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ning\OneDrive - Maejo university\00revenue\รายได้ 65 (เตรียม)\แบบฟอร์ม\"/>
    </mc:Choice>
  </mc:AlternateContent>
  <xr:revisionPtr revIDLastSave="25" documentId="102_{6FF1BCED-784A-4D2A-88ED-3B2DFDA3FCF1}" xr6:coauthVersionLast="36" xr6:coauthVersionMax="36" xr10:uidLastSave="{5A52C529-32A2-43E2-83E5-F3664E6BB744}"/>
  <bookViews>
    <workbookView xWindow="-105" yWindow="-105" windowWidth="23250" windowHeight="12570" tabRatio="758" xr2:uid="{00000000-000D-0000-FFFF-FFFF00000000}"/>
  </bookViews>
  <sheets>
    <sheet name="หน้าปก" sheetId="8" r:id="rId1"/>
    <sheet name="Notice" sheetId="51" r:id="rId2"/>
    <sheet name="101_1 " sheetId="57" r:id="rId3"/>
    <sheet name="เทียบจำนวนนศ" sheetId="123" r:id="rId4"/>
    <sheet name="เทียบรายรับ" sheetId="124" r:id="rId5"/>
    <sheet name="แบบสรุปงบ" sheetId="119" r:id="rId6"/>
    <sheet name="เทียบรายรับ แพร่+ชุมพร" sheetId="125" r:id="rId7"/>
    <sheet name="แบบสรุปงบ แพร่+ชุมพร" sheetId="126" r:id="rId8"/>
    <sheet name="รด101 รายรับหน่วยยอย " sheetId="52" r:id="rId9"/>
    <sheet name="รด101 รายรับหน่วยยอย แพร่+ชุมพร" sheetId="127" r:id="rId10"/>
    <sheet name="รด102 ก สถิติรายรับ" sheetId="75" r:id="rId11"/>
    <sheet name="รด 103ก_2เงินผลประโยชน์" sheetId="92" r:id="rId12"/>
    <sheet name="รด 103ก_3 เงินจากฟาร์ม" sheetId="93" r:id="rId13"/>
    <sheet name="รด 103ก_4 เงินอบรม" sheetId="94" r:id="rId14"/>
    <sheet name="รด 103ก_5 อุดหนุน" sheetId="95" r:id="rId15"/>
    <sheet name="รด 103ก_6 วิจัยภายนอก" sheetId="96" r:id="rId16"/>
    <sheet name="รด 103ก_7รายได้อื่น" sheetId="97" r:id="rId17"/>
    <sheet name="รด 104ก ค่าธรรมเนียม" sheetId="99" r:id="rId18"/>
    <sheet name="104ก_1 ค่าลงทะเบียน " sheetId="100" r:id="rId19"/>
    <sheet name="จัดสรรเหมาจ่ายปตรี" sheetId="122" r:id="rId20"/>
    <sheet name="จัดสรรเหมาจ่ายโทเอก" sheetId="120" r:id="rId21"/>
    <sheet name="รด104ก_6ค่าบำรุงพิเศษ" sheetId="102" r:id="rId22"/>
    <sheet name="รด 104ก_5นักศึกษาทดลองเรียน" sheetId="116" state="hidden" r:id="rId23"/>
    <sheet name="รด104ก_8 ค่าธรรมเนียมอื่นๆ" sheetId="103" r:id="rId24"/>
    <sheet name="สรุปรายจ่าย แนวตั้ง" sheetId="49" r:id="rId25"/>
    <sheet name="รด204 ก (บุคลากร)" sheetId="106" r:id="rId26"/>
    <sheet name="รด205 ก (ตชว) " sheetId="107" r:id="rId27"/>
    <sheet name="รด206ก (สาธารณู)" sheetId="109" r:id="rId28"/>
    <sheet name="รด207ก (ครุ)ทั้งหน่วยงาน" sheetId="110" r:id="rId29"/>
    <sheet name="รด208ก (สกส) ทั้งหน่วยงาน" sheetId="111" r:id="rId30"/>
    <sheet name="รด209ก อุดหนุน" sheetId="112" r:id="rId31"/>
    <sheet name="รด210 ก (รายจ่ายอื่น)" sheetId="113" r:id="rId32"/>
  </sheets>
  <externalReferences>
    <externalReference r:id="rId33"/>
    <externalReference r:id="rId34"/>
  </externalReferences>
  <definedNames>
    <definedName name="_Fill" localSheetId="2" hidden="1">#REF!</definedName>
    <definedName name="_Fill" localSheetId="1" hidden="1">#REF!</definedName>
    <definedName name="_Fill" localSheetId="5" hidden="1">#REF!</definedName>
    <definedName name="_Fill" localSheetId="7" hidden="1">#REF!</definedName>
    <definedName name="_Fill" localSheetId="20" hidden="1">#REF!</definedName>
    <definedName name="_Fill" localSheetId="22" hidden="1">#REF!</definedName>
    <definedName name="_Fill" localSheetId="8" hidden="1">#REF!</definedName>
    <definedName name="_Fill" localSheetId="9" hidden="1">#REF!</definedName>
    <definedName name="_Fill" hidden="1">#REF!</definedName>
    <definedName name="_xlnm.Print_Area" localSheetId="2">'101_1 '!$A$1:$F$12</definedName>
    <definedName name="_xlnm.Print_Area" localSheetId="18">'104ก_1 ค่าลงทะเบียน '!$A$1:$BA$56</definedName>
    <definedName name="_xlnm.Print_Area" localSheetId="1">Notice!$A$38:$K$43</definedName>
    <definedName name="_xlnm.Print_Area" localSheetId="3">#REF!</definedName>
    <definedName name="_xlnm.Print_Area" localSheetId="4">เทียบรายรับ!$A$1:$AC$162</definedName>
    <definedName name="_xlnm.Print_Area" localSheetId="6">'เทียบรายรับ แพร่+ชุมพร'!$A$1:$AC$155</definedName>
    <definedName name="_xlnm.Print_Area" localSheetId="5">แบบสรุปงบ!$A$1:$L$162</definedName>
    <definedName name="_xlnm.Print_Area" localSheetId="7">'แบบสรุปงบ แพร่+ชุมพร'!$A$1:$L$190</definedName>
    <definedName name="_xlnm.Print_Area" localSheetId="20">จัดสรรเหมาจ่ายโทเอก!$A$1:$G$30</definedName>
    <definedName name="_xlnm.Print_Area" localSheetId="11">'รด 103ก_2เงินผลประโยชน์'!$A$1:$P$44</definedName>
    <definedName name="_xlnm.Print_Area" localSheetId="12">'รด 103ก_3 เงินจากฟาร์ม'!$A$1:$P$51</definedName>
    <definedName name="_xlnm.Print_Area" localSheetId="13">'รด 103ก_4 เงินอบรม'!$A$2:$L$42</definedName>
    <definedName name="_xlnm.Print_Area" localSheetId="14">'รด 103ก_5 อุดหนุน'!$A$1:$P$47</definedName>
    <definedName name="_xlnm.Print_Area" localSheetId="15">'รด 103ก_6 วิจัยภายนอก'!$A$1:$P$44</definedName>
    <definedName name="_xlnm.Print_Area" localSheetId="16">'รด 103ก_7รายได้อื่น'!$A$1:$P$44</definedName>
    <definedName name="_xlnm.Print_Area" localSheetId="17">'รด 104ก ค่าธรรมเนียม'!$A$1:$AK$97</definedName>
    <definedName name="_xlnm.Print_Area" localSheetId="22">'รด 104ก_5นักศึกษาทดลองเรียน'!$A$1:$H$24</definedName>
    <definedName name="_xlnm.Print_Area" localSheetId="8">'รด101 รายรับหน่วยยอย '!$A$1:$AD$134</definedName>
    <definedName name="_xlnm.Print_Area" localSheetId="9">'รด101 รายรับหน่วยยอย แพร่+ชุมพร'!$A$1:$AD$134</definedName>
    <definedName name="_xlnm.Print_Area" localSheetId="10">'รด102 ก สถิติรายรับ'!$A$1:$I$23</definedName>
    <definedName name="_xlnm.Print_Area" localSheetId="21">รด104ก_6ค่าบำรุงพิเศษ!$A$1:$M$26</definedName>
    <definedName name="_xlnm.Print_Area" localSheetId="23">'รด104ก_8 ค่าธรรมเนียมอื่นๆ'!$A$1:$M$33</definedName>
    <definedName name="_xlnm.Print_Area" localSheetId="25">'รด204 ก (บุคลากร)'!$A$1:$AH$39</definedName>
    <definedName name="_xlnm.Print_Area" localSheetId="26">'รด205 ก (ตชว) '!$A$1:$O$50</definedName>
    <definedName name="_xlnm.Print_Area" localSheetId="28">'รด207ก (ครุ)ทั้งหน่วยงาน'!$A$1:$N$30</definedName>
    <definedName name="_xlnm.Print_Area" localSheetId="29">'รด208ก (สกส) ทั้งหน่วยงาน'!$A$1:$K$25</definedName>
    <definedName name="_xlnm.Print_Area" localSheetId="31">'รด210 ก (รายจ่ายอื่น)'!$A$1:$O$26</definedName>
    <definedName name="_xlnm.Print_Area" localSheetId="24">'สรุปรายจ่าย แนวตั้ง'!$A$1:$O$28</definedName>
    <definedName name="_xlnm.Print_Area">#REF!</definedName>
    <definedName name="PRINT_AREA_MI" localSheetId="2">#REF!</definedName>
    <definedName name="PRINT_AREA_MI" localSheetId="1">#REF!</definedName>
    <definedName name="PRINT_AREA_MI" localSheetId="5">#REF!</definedName>
    <definedName name="PRINT_AREA_MI" localSheetId="7">#REF!</definedName>
    <definedName name="PRINT_AREA_MI" localSheetId="20">#REF!</definedName>
    <definedName name="PRINT_AREA_MI" localSheetId="22">#REF!</definedName>
    <definedName name="PRINT_AREA_MI" localSheetId="8">#REF!</definedName>
    <definedName name="PRINT_AREA_MI" localSheetId="9">#REF!</definedName>
    <definedName name="PRINT_AREA_MI">#REF!</definedName>
    <definedName name="_xlnm.Print_Titles" localSheetId="3">เทียบจำนวนนศ!$3:$4</definedName>
    <definedName name="_xlnm.Print_Titles" localSheetId="4">เทียบรายรับ!$3:$6</definedName>
    <definedName name="_xlnm.Print_Titles" localSheetId="6">'เทียบรายรับ แพร่+ชุมพร'!$3:$6</definedName>
    <definedName name="_xlnm.Print_Titles" localSheetId="5">แบบสรุปงบ!$5:$7</definedName>
    <definedName name="_xlnm.Print_Titles" localSheetId="7">'แบบสรุปงบ แพร่+ชุมพร'!$5:$7</definedName>
    <definedName name="_xlnm.Print_Titles" localSheetId="17">'รด 104ก ค่าธรรมเนียม'!$9:$12</definedName>
    <definedName name="_xlnm.Print_Titles" localSheetId="8">'รด101 รายรับหน่วยยอย '!$5:$7</definedName>
    <definedName name="_xlnm.Print_Titles" localSheetId="9">'รด101 รายรับหน่วยยอย แพร่+ชุมพร'!$5:$7</definedName>
    <definedName name="_xlnm.Print_Titles" localSheetId="29">'รด208ก (สกส) ทั้งหน่วยงาน'!$A$2:$IV$12</definedName>
    <definedName name="เงินเงิน" localSheetId="2">#REF!</definedName>
    <definedName name="เงินเงิน" localSheetId="1">#REF!</definedName>
    <definedName name="เงินเงิน" localSheetId="3">#REF!</definedName>
    <definedName name="เงินเงิน" localSheetId="4">#REF!</definedName>
    <definedName name="เงินเงิน" localSheetId="6">#REF!</definedName>
    <definedName name="เงินเงิน" localSheetId="5">#REF!</definedName>
    <definedName name="เงินเงิน" localSheetId="7">#REF!</definedName>
    <definedName name="เงินเงิน" localSheetId="20">#REF!</definedName>
    <definedName name="เงินเงิน" localSheetId="22">#REF!</definedName>
    <definedName name="เงินเงิน" localSheetId="8">#REF!</definedName>
    <definedName name="เงินเงิน" localSheetId="9">#REF!</definedName>
    <definedName name="เงินเงิน">#REF!</definedName>
    <definedName name="เงินประจำตำแหน่ง" localSheetId="2">#REF!</definedName>
    <definedName name="เงินประจำตำแหน่ง" localSheetId="1">#REF!</definedName>
    <definedName name="เงินประจำตำแหน่ง" localSheetId="5">#REF!</definedName>
    <definedName name="เงินประจำตำแหน่ง" localSheetId="7">#REF!</definedName>
    <definedName name="เงินประจำตำแหน่ง" localSheetId="20">#REF!</definedName>
    <definedName name="เงินประจำตำแหน่ง" localSheetId="22">#REF!</definedName>
    <definedName name="เงินประจำตำแหน่ง" localSheetId="8">#REF!</definedName>
    <definedName name="เงินประจำตำแหน่ง" localSheetId="9">#REF!</definedName>
    <definedName name="เงินประจำตำแหน่ง">#REF!</definedName>
    <definedName name="แผนงานจัดการศึกษาระดับอุดมศึกษา" localSheetId="2">[1]สัตวศาสตร์!#REF!</definedName>
    <definedName name="แผนงานจัดการศึกษาระดับอุดมศึกษา" localSheetId="1">[1]สัตวศาสตร์!#REF!</definedName>
    <definedName name="แผนงานจัดการศึกษาระดับอุดมศึกษา" localSheetId="5">[2]สัตวศาสตร์!#REF!</definedName>
    <definedName name="แผนงานจัดการศึกษาระดับอุดมศึกษา" localSheetId="7">[2]สัตวศาสตร์!#REF!</definedName>
    <definedName name="แผนงานจัดการศึกษาระดับอุดมศึกษา" localSheetId="20">[1]สัตวศาสตร์!#REF!</definedName>
    <definedName name="แผนงานจัดการศึกษาระดับอุดมศึกษา" localSheetId="16">[1]สัตวศาสตร์!#REF!</definedName>
    <definedName name="แผนงานจัดการศึกษาระดับอุดมศึกษา" localSheetId="22">[1]สัตวศาสตร์!#REF!</definedName>
    <definedName name="แผนงานจัดการศึกษาระดับอุดมศึกษา" localSheetId="8">[2]สัตวศาสตร์!#REF!</definedName>
    <definedName name="แผนงานจัดการศึกษาระดับอุดมศึกษา" localSheetId="9">[2]สัตวศาสตร์!#REF!</definedName>
    <definedName name="แผนงานจัดการศึกษาระดับอุดมศึกษา" localSheetId="23">[1]สัตวศาสตร์!#REF!</definedName>
    <definedName name="แผนงานจัดการศึกษาระดับอุดมศึกษา">[1]สัตวศาสตร์!#REF!</definedName>
    <definedName name="ยุทธ" localSheetId="2">#REF!</definedName>
    <definedName name="ยุทธ" localSheetId="1">#REF!</definedName>
    <definedName name="ยุทธ" localSheetId="3">#REF!</definedName>
    <definedName name="ยุทธ" localSheetId="4">#REF!</definedName>
    <definedName name="ยุทธ" localSheetId="6">#REF!</definedName>
    <definedName name="ยุทธ" localSheetId="5">#REF!</definedName>
    <definedName name="ยุทธ" localSheetId="7">#REF!</definedName>
    <definedName name="ยุทธ" localSheetId="20">#REF!</definedName>
    <definedName name="ยุทธ" localSheetId="22">#REF!</definedName>
    <definedName name="ยุทธ" localSheetId="8">#REF!</definedName>
    <definedName name="ยุทธ" localSheetId="9">#REF!</definedName>
    <definedName name="ยุทธ">#REF!</definedName>
    <definedName name="ววววววว" localSheetId="2" hidden="1">#REF!</definedName>
    <definedName name="ววววววว" localSheetId="1" hidden="1">#REF!</definedName>
    <definedName name="ววววววว" localSheetId="5" hidden="1">#REF!</definedName>
    <definedName name="ววววววว" localSheetId="7" hidden="1">#REF!</definedName>
    <definedName name="ววววววว" localSheetId="20" hidden="1">#REF!</definedName>
    <definedName name="ววววววว" localSheetId="22" hidden="1">#REF!</definedName>
    <definedName name="ววววววว" localSheetId="8" hidden="1">#REF!</definedName>
    <definedName name="ววววววว" localSheetId="9" hidden="1">#REF!</definedName>
    <definedName name="ววววววว" localSheetId="23" hidden="1">#REF!</definedName>
    <definedName name="ววววววว" hidden="1">#REF!</definedName>
    <definedName name="สรุปวิ" localSheetId="2">#REF!</definedName>
    <definedName name="สรุปวิ" localSheetId="1">#REF!</definedName>
    <definedName name="สรุปวิ" localSheetId="5">#REF!</definedName>
    <definedName name="สรุปวิ" localSheetId="7">#REF!</definedName>
    <definedName name="สรุปวิ" localSheetId="20">#REF!</definedName>
    <definedName name="สรุปวิ" localSheetId="22">#REF!</definedName>
    <definedName name="สรุปวิ" localSheetId="8">#REF!</definedName>
    <definedName name="สรุปวิ" localSheetId="9">#REF!</definedName>
    <definedName name="สรุปวิ">#REF!</definedName>
    <definedName name="สสส" localSheetId="2" hidden="1">#REF!</definedName>
    <definedName name="สสส" localSheetId="1" hidden="1">#REF!</definedName>
    <definedName name="สสส" localSheetId="5" hidden="1">#REF!</definedName>
    <definedName name="สสส" localSheetId="7" hidden="1">#REF!</definedName>
    <definedName name="สสส" localSheetId="20" hidden="1">#REF!</definedName>
    <definedName name="สสส" localSheetId="22" hidden="1">#REF!</definedName>
    <definedName name="สสส" localSheetId="8" hidden="1">#REF!</definedName>
    <definedName name="สสส" localSheetId="9" hidden="1">#REF!</definedName>
    <definedName name="สสส" localSheetId="23" hidden="1">#REF!</definedName>
    <definedName name="สสส" hidden="1">#REF!</definedName>
  </definedNames>
  <calcPr calcId="191029"/>
</workbook>
</file>

<file path=xl/calcChain.xml><?xml version="1.0" encoding="utf-8"?>
<calcChain xmlns="http://schemas.openxmlformats.org/spreadsheetml/2006/main">
  <c r="R76" i="120" l="1"/>
  <c r="R75" i="120"/>
  <c r="R74" i="120"/>
  <c r="E74" i="120"/>
  <c r="E73" i="120"/>
  <c r="R73" i="120" s="1"/>
  <c r="Q72" i="120"/>
  <c r="N72" i="120"/>
  <c r="K72" i="120"/>
  <c r="H72" i="120"/>
  <c r="E72" i="120"/>
  <c r="R72" i="120" s="1"/>
  <c r="Q71" i="120"/>
  <c r="P71" i="120"/>
  <c r="O71" i="120"/>
  <c r="N71" i="120"/>
  <c r="M71" i="120"/>
  <c r="L71" i="120"/>
  <c r="K71" i="120"/>
  <c r="J71" i="120"/>
  <c r="I71" i="120"/>
  <c r="H71" i="120"/>
  <c r="G71" i="120"/>
  <c r="F71" i="120"/>
  <c r="E71" i="120"/>
  <c r="D71" i="120"/>
  <c r="C71" i="120"/>
  <c r="R71" i="120" s="1"/>
  <c r="Q70" i="120"/>
  <c r="P70" i="120"/>
  <c r="O70" i="120"/>
  <c r="N70" i="120"/>
  <c r="M70" i="120"/>
  <c r="L70" i="120"/>
  <c r="K70" i="120"/>
  <c r="J70" i="120"/>
  <c r="I70" i="120"/>
  <c r="H70" i="120"/>
  <c r="G70" i="120"/>
  <c r="F70" i="120"/>
  <c r="E70" i="120"/>
  <c r="D70" i="120"/>
  <c r="C70" i="120"/>
  <c r="R70" i="120" s="1"/>
  <c r="R48" i="120"/>
  <c r="R47" i="120"/>
  <c r="E46" i="120"/>
  <c r="R46" i="120" s="1"/>
  <c r="E45" i="120"/>
  <c r="R45" i="120" s="1"/>
  <c r="Q44" i="120"/>
  <c r="N44" i="120"/>
  <c r="K44" i="120"/>
  <c r="H44" i="120"/>
  <c r="E44" i="120"/>
  <c r="R44" i="120" s="1"/>
  <c r="Q43" i="120"/>
  <c r="P43" i="120"/>
  <c r="O43" i="120"/>
  <c r="N43" i="120"/>
  <c r="M43" i="120"/>
  <c r="L43" i="120"/>
  <c r="K43" i="120"/>
  <c r="J43" i="120"/>
  <c r="I43" i="120"/>
  <c r="H43" i="120"/>
  <c r="G43" i="120"/>
  <c r="F43" i="120"/>
  <c r="E43" i="120"/>
  <c r="D43" i="120"/>
  <c r="C43" i="120"/>
  <c r="R43" i="120" s="1"/>
  <c r="Q42" i="120"/>
  <c r="P42" i="120"/>
  <c r="O42" i="120"/>
  <c r="N42" i="120"/>
  <c r="M42" i="120"/>
  <c r="L42" i="120"/>
  <c r="K42" i="120"/>
  <c r="J42" i="120"/>
  <c r="I42" i="120"/>
  <c r="H42" i="120"/>
  <c r="G42" i="120"/>
  <c r="F42" i="120"/>
  <c r="E42" i="120"/>
  <c r="D42" i="120"/>
  <c r="C42" i="120"/>
  <c r="R42" i="120" s="1"/>
  <c r="Q16" i="120"/>
  <c r="Q15" i="120"/>
  <c r="P15" i="120"/>
  <c r="O15" i="120"/>
  <c r="Q14" i="120"/>
  <c r="P14" i="120"/>
  <c r="O14" i="120"/>
  <c r="N16" i="120"/>
  <c r="N15" i="120"/>
  <c r="M15" i="120"/>
  <c r="L15" i="120"/>
  <c r="N14" i="120"/>
  <c r="M14" i="120"/>
  <c r="L14" i="120"/>
  <c r="K16" i="120"/>
  <c r="K15" i="120"/>
  <c r="J15" i="120"/>
  <c r="I15" i="120"/>
  <c r="K14" i="120"/>
  <c r="J14" i="120"/>
  <c r="I14" i="120"/>
  <c r="H16" i="120"/>
  <c r="H15" i="120"/>
  <c r="G15" i="120"/>
  <c r="F15" i="120"/>
  <c r="H14" i="120"/>
  <c r="G14" i="120"/>
  <c r="F14" i="120"/>
  <c r="E64" i="122"/>
  <c r="E41" i="122"/>
  <c r="E18" i="122"/>
  <c r="D15" i="120"/>
  <c r="D14" i="120"/>
  <c r="R66" i="122"/>
  <c r="R65" i="122"/>
  <c r="R64" i="122"/>
  <c r="E63" i="122"/>
  <c r="R63" i="122" s="1"/>
  <c r="Q62" i="122"/>
  <c r="N62" i="122"/>
  <c r="K62" i="122"/>
  <c r="H62" i="122"/>
  <c r="E62" i="122"/>
  <c r="R62" i="122" s="1"/>
  <c r="Q61" i="122"/>
  <c r="P61" i="122"/>
  <c r="O61" i="122"/>
  <c r="N61" i="122"/>
  <c r="M61" i="122"/>
  <c r="L61" i="122"/>
  <c r="K61" i="122"/>
  <c r="J61" i="122"/>
  <c r="I61" i="122"/>
  <c r="H61" i="122"/>
  <c r="G61" i="122"/>
  <c r="F61" i="122"/>
  <c r="E61" i="122"/>
  <c r="D61" i="122"/>
  <c r="C61" i="122"/>
  <c r="R61" i="122" s="1"/>
  <c r="Q60" i="122"/>
  <c r="P60" i="122"/>
  <c r="O60" i="122"/>
  <c r="N60" i="122"/>
  <c r="M60" i="122"/>
  <c r="L60" i="122"/>
  <c r="K60" i="122"/>
  <c r="J60" i="122"/>
  <c r="I60" i="122"/>
  <c r="H60" i="122"/>
  <c r="G60" i="122"/>
  <c r="F60" i="122"/>
  <c r="E60" i="122"/>
  <c r="D60" i="122"/>
  <c r="C60" i="122"/>
  <c r="R60" i="122" s="1"/>
  <c r="R43" i="122"/>
  <c r="R42" i="122"/>
  <c r="R41" i="122"/>
  <c r="E40" i="122"/>
  <c r="R40" i="122" s="1"/>
  <c r="Q39" i="122"/>
  <c r="N39" i="122"/>
  <c r="K39" i="122"/>
  <c r="R39" i="122" s="1"/>
  <c r="H39" i="122"/>
  <c r="E39" i="122"/>
  <c r="Q38" i="122"/>
  <c r="P38" i="122"/>
  <c r="O38" i="122"/>
  <c r="N38" i="122"/>
  <c r="M38" i="122"/>
  <c r="L38" i="122"/>
  <c r="K38" i="122"/>
  <c r="J38" i="122"/>
  <c r="I38" i="122"/>
  <c r="H38" i="122"/>
  <c r="G38" i="122"/>
  <c r="F38" i="122"/>
  <c r="E38" i="122"/>
  <c r="D38" i="122"/>
  <c r="C38" i="122"/>
  <c r="R38" i="122" s="1"/>
  <c r="Q37" i="122"/>
  <c r="P37" i="122"/>
  <c r="O37" i="122"/>
  <c r="N37" i="122"/>
  <c r="M37" i="122"/>
  <c r="L37" i="122"/>
  <c r="K37" i="122"/>
  <c r="J37" i="122"/>
  <c r="I37" i="122"/>
  <c r="H37" i="122"/>
  <c r="G37" i="122"/>
  <c r="F37" i="122"/>
  <c r="E37" i="122"/>
  <c r="D37" i="122"/>
  <c r="C37" i="122"/>
  <c r="R37" i="122" s="1"/>
  <c r="P15" i="122"/>
  <c r="P14" i="122"/>
  <c r="M15" i="122"/>
  <c r="M14" i="122"/>
  <c r="J15" i="122"/>
  <c r="J14" i="122"/>
  <c r="G15" i="122"/>
  <c r="G14" i="122"/>
  <c r="D14" i="122"/>
  <c r="D15" i="122" l="1"/>
  <c r="C10" i="122"/>
  <c r="E3" i="122"/>
  <c r="R55" i="122"/>
  <c r="H10" i="94"/>
  <c r="E42" i="94"/>
  <c r="E38" i="94"/>
  <c r="E34" i="94"/>
  <c r="E30" i="94"/>
  <c r="E26" i="94"/>
  <c r="E22" i="94"/>
  <c r="E18" i="94"/>
  <c r="E14" i="94"/>
  <c r="E10" i="94"/>
  <c r="R17" i="120" l="1"/>
  <c r="R14" i="120"/>
  <c r="R20" i="120"/>
  <c r="R19" i="120"/>
  <c r="R18" i="120"/>
  <c r="R16" i="120"/>
  <c r="R15" i="120"/>
  <c r="R12" i="120"/>
  <c r="R14" i="122"/>
  <c r="M154" i="126" l="1"/>
  <c r="L154" i="126"/>
  <c r="K154" i="126"/>
  <c r="J154" i="126"/>
  <c r="H154" i="126"/>
  <c r="G154" i="126"/>
  <c r="F154" i="126"/>
  <c r="E154" i="126"/>
  <c r="D154" i="126"/>
  <c r="C154" i="126"/>
  <c r="M153" i="126"/>
  <c r="L153" i="126"/>
  <c r="K153" i="126"/>
  <c r="J153" i="126"/>
  <c r="H153" i="126"/>
  <c r="G153" i="126"/>
  <c r="F153" i="126"/>
  <c r="E153" i="126"/>
  <c r="D153" i="126"/>
  <c r="C153" i="126"/>
  <c r="M152" i="126"/>
  <c r="L152" i="126"/>
  <c r="K152" i="126"/>
  <c r="J152" i="126"/>
  <c r="H152" i="126"/>
  <c r="G152" i="126"/>
  <c r="F152" i="126"/>
  <c r="E152" i="126"/>
  <c r="D152" i="126"/>
  <c r="C152" i="126"/>
  <c r="M151" i="126"/>
  <c r="L151" i="126"/>
  <c r="K151" i="126"/>
  <c r="J151" i="126"/>
  <c r="H151" i="126"/>
  <c r="G151" i="126"/>
  <c r="F151" i="126"/>
  <c r="E151" i="126"/>
  <c r="D151" i="126"/>
  <c r="C151" i="126"/>
  <c r="I150" i="126"/>
  <c r="I149" i="126"/>
  <c r="M147" i="126"/>
  <c r="L147" i="126"/>
  <c r="K147" i="126"/>
  <c r="J147" i="126"/>
  <c r="H147" i="126"/>
  <c r="G147" i="126"/>
  <c r="F147" i="126"/>
  <c r="E147" i="126"/>
  <c r="D147" i="126"/>
  <c r="C147" i="126"/>
  <c r="M146" i="126"/>
  <c r="L146" i="126"/>
  <c r="K146" i="126"/>
  <c r="J146" i="126"/>
  <c r="H146" i="126"/>
  <c r="G146" i="126"/>
  <c r="F146" i="126"/>
  <c r="E146" i="126"/>
  <c r="D146" i="126"/>
  <c r="C146" i="126"/>
  <c r="M145" i="126"/>
  <c r="L145" i="126"/>
  <c r="K145" i="126"/>
  <c r="J145" i="126"/>
  <c r="H145" i="126"/>
  <c r="G145" i="126"/>
  <c r="F145" i="126"/>
  <c r="E145" i="126"/>
  <c r="D145" i="126"/>
  <c r="C145" i="126"/>
  <c r="M144" i="126"/>
  <c r="L144" i="126"/>
  <c r="K144" i="126"/>
  <c r="J144" i="126"/>
  <c r="H144" i="126"/>
  <c r="G144" i="126"/>
  <c r="F144" i="126"/>
  <c r="E144" i="126"/>
  <c r="D144" i="126"/>
  <c r="C144" i="126"/>
  <c r="I143" i="126"/>
  <c r="I142" i="126"/>
  <c r="I141" i="126"/>
  <c r="I140" i="126"/>
  <c r="M139" i="126"/>
  <c r="L139" i="126"/>
  <c r="K139" i="126"/>
  <c r="J139" i="126"/>
  <c r="H139" i="126"/>
  <c r="G139" i="126"/>
  <c r="F139" i="126"/>
  <c r="E139" i="126"/>
  <c r="D139" i="126"/>
  <c r="C139" i="126"/>
  <c r="R158" i="125"/>
  <c r="I158" i="125" s="1"/>
  <c r="AA156" i="125"/>
  <c r="Z156" i="125"/>
  <c r="Y156" i="125"/>
  <c r="AB156" i="125" s="1"/>
  <c r="AC156" i="125" s="1"/>
  <c r="X156" i="125"/>
  <c r="W156" i="125"/>
  <c r="V156" i="125"/>
  <c r="U156" i="125"/>
  <c r="R156" i="125"/>
  <c r="I156" i="125" s="1"/>
  <c r="Q156" i="125"/>
  <c r="P156" i="125"/>
  <c r="N156" i="125"/>
  <c r="E156" i="125" s="1"/>
  <c r="M156" i="125"/>
  <c r="D156" i="125" s="1"/>
  <c r="L156" i="125"/>
  <c r="O156" i="125" s="1"/>
  <c r="F156" i="125" s="1"/>
  <c r="H156" i="125"/>
  <c r="G156" i="125"/>
  <c r="AA155" i="125"/>
  <c r="AB155" i="125" s="1"/>
  <c r="Z155" i="125"/>
  <c r="Y155" i="125"/>
  <c r="W155" i="125"/>
  <c r="V155" i="125"/>
  <c r="U155" i="125"/>
  <c r="X155" i="125" s="1"/>
  <c r="R155" i="125"/>
  <c r="Q155" i="125"/>
  <c r="H155" i="125" s="1"/>
  <c r="P155" i="125"/>
  <c r="S155" i="125" s="1"/>
  <c r="O155" i="125"/>
  <c r="N155" i="125"/>
  <c r="M155" i="125"/>
  <c r="L155" i="125"/>
  <c r="E155" i="125"/>
  <c r="D155" i="125"/>
  <c r="AA154" i="125"/>
  <c r="Z154" i="125"/>
  <c r="Y154" i="125"/>
  <c r="AB154" i="125" s="1"/>
  <c r="AC154" i="125" s="1"/>
  <c r="X154" i="125"/>
  <c r="W154" i="125"/>
  <c r="V154" i="125"/>
  <c r="U154" i="125"/>
  <c r="R154" i="125"/>
  <c r="I154" i="125" s="1"/>
  <c r="Q154" i="125"/>
  <c r="H154" i="125" s="1"/>
  <c r="P154" i="125"/>
  <c r="N154" i="125"/>
  <c r="M154" i="125"/>
  <c r="D154" i="125" s="1"/>
  <c r="L154" i="125"/>
  <c r="O154" i="125" s="1"/>
  <c r="F154" i="125" s="1"/>
  <c r="G154" i="125"/>
  <c r="E154" i="125"/>
  <c r="AA153" i="125"/>
  <c r="AA157" i="125" s="1"/>
  <c r="Z153" i="125"/>
  <c r="Z157" i="125" s="1"/>
  <c r="Y153" i="125"/>
  <c r="Y157" i="125" s="1"/>
  <c r="AB157" i="125" s="1"/>
  <c r="W153" i="125"/>
  <c r="W157" i="125" s="1"/>
  <c r="V153" i="125"/>
  <c r="V157" i="125" s="1"/>
  <c r="U153" i="125"/>
  <c r="U159" i="125" s="1"/>
  <c r="R153" i="125"/>
  <c r="R157" i="125" s="1"/>
  <c r="I157" i="125" s="1"/>
  <c r="Q153" i="125"/>
  <c r="Q157" i="125" s="1"/>
  <c r="H157" i="125" s="1"/>
  <c r="P153" i="125"/>
  <c r="S153" i="125" s="1"/>
  <c r="O153" i="125"/>
  <c r="N153" i="125"/>
  <c r="N157" i="125" s="1"/>
  <c r="E157" i="125" s="1"/>
  <c r="M153" i="125"/>
  <c r="M157" i="125" s="1"/>
  <c r="D157" i="125" s="1"/>
  <c r="L153" i="125"/>
  <c r="L157" i="125" s="1"/>
  <c r="I153" i="125"/>
  <c r="H153" i="125"/>
  <c r="G153" i="125"/>
  <c r="E153" i="125"/>
  <c r="D153" i="125"/>
  <c r="AB152" i="125"/>
  <c r="AC152" i="125" s="1"/>
  <c r="X152" i="125"/>
  <c r="S152" i="125"/>
  <c r="T152" i="125" s="1"/>
  <c r="K152" i="125" s="1"/>
  <c r="O152" i="125"/>
  <c r="F152" i="125" s="1"/>
  <c r="J152" i="125"/>
  <c r="I152" i="125"/>
  <c r="H152" i="125"/>
  <c r="G152" i="125"/>
  <c r="E152" i="125"/>
  <c r="D152" i="125"/>
  <c r="C152" i="125"/>
  <c r="AB151" i="125"/>
  <c r="AC151" i="125" s="1"/>
  <c r="X151" i="125"/>
  <c r="F151" i="125" s="1"/>
  <c r="S151" i="125"/>
  <c r="T151" i="125" s="1"/>
  <c r="O151" i="125"/>
  <c r="I151" i="125"/>
  <c r="H151" i="125"/>
  <c r="G151" i="125"/>
  <c r="E151" i="125"/>
  <c r="D151" i="125"/>
  <c r="C151" i="125"/>
  <c r="AA149" i="125"/>
  <c r="AB149" i="125" s="1"/>
  <c r="AC149" i="125" s="1"/>
  <c r="Z149" i="125"/>
  <c r="Y149" i="125"/>
  <c r="W149" i="125"/>
  <c r="V149" i="125"/>
  <c r="U149" i="125"/>
  <c r="X149" i="125" s="1"/>
  <c r="R149" i="125"/>
  <c r="Q149" i="125"/>
  <c r="P149" i="125"/>
  <c r="S149" i="125" s="1"/>
  <c r="O149" i="125"/>
  <c r="N149" i="125"/>
  <c r="M149" i="125"/>
  <c r="L149" i="125"/>
  <c r="I149" i="125"/>
  <c r="H149" i="125"/>
  <c r="G149" i="125"/>
  <c r="E149" i="125"/>
  <c r="D149" i="125"/>
  <c r="C149" i="125"/>
  <c r="AA148" i="125"/>
  <c r="Z148" i="125"/>
  <c r="Y148" i="125"/>
  <c r="AB148" i="125" s="1"/>
  <c r="AC148" i="125" s="1"/>
  <c r="X148" i="125"/>
  <c r="W148" i="125"/>
  <c r="V148" i="125"/>
  <c r="U148" i="125"/>
  <c r="R148" i="125"/>
  <c r="I148" i="125" s="1"/>
  <c r="Q148" i="125"/>
  <c r="P148" i="125"/>
  <c r="S148" i="125" s="1"/>
  <c r="N148" i="125"/>
  <c r="M148" i="125"/>
  <c r="L148" i="125"/>
  <c r="O148" i="125" s="1"/>
  <c r="F148" i="125" s="1"/>
  <c r="H148" i="125"/>
  <c r="G148" i="125"/>
  <c r="E148" i="125"/>
  <c r="D148" i="125"/>
  <c r="AA147" i="125"/>
  <c r="Z147" i="125"/>
  <c r="Y147" i="125"/>
  <c r="AB147" i="125" s="1"/>
  <c r="AC147" i="125" s="1"/>
  <c r="W147" i="125"/>
  <c r="V147" i="125"/>
  <c r="U147" i="125"/>
  <c r="X147" i="125" s="1"/>
  <c r="R147" i="125"/>
  <c r="Q147" i="125"/>
  <c r="P147" i="125"/>
  <c r="S147" i="125" s="1"/>
  <c r="O147" i="125"/>
  <c r="N147" i="125"/>
  <c r="E147" i="125" s="1"/>
  <c r="M147" i="125"/>
  <c r="L147" i="125"/>
  <c r="I147" i="125"/>
  <c r="H147" i="125"/>
  <c r="G147" i="125"/>
  <c r="D147" i="125"/>
  <c r="C147" i="125"/>
  <c r="AB146" i="125"/>
  <c r="AC146" i="125" s="1"/>
  <c r="AA146" i="125"/>
  <c r="AA150" i="125" s="1"/>
  <c r="Z146" i="125"/>
  <c r="Z159" i="125" s="1"/>
  <c r="Y146" i="125"/>
  <c r="Y159" i="125" s="1"/>
  <c r="X146" i="125"/>
  <c r="W146" i="125"/>
  <c r="W150" i="125" s="1"/>
  <c r="V146" i="125"/>
  <c r="V150" i="125" s="1"/>
  <c r="U146" i="125"/>
  <c r="U150" i="125" s="1"/>
  <c r="X150" i="125" s="1"/>
  <c r="R146" i="125"/>
  <c r="R159" i="125" s="1"/>
  <c r="Q146" i="125"/>
  <c r="Q150" i="125" s="1"/>
  <c r="P146" i="125"/>
  <c r="P150" i="125" s="1"/>
  <c r="N146" i="125"/>
  <c r="N159" i="125" s="1"/>
  <c r="M146" i="125"/>
  <c r="M159" i="125" s="1"/>
  <c r="L146" i="125"/>
  <c r="L159" i="125" s="1"/>
  <c r="C159" i="125" s="1"/>
  <c r="E146" i="125"/>
  <c r="D146" i="125"/>
  <c r="AB145" i="125"/>
  <c r="AC145" i="125" s="1"/>
  <c r="X145" i="125"/>
  <c r="F145" i="125" s="1"/>
  <c r="S145" i="125"/>
  <c r="T145" i="125" s="1"/>
  <c r="K145" i="125" s="1"/>
  <c r="O145" i="125"/>
  <c r="I145" i="125"/>
  <c r="H145" i="125"/>
  <c r="G145" i="125"/>
  <c r="E145" i="125"/>
  <c r="D145" i="125"/>
  <c r="C145" i="125"/>
  <c r="AB144" i="125"/>
  <c r="AC144" i="125" s="1"/>
  <c r="X144" i="125"/>
  <c r="S144" i="125"/>
  <c r="T144" i="125" s="1"/>
  <c r="O144" i="125"/>
  <c r="J144" i="125"/>
  <c r="I144" i="125"/>
  <c r="H144" i="125"/>
  <c r="G144" i="125"/>
  <c r="F144" i="125"/>
  <c r="E144" i="125"/>
  <c r="D144" i="125"/>
  <c r="C144" i="125"/>
  <c r="I132" i="119"/>
  <c r="I133" i="119"/>
  <c r="I134" i="119"/>
  <c r="I135" i="119"/>
  <c r="I136" i="119"/>
  <c r="I131" i="119"/>
  <c r="I130" i="119"/>
  <c r="I129" i="119"/>
  <c r="I128" i="119"/>
  <c r="I127" i="119"/>
  <c r="I126" i="119"/>
  <c r="I125" i="119"/>
  <c r="I120" i="119"/>
  <c r="I121" i="119"/>
  <c r="I122" i="119"/>
  <c r="I123" i="119"/>
  <c r="I124" i="119"/>
  <c r="I119" i="119"/>
  <c r="I118" i="119"/>
  <c r="I117" i="119"/>
  <c r="I116" i="119"/>
  <c r="I115" i="119"/>
  <c r="I15" i="119"/>
  <c r="I14" i="119"/>
  <c r="I13" i="119"/>
  <c r="I12" i="119"/>
  <c r="I11" i="119"/>
  <c r="I10" i="119"/>
  <c r="I9" i="119"/>
  <c r="I8" i="119"/>
  <c r="J115" i="119"/>
  <c r="K115" i="119"/>
  <c r="L115" i="119"/>
  <c r="M115" i="119"/>
  <c r="J120" i="119"/>
  <c r="K120" i="119"/>
  <c r="K133" i="119" s="1"/>
  <c r="L120" i="119"/>
  <c r="L124" i="119" s="1"/>
  <c r="M120" i="119"/>
  <c r="M133" i="119" s="1"/>
  <c r="J121" i="119"/>
  <c r="J124" i="119" s="1"/>
  <c r="J134" i="119" s="1"/>
  <c r="K121" i="119"/>
  <c r="L121" i="119"/>
  <c r="M121" i="119"/>
  <c r="J122" i="119"/>
  <c r="K122" i="119"/>
  <c r="L122" i="119"/>
  <c r="M122" i="119"/>
  <c r="J123" i="119"/>
  <c r="K123" i="119"/>
  <c r="L123" i="119"/>
  <c r="L134" i="119" s="1"/>
  <c r="M123" i="119"/>
  <c r="M124" i="119"/>
  <c r="M134" i="119" s="1"/>
  <c r="J127" i="119"/>
  <c r="J131" i="119" s="1"/>
  <c r="K127" i="119"/>
  <c r="K131" i="119" s="1"/>
  <c r="L127" i="119"/>
  <c r="M127" i="119"/>
  <c r="J128" i="119"/>
  <c r="K128" i="119"/>
  <c r="L128" i="119"/>
  <c r="M128" i="119"/>
  <c r="J129" i="119"/>
  <c r="J133" i="119" s="1"/>
  <c r="K129" i="119"/>
  <c r="L129" i="119"/>
  <c r="L133" i="119" s="1"/>
  <c r="M129" i="119"/>
  <c r="J130" i="119"/>
  <c r="K130" i="119"/>
  <c r="L130" i="119"/>
  <c r="M130" i="119"/>
  <c r="M131" i="119" s="1"/>
  <c r="L131" i="119"/>
  <c r="J132" i="119"/>
  <c r="K132" i="119"/>
  <c r="L132" i="119"/>
  <c r="M132" i="119"/>
  <c r="D115" i="119"/>
  <c r="E115" i="119"/>
  <c r="F115" i="119"/>
  <c r="G115" i="119"/>
  <c r="H115" i="119"/>
  <c r="D120" i="119"/>
  <c r="E120" i="119"/>
  <c r="E133" i="119" s="1"/>
  <c r="F120" i="119"/>
  <c r="G120" i="119"/>
  <c r="H120" i="119"/>
  <c r="H124" i="119" s="1"/>
  <c r="D121" i="119"/>
  <c r="E121" i="119"/>
  <c r="F121" i="119"/>
  <c r="F124" i="119" s="1"/>
  <c r="G121" i="119"/>
  <c r="H121" i="119"/>
  <c r="D122" i="119"/>
  <c r="D124" i="119" s="1"/>
  <c r="D134" i="119" s="1"/>
  <c r="E122" i="119"/>
  <c r="F122" i="119"/>
  <c r="G122" i="119"/>
  <c r="G133" i="119" s="1"/>
  <c r="H122" i="119"/>
  <c r="D123" i="119"/>
  <c r="E123" i="119"/>
  <c r="F123" i="119"/>
  <c r="G123" i="119"/>
  <c r="H123" i="119"/>
  <c r="D127" i="119"/>
  <c r="D131" i="119" s="1"/>
  <c r="E127" i="119"/>
  <c r="F127" i="119"/>
  <c r="G127" i="119"/>
  <c r="G131" i="119" s="1"/>
  <c r="H127" i="119"/>
  <c r="D128" i="119"/>
  <c r="E128" i="119"/>
  <c r="E131" i="119" s="1"/>
  <c r="F128" i="119"/>
  <c r="G128" i="119"/>
  <c r="H128" i="119"/>
  <c r="D129" i="119"/>
  <c r="E129" i="119"/>
  <c r="F129" i="119"/>
  <c r="F131" i="119" s="1"/>
  <c r="G129" i="119"/>
  <c r="H129" i="119"/>
  <c r="D130" i="119"/>
  <c r="E130" i="119"/>
  <c r="F130" i="119"/>
  <c r="G130" i="119"/>
  <c r="H130" i="119"/>
  <c r="H131" i="119"/>
  <c r="D132" i="119"/>
  <c r="E132" i="119"/>
  <c r="F132" i="119"/>
  <c r="G132" i="119"/>
  <c r="H132" i="119"/>
  <c r="D133" i="119"/>
  <c r="F133" i="119"/>
  <c r="H133" i="119"/>
  <c r="C132" i="119"/>
  <c r="C130" i="119"/>
  <c r="C129" i="119"/>
  <c r="C128" i="119"/>
  <c r="C127" i="119"/>
  <c r="C131" i="119" s="1"/>
  <c r="C123" i="119"/>
  <c r="C122" i="119"/>
  <c r="C121" i="119"/>
  <c r="C120" i="119"/>
  <c r="C133" i="119" s="1"/>
  <c r="AA154" i="124"/>
  <c r="Z154" i="124"/>
  <c r="Y154" i="124"/>
  <c r="W154" i="124"/>
  <c r="V154" i="124"/>
  <c r="U154" i="124"/>
  <c r="C154" i="124" s="1"/>
  <c r="R154" i="124"/>
  <c r="Q154" i="124"/>
  <c r="H154" i="124" s="1"/>
  <c r="P154" i="124"/>
  <c r="N154" i="124"/>
  <c r="M154" i="124"/>
  <c r="L154" i="124"/>
  <c r="AA147" i="124"/>
  <c r="Z147" i="124"/>
  <c r="Y147" i="124"/>
  <c r="W147" i="124"/>
  <c r="V147" i="124"/>
  <c r="U147" i="124"/>
  <c r="R147" i="124"/>
  <c r="I147" i="124" s="1"/>
  <c r="Q147" i="124"/>
  <c r="P147" i="124"/>
  <c r="M147" i="124"/>
  <c r="N147" i="124"/>
  <c r="L147" i="124"/>
  <c r="AA155" i="124"/>
  <c r="Z155" i="124"/>
  <c r="Y155" i="124"/>
  <c r="W155" i="124"/>
  <c r="V155" i="124"/>
  <c r="U155" i="124"/>
  <c r="R155" i="124"/>
  <c r="I155" i="124" s="1"/>
  <c r="Q155" i="124"/>
  <c r="H155" i="124" s="1"/>
  <c r="P155" i="124"/>
  <c r="S155" i="124" s="1"/>
  <c r="N155" i="124"/>
  <c r="M155" i="124"/>
  <c r="D155" i="124" s="1"/>
  <c r="L155" i="124"/>
  <c r="O155" i="124" s="1"/>
  <c r="E155" i="124"/>
  <c r="I154" i="124"/>
  <c r="S154" i="124"/>
  <c r="D154" i="124"/>
  <c r="AA153" i="124"/>
  <c r="Z153" i="124"/>
  <c r="Y153" i="124"/>
  <c r="AB153" i="124" s="1"/>
  <c r="W153" i="124"/>
  <c r="X153" i="124" s="1"/>
  <c r="V153" i="124"/>
  <c r="U153" i="124"/>
  <c r="R153" i="124"/>
  <c r="I153" i="124" s="1"/>
  <c r="Q153" i="124"/>
  <c r="H153" i="124" s="1"/>
  <c r="P153" i="124"/>
  <c r="N153" i="124"/>
  <c r="E153" i="124" s="1"/>
  <c r="M153" i="124"/>
  <c r="D153" i="124" s="1"/>
  <c r="L153" i="124"/>
  <c r="AA152" i="124"/>
  <c r="Z152" i="124"/>
  <c r="Y152" i="124"/>
  <c r="W152" i="124"/>
  <c r="V152" i="124"/>
  <c r="V156" i="124" s="1"/>
  <c r="U152" i="124"/>
  <c r="R152" i="124"/>
  <c r="R156" i="124" s="1"/>
  <c r="Q152" i="124"/>
  <c r="P152" i="124"/>
  <c r="P158" i="124" s="1"/>
  <c r="N152" i="124"/>
  <c r="O152" i="124" s="1"/>
  <c r="M152" i="124"/>
  <c r="L152" i="124"/>
  <c r="I152" i="124"/>
  <c r="AC151" i="124"/>
  <c r="AB151" i="124"/>
  <c r="X151" i="124"/>
  <c r="S151" i="124"/>
  <c r="J151" i="124" s="1"/>
  <c r="O151" i="124"/>
  <c r="I151" i="124"/>
  <c r="H151" i="124"/>
  <c r="G151" i="124"/>
  <c r="F151" i="124"/>
  <c r="E151" i="124"/>
  <c r="D151" i="124"/>
  <c r="C151" i="124"/>
  <c r="AB150" i="124"/>
  <c r="X150" i="124"/>
  <c r="S150" i="124"/>
  <c r="J150" i="124" s="1"/>
  <c r="O150" i="124"/>
  <c r="I150" i="124"/>
  <c r="H150" i="124"/>
  <c r="G150" i="124"/>
  <c r="E150" i="124"/>
  <c r="D150" i="124"/>
  <c r="C150" i="124"/>
  <c r="AA148" i="124"/>
  <c r="Z148" i="124"/>
  <c r="Y148" i="124"/>
  <c r="W148" i="124"/>
  <c r="V148" i="124"/>
  <c r="U148" i="124"/>
  <c r="R148" i="124"/>
  <c r="S148" i="124" s="1"/>
  <c r="Q148" i="124"/>
  <c r="P148" i="124"/>
  <c r="N148" i="124"/>
  <c r="M148" i="124"/>
  <c r="L148" i="124"/>
  <c r="I148" i="124"/>
  <c r="H148" i="124"/>
  <c r="G148" i="124"/>
  <c r="C148" i="124"/>
  <c r="H147" i="124"/>
  <c r="S147" i="124"/>
  <c r="D147" i="124"/>
  <c r="AA146" i="124"/>
  <c r="Z146" i="124"/>
  <c r="Y146" i="124"/>
  <c r="W146" i="124"/>
  <c r="V146" i="124"/>
  <c r="U146" i="124"/>
  <c r="R146" i="124"/>
  <c r="S146" i="124" s="1"/>
  <c r="Q146" i="124"/>
  <c r="P146" i="124"/>
  <c r="N146" i="124"/>
  <c r="M146" i="124"/>
  <c r="D146" i="124" s="1"/>
  <c r="L146" i="124"/>
  <c r="I146" i="124"/>
  <c r="H146" i="124"/>
  <c r="G146" i="124"/>
  <c r="AA145" i="124"/>
  <c r="AB145" i="124" s="1"/>
  <c r="Z145" i="124"/>
  <c r="Y145" i="124"/>
  <c r="W145" i="124"/>
  <c r="V145" i="124"/>
  <c r="U145" i="124"/>
  <c r="R145" i="124"/>
  <c r="Q145" i="124"/>
  <c r="P145" i="124"/>
  <c r="N145" i="124"/>
  <c r="M145" i="124"/>
  <c r="L145" i="124"/>
  <c r="E145" i="124"/>
  <c r="D145" i="124"/>
  <c r="AB144" i="124"/>
  <c r="X144" i="124"/>
  <c r="S144" i="124"/>
  <c r="J144" i="124" s="1"/>
  <c r="O144" i="124"/>
  <c r="I144" i="124"/>
  <c r="H144" i="124"/>
  <c r="G144" i="124"/>
  <c r="E144" i="124"/>
  <c r="D144" i="124"/>
  <c r="C144" i="124"/>
  <c r="AB143" i="124"/>
  <c r="AC143" i="124" s="1"/>
  <c r="X143" i="124"/>
  <c r="S143" i="124"/>
  <c r="O143" i="124"/>
  <c r="J143" i="124"/>
  <c r="I143" i="124"/>
  <c r="H143" i="124"/>
  <c r="G143" i="124"/>
  <c r="E143" i="124"/>
  <c r="D143" i="124"/>
  <c r="C143" i="124"/>
  <c r="AB143" i="125"/>
  <c r="AB142" i="125"/>
  <c r="AB141" i="125"/>
  <c r="AB140" i="125"/>
  <c r="AA139" i="125"/>
  <c r="AA138" i="125" s="1"/>
  <c r="AA158" i="125" s="1"/>
  <c r="Z139" i="125"/>
  <c r="Y139" i="125"/>
  <c r="AB139" i="125" s="1"/>
  <c r="Z138" i="125"/>
  <c r="Z158" i="125" s="1"/>
  <c r="AA133" i="125"/>
  <c r="Y133" i="125"/>
  <c r="AB133" i="125" s="1"/>
  <c r="AA132" i="125"/>
  <c r="Z132" i="125"/>
  <c r="Z133" i="125" s="1"/>
  <c r="Y132" i="125"/>
  <c r="AB132" i="125" s="1"/>
  <c r="AB131" i="125"/>
  <c r="AA130" i="125"/>
  <c r="Y130" i="125"/>
  <c r="AA129" i="125"/>
  <c r="Z129" i="125"/>
  <c r="Z130" i="125" s="1"/>
  <c r="AB130" i="125" s="1"/>
  <c r="Y129" i="125"/>
  <c r="AB128" i="125"/>
  <c r="AA127" i="125"/>
  <c r="Y127" i="125"/>
  <c r="AB127" i="125" s="1"/>
  <c r="AA126" i="125"/>
  <c r="Z126" i="125"/>
  <c r="Z127" i="125" s="1"/>
  <c r="Y126" i="125"/>
  <c r="AB126" i="125" s="1"/>
  <c r="AB125" i="125"/>
  <c r="AA121" i="125"/>
  <c r="Y121" i="125"/>
  <c r="AA120" i="125"/>
  <c r="Z120" i="125"/>
  <c r="Z121" i="125" s="1"/>
  <c r="AB121" i="125" s="1"/>
  <c r="Y120" i="125"/>
  <c r="AB119" i="125"/>
  <c r="AB118" i="125"/>
  <c r="AA117" i="125"/>
  <c r="Z117" i="125"/>
  <c r="Z113" i="125" s="1"/>
  <c r="Y117" i="125"/>
  <c r="AA116" i="125"/>
  <c r="Z116" i="125"/>
  <c r="AB115" i="125"/>
  <c r="AA115" i="125"/>
  <c r="Z115" i="125"/>
  <c r="Y115" i="125"/>
  <c r="Y116" i="125" s="1"/>
  <c r="AB116" i="125" s="1"/>
  <c r="AB114" i="125"/>
  <c r="AA113" i="125"/>
  <c r="Y113" i="125"/>
  <c r="AA112" i="125"/>
  <c r="Y112" i="125"/>
  <c r="AB112" i="125" s="1"/>
  <c r="AA111" i="125"/>
  <c r="Z111" i="125"/>
  <c r="Z112" i="125" s="1"/>
  <c r="Y111" i="125"/>
  <c r="AB111" i="125" s="1"/>
  <c r="AB110" i="125"/>
  <c r="AA109" i="125"/>
  <c r="Y109" i="125"/>
  <c r="AA108" i="125"/>
  <c r="Z108" i="125"/>
  <c r="Z109" i="125" s="1"/>
  <c r="AB109" i="125" s="1"/>
  <c r="Y108" i="125"/>
  <c r="AB107" i="125"/>
  <c r="AA106" i="125"/>
  <c r="Y106" i="125"/>
  <c r="AB106" i="125" s="1"/>
  <c r="AA105" i="125"/>
  <c r="Z105" i="125"/>
  <c r="Z106" i="125" s="1"/>
  <c r="Y105" i="125"/>
  <c r="AB105" i="125" s="1"/>
  <c r="AB104" i="125"/>
  <c r="AA103" i="125"/>
  <c r="Y103" i="125"/>
  <c r="AA102" i="125"/>
  <c r="Z102" i="125"/>
  <c r="Z103" i="125" s="1"/>
  <c r="AB103" i="125" s="1"/>
  <c r="Y102" i="125"/>
  <c r="AB101" i="125"/>
  <c r="AA100" i="125"/>
  <c r="Y100" i="125"/>
  <c r="AB100" i="125" s="1"/>
  <c r="AA99" i="125"/>
  <c r="Z99" i="125"/>
  <c r="Z100" i="125" s="1"/>
  <c r="Y99" i="125"/>
  <c r="AB99" i="125" s="1"/>
  <c r="AB98" i="125"/>
  <c r="AA97" i="125"/>
  <c r="Y97" i="125"/>
  <c r="AA96" i="125"/>
  <c r="Z96" i="125"/>
  <c r="Z97" i="125" s="1"/>
  <c r="AB97" i="125" s="1"/>
  <c r="Y96" i="125"/>
  <c r="AB95" i="125"/>
  <c r="AA94" i="125"/>
  <c r="Y94" i="125"/>
  <c r="AB94" i="125" s="1"/>
  <c r="AA93" i="125"/>
  <c r="Z93" i="125"/>
  <c r="Z94" i="125" s="1"/>
  <c r="Y93" i="125"/>
  <c r="AB93" i="125" s="1"/>
  <c r="AB92" i="125"/>
  <c r="AA91" i="125"/>
  <c r="Y91" i="125"/>
  <c r="AA90" i="125"/>
  <c r="Z90" i="125"/>
  <c r="Z91" i="125" s="1"/>
  <c r="AB91" i="125" s="1"/>
  <c r="Y90" i="125"/>
  <c r="AB89" i="125"/>
  <c r="AA88" i="125"/>
  <c r="Y88" i="125"/>
  <c r="AB88" i="125" s="1"/>
  <c r="AA87" i="125"/>
  <c r="Z87" i="125"/>
  <c r="Z88" i="125" s="1"/>
  <c r="Y87" i="125"/>
  <c r="AB87" i="125" s="1"/>
  <c r="AB86" i="125"/>
  <c r="AA85" i="125"/>
  <c r="Y85" i="125"/>
  <c r="AA84" i="125"/>
  <c r="Z84" i="125"/>
  <c r="Z85" i="125" s="1"/>
  <c r="AB85" i="125" s="1"/>
  <c r="Y84" i="125"/>
  <c r="AB83" i="125"/>
  <c r="AA82" i="125"/>
  <c r="Y82" i="125"/>
  <c r="AB82" i="125" s="1"/>
  <c r="AA81" i="125"/>
  <c r="Z81" i="125"/>
  <c r="Z82" i="125" s="1"/>
  <c r="Y81" i="125"/>
  <c r="AB81" i="125" s="1"/>
  <c r="AB80" i="125"/>
  <c r="AA79" i="125"/>
  <c r="Y79" i="125"/>
  <c r="AA78" i="125"/>
  <c r="Z78" i="125"/>
  <c r="Z79" i="125" s="1"/>
  <c r="AB79" i="125" s="1"/>
  <c r="Y78" i="125"/>
  <c r="AB77" i="125"/>
  <c r="AA76" i="125"/>
  <c r="Y76" i="125"/>
  <c r="AA75" i="125"/>
  <c r="Z75" i="125"/>
  <c r="Z76" i="125" s="1"/>
  <c r="Y75" i="125"/>
  <c r="AB75" i="125" s="1"/>
  <c r="AB74" i="125"/>
  <c r="AA73" i="125"/>
  <c r="Y73" i="125"/>
  <c r="AA72" i="125"/>
  <c r="Z72" i="125"/>
  <c r="Z73" i="125" s="1"/>
  <c r="AB73" i="125" s="1"/>
  <c r="Y72" i="125"/>
  <c r="AB71" i="125"/>
  <c r="AA70" i="125"/>
  <c r="Y70" i="125"/>
  <c r="AA69" i="125"/>
  <c r="Z69" i="125"/>
  <c r="Z70" i="125" s="1"/>
  <c r="Y69" i="125"/>
  <c r="AB69" i="125" s="1"/>
  <c r="AB68" i="125"/>
  <c r="AA67" i="125"/>
  <c r="Y67" i="125"/>
  <c r="AA66" i="125"/>
  <c r="Z66" i="125"/>
  <c r="Z67" i="125" s="1"/>
  <c r="AB67" i="125" s="1"/>
  <c r="Y66" i="125"/>
  <c r="AB65" i="125"/>
  <c r="AA64" i="125"/>
  <c r="Y64" i="125"/>
  <c r="AA63" i="125"/>
  <c r="Z63" i="125"/>
  <c r="Z64" i="125" s="1"/>
  <c r="Y63" i="125"/>
  <c r="AB63" i="125" s="1"/>
  <c r="AB62" i="125"/>
  <c r="AA61" i="125"/>
  <c r="Y61" i="125"/>
  <c r="AA60" i="125"/>
  <c r="Z60" i="125"/>
  <c r="Z61" i="125" s="1"/>
  <c r="AB61" i="125" s="1"/>
  <c r="Y60" i="125"/>
  <c r="AB59" i="125"/>
  <c r="AA58" i="125"/>
  <c r="Z58" i="125"/>
  <c r="Y58" i="125"/>
  <c r="AB58" i="125" s="1"/>
  <c r="Z57" i="125"/>
  <c r="AA56" i="125"/>
  <c r="AA53" i="125" s="1"/>
  <c r="Z56" i="125"/>
  <c r="AA55" i="125"/>
  <c r="AA57" i="125" s="1"/>
  <c r="AA54" i="125" s="1"/>
  <c r="Z55" i="125"/>
  <c r="Y55" i="125"/>
  <c r="Y56" i="125" s="1"/>
  <c r="Z54" i="125"/>
  <c r="Z53" i="125"/>
  <c r="AB52" i="125"/>
  <c r="Z51" i="125"/>
  <c r="AB51" i="125" s="1"/>
  <c r="Y51" i="125"/>
  <c r="AA50" i="125"/>
  <c r="AA51" i="125" s="1"/>
  <c r="Z50" i="125"/>
  <c r="AB50" i="125" s="1"/>
  <c r="Y50" i="125"/>
  <c r="AB49" i="125"/>
  <c r="Z48" i="125"/>
  <c r="Y48" i="125"/>
  <c r="AB48" i="125" s="1"/>
  <c r="AA47" i="125"/>
  <c r="AA48" i="125" s="1"/>
  <c r="AA42" i="125" s="1"/>
  <c r="Z47" i="125"/>
  <c r="Y47" i="125"/>
  <c r="AB47" i="125" s="1"/>
  <c r="AB46" i="125"/>
  <c r="AA45" i="125"/>
  <c r="Z45" i="125"/>
  <c r="AB45" i="125" s="1"/>
  <c r="Y45" i="125"/>
  <c r="AB44" i="125"/>
  <c r="AB43" i="125"/>
  <c r="Z42" i="125"/>
  <c r="Z41" i="125"/>
  <c r="AB40" i="125"/>
  <c r="AA40" i="125"/>
  <c r="Z40" i="125"/>
  <c r="Y40" i="125"/>
  <c r="Z39" i="125"/>
  <c r="Y39" i="125"/>
  <c r="AA38" i="125"/>
  <c r="AA39" i="125" s="1"/>
  <c r="Z38" i="125"/>
  <c r="AB38" i="125" s="1"/>
  <c r="Y38" i="125"/>
  <c r="AB37" i="125"/>
  <c r="AA36" i="125"/>
  <c r="Z36" i="125"/>
  <c r="Y36" i="125"/>
  <c r="AB36" i="125" s="1"/>
  <c r="AA35" i="125"/>
  <c r="Z35" i="125"/>
  <c r="AA34" i="125"/>
  <c r="Z34" i="125"/>
  <c r="Y34" i="125"/>
  <c r="Y35" i="125" s="1"/>
  <c r="AB35" i="125" s="1"/>
  <c r="AB33" i="125"/>
  <c r="AA32" i="125"/>
  <c r="Z32" i="125"/>
  <c r="AB32" i="125" s="1"/>
  <c r="Y32" i="125"/>
  <c r="AB31" i="125"/>
  <c r="AB30" i="125"/>
  <c r="AA29" i="125"/>
  <c r="Z29" i="125"/>
  <c r="AB29" i="125" s="1"/>
  <c r="Y29" i="125"/>
  <c r="AA28" i="125"/>
  <c r="Y28" i="125"/>
  <c r="AA27" i="125"/>
  <c r="Z27" i="125"/>
  <c r="Z28" i="125" s="1"/>
  <c r="AB28" i="125" s="1"/>
  <c r="Y27" i="125"/>
  <c r="AB26" i="125"/>
  <c r="AA25" i="125"/>
  <c r="Y25" i="125"/>
  <c r="AA24" i="125"/>
  <c r="Z24" i="125"/>
  <c r="Z25" i="125" s="1"/>
  <c r="Y24" i="125"/>
  <c r="AB24" i="125" s="1"/>
  <c r="AB23" i="125"/>
  <c r="AB22" i="125"/>
  <c r="AA22" i="125"/>
  <c r="Z22" i="125"/>
  <c r="Y22" i="125"/>
  <c r="Z21" i="125"/>
  <c r="AA20" i="125"/>
  <c r="Z20" i="125"/>
  <c r="AB19" i="125"/>
  <c r="AA19" i="125"/>
  <c r="AA21" i="125" s="1"/>
  <c r="Z19" i="125"/>
  <c r="Y19" i="125"/>
  <c r="AB18" i="125"/>
  <c r="AA17" i="125"/>
  <c r="AA16" i="125"/>
  <c r="Y16" i="125"/>
  <c r="AA15" i="125"/>
  <c r="Z15" i="125"/>
  <c r="Y15" i="125"/>
  <c r="AB15" i="125" s="1"/>
  <c r="AB14" i="125"/>
  <c r="AA13" i="125"/>
  <c r="Y13" i="125"/>
  <c r="AA12" i="125"/>
  <c r="Z12" i="125"/>
  <c r="Z13" i="125" s="1"/>
  <c r="Y12" i="125"/>
  <c r="AB11" i="125"/>
  <c r="AA10" i="125"/>
  <c r="AA9" i="125" s="1"/>
  <c r="AA8" i="125" s="1"/>
  <c r="Z10" i="125"/>
  <c r="Y10" i="125"/>
  <c r="AB10" i="125" s="1"/>
  <c r="Z9" i="125"/>
  <c r="X143" i="125"/>
  <c r="X142" i="125"/>
  <c r="X141" i="125"/>
  <c r="X140" i="125"/>
  <c r="W139" i="125"/>
  <c r="V139" i="125"/>
  <c r="U139" i="125"/>
  <c r="X139" i="125" s="1"/>
  <c r="W138" i="125"/>
  <c r="W158" i="125" s="1"/>
  <c r="V138" i="125"/>
  <c r="V158" i="125" s="1"/>
  <c r="U133" i="125"/>
  <c r="X133" i="125" s="1"/>
  <c r="W132" i="125"/>
  <c r="W133" i="125" s="1"/>
  <c r="V132" i="125"/>
  <c r="V133" i="125" s="1"/>
  <c r="U132" i="125"/>
  <c r="X132" i="125" s="1"/>
  <c r="X131" i="125"/>
  <c r="W130" i="125"/>
  <c r="U130" i="125"/>
  <c r="W129" i="125"/>
  <c r="V129" i="125"/>
  <c r="V130" i="125" s="1"/>
  <c r="X130" i="125" s="1"/>
  <c r="U129" i="125"/>
  <c r="X128" i="125"/>
  <c r="U127" i="125"/>
  <c r="W126" i="125"/>
  <c r="W127" i="125" s="1"/>
  <c r="V126" i="125"/>
  <c r="V127" i="125" s="1"/>
  <c r="U126" i="125"/>
  <c r="X126" i="125" s="1"/>
  <c r="X125" i="125"/>
  <c r="W121" i="125"/>
  <c r="U121" i="125"/>
  <c r="W120" i="125"/>
  <c r="V120" i="125"/>
  <c r="V121" i="125" s="1"/>
  <c r="X121" i="125" s="1"/>
  <c r="U120" i="125"/>
  <c r="X119" i="125"/>
  <c r="X118" i="125"/>
  <c r="W117" i="125"/>
  <c r="V117" i="125"/>
  <c r="V113" i="125" s="1"/>
  <c r="U117" i="125"/>
  <c r="W116" i="125"/>
  <c r="X115" i="125"/>
  <c r="W115" i="125"/>
  <c r="V115" i="125"/>
  <c r="V116" i="125" s="1"/>
  <c r="U115" i="125"/>
  <c r="U116" i="125" s="1"/>
  <c r="X116" i="125" s="1"/>
  <c r="X114" i="125"/>
  <c r="W113" i="125"/>
  <c r="U113" i="125"/>
  <c r="U112" i="125"/>
  <c r="W111" i="125"/>
  <c r="W112" i="125" s="1"/>
  <c r="V111" i="125"/>
  <c r="V112" i="125" s="1"/>
  <c r="U111" i="125"/>
  <c r="X111" i="125" s="1"/>
  <c r="X110" i="125"/>
  <c r="W109" i="125"/>
  <c r="U109" i="125"/>
  <c r="W108" i="125"/>
  <c r="V108" i="125"/>
  <c r="V109" i="125" s="1"/>
  <c r="X109" i="125" s="1"/>
  <c r="U108" i="125"/>
  <c r="X107" i="125"/>
  <c r="U106" i="125"/>
  <c r="X106" i="125" s="1"/>
  <c r="W105" i="125"/>
  <c r="W106" i="125" s="1"/>
  <c r="V105" i="125"/>
  <c r="V106" i="125" s="1"/>
  <c r="U105" i="125"/>
  <c r="X105" i="125" s="1"/>
  <c r="X104" i="125"/>
  <c r="W103" i="125"/>
  <c r="U103" i="125"/>
  <c r="W102" i="125"/>
  <c r="V102" i="125"/>
  <c r="V103" i="125" s="1"/>
  <c r="X103" i="125" s="1"/>
  <c r="U102" i="125"/>
  <c r="X101" i="125"/>
  <c r="U100" i="125"/>
  <c r="W99" i="125"/>
  <c r="W100" i="125" s="1"/>
  <c r="V99" i="125"/>
  <c r="V100" i="125" s="1"/>
  <c r="U99" i="125"/>
  <c r="X99" i="125" s="1"/>
  <c r="X98" i="125"/>
  <c r="W97" i="125"/>
  <c r="U97" i="125"/>
  <c r="W96" i="125"/>
  <c r="V96" i="125"/>
  <c r="V97" i="125" s="1"/>
  <c r="X97" i="125" s="1"/>
  <c r="U96" i="125"/>
  <c r="X95" i="125"/>
  <c r="U94" i="125"/>
  <c r="W93" i="125"/>
  <c r="W94" i="125" s="1"/>
  <c r="V93" i="125"/>
  <c r="V94" i="125" s="1"/>
  <c r="U93" i="125"/>
  <c r="X93" i="125" s="1"/>
  <c r="X92" i="125"/>
  <c r="W91" i="125"/>
  <c r="U91" i="125"/>
  <c r="W90" i="125"/>
  <c r="V90" i="125"/>
  <c r="V91" i="125" s="1"/>
  <c r="X91" i="125" s="1"/>
  <c r="U90" i="125"/>
  <c r="X89" i="125"/>
  <c r="U88" i="125"/>
  <c r="X88" i="125" s="1"/>
  <c r="W87" i="125"/>
  <c r="W88" i="125" s="1"/>
  <c r="V87" i="125"/>
  <c r="V88" i="125" s="1"/>
  <c r="U87" i="125"/>
  <c r="X87" i="125" s="1"/>
  <c r="X86" i="125"/>
  <c r="W85" i="125"/>
  <c r="U85" i="125"/>
  <c r="W84" i="125"/>
  <c r="V84" i="125"/>
  <c r="V85" i="125" s="1"/>
  <c r="X85" i="125" s="1"/>
  <c r="U84" i="125"/>
  <c r="X83" i="125"/>
  <c r="U82" i="125"/>
  <c r="W81" i="125"/>
  <c r="W82" i="125" s="1"/>
  <c r="V81" i="125"/>
  <c r="V82" i="125" s="1"/>
  <c r="U81" i="125"/>
  <c r="X81" i="125" s="1"/>
  <c r="X80" i="125"/>
  <c r="W79" i="125"/>
  <c r="U79" i="125"/>
  <c r="W78" i="125"/>
  <c r="V78" i="125"/>
  <c r="V79" i="125" s="1"/>
  <c r="X79" i="125" s="1"/>
  <c r="U78" i="125"/>
  <c r="X77" i="125"/>
  <c r="U76" i="125"/>
  <c r="W75" i="125"/>
  <c r="W76" i="125" s="1"/>
  <c r="V75" i="125"/>
  <c r="V76" i="125" s="1"/>
  <c r="U75" i="125"/>
  <c r="X75" i="125" s="1"/>
  <c r="X74" i="125"/>
  <c r="W73" i="125"/>
  <c r="U73" i="125"/>
  <c r="W72" i="125"/>
  <c r="V72" i="125"/>
  <c r="V73" i="125" s="1"/>
  <c r="X73" i="125" s="1"/>
  <c r="U72" i="125"/>
  <c r="X71" i="125"/>
  <c r="U70" i="125"/>
  <c r="X70" i="125" s="1"/>
  <c r="W69" i="125"/>
  <c r="W70" i="125" s="1"/>
  <c r="V69" i="125"/>
  <c r="V70" i="125" s="1"/>
  <c r="U69" i="125"/>
  <c r="X69" i="125" s="1"/>
  <c r="X68" i="125"/>
  <c r="W67" i="125"/>
  <c r="U67" i="125"/>
  <c r="W66" i="125"/>
  <c r="V66" i="125"/>
  <c r="V67" i="125" s="1"/>
  <c r="X67" i="125" s="1"/>
  <c r="U66" i="125"/>
  <c r="X65" i="125"/>
  <c r="U64" i="125"/>
  <c r="W63" i="125"/>
  <c r="W64" i="125" s="1"/>
  <c r="V63" i="125"/>
  <c r="V64" i="125" s="1"/>
  <c r="U63" i="125"/>
  <c r="X63" i="125" s="1"/>
  <c r="X62" i="125"/>
  <c r="W61" i="125"/>
  <c r="U61" i="125"/>
  <c r="W60" i="125"/>
  <c r="V60" i="125"/>
  <c r="V61" i="125" s="1"/>
  <c r="X61" i="125" s="1"/>
  <c r="U60" i="125"/>
  <c r="X59" i="125"/>
  <c r="W58" i="125"/>
  <c r="V58" i="125"/>
  <c r="U58" i="125"/>
  <c r="X58" i="125" s="1"/>
  <c r="V57" i="125"/>
  <c r="W56" i="125"/>
  <c r="W57" i="125" s="1"/>
  <c r="W54" i="125" s="1"/>
  <c r="V56" i="125"/>
  <c r="W55" i="125"/>
  <c r="V55" i="125"/>
  <c r="U55" i="125"/>
  <c r="U56" i="125" s="1"/>
  <c r="V54" i="125"/>
  <c r="W53" i="125"/>
  <c r="V53" i="125"/>
  <c r="X52" i="125"/>
  <c r="V51" i="125"/>
  <c r="U51" i="125"/>
  <c r="W50" i="125"/>
  <c r="X50" i="125" s="1"/>
  <c r="V50" i="125"/>
  <c r="U50" i="125"/>
  <c r="X49" i="125"/>
  <c r="V48" i="125"/>
  <c r="W47" i="125"/>
  <c r="W48" i="125" s="1"/>
  <c r="W42" i="125" s="1"/>
  <c r="V47" i="125"/>
  <c r="U47" i="125"/>
  <c r="U48" i="125" s="1"/>
  <c r="X46" i="125"/>
  <c r="W45" i="125"/>
  <c r="V45" i="125"/>
  <c r="V42" i="125" s="1"/>
  <c r="U45" i="125"/>
  <c r="X44" i="125"/>
  <c r="X43" i="125"/>
  <c r="V41" i="125"/>
  <c r="X40" i="125"/>
  <c r="W40" i="125"/>
  <c r="V40" i="125"/>
  <c r="U40" i="125"/>
  <c r="V39" i="125"/>
  <c r="U39" i="125"/>
  <c r="W38" i="125"/>
  <c r="X38" i="125" s="1"/>
  <c r="V38" i="125"/>
  <c r="U38" i="125"/>
  <c r="X37" i="125"/>
  <c r="W36" i="125"/>
  <c r="V36" i="125"/>
  <c r="U36" i="125"/>
  <c r="X36" i="125" s="1"/>
  <c r="W35" i="125"/>
  <c r="V35" i="125"/>
  <c r="W34" i="125"/>
  <c r="V34" i="125"/>
  <c r="U34" i="125"/>
  <c r="U35" i="125" s="1"/>
  <c r="X35" i="125" s="1"/>
  <c r="X33" i="125"/>
  <c r="W32" i="125"/>
  <c r="X32" i="125" s="1"/>
  <c r="V32" i="125"/>
  <c r="U32" i="125"/>
  <c r="X31" i="125"/>
  <c r="X30" i="125"/>
  <c r="W29" i="125"/>
  <c r="X29" i="125" s="1"/>
  <c r="V29" i="125"/>
  <c r="U29" i="125"/>
  <c r="W28" i="125"/>
  <c r="U28" i="125"/>
  <c r="W27" i="125"/>
  <c r="V27" i="125"/>
  <c r="V28" i="125" s="1"/>
  <c r="X28" i="125" s="1"/>
  <c r="U27" i="125"/>
  <c r="X26" i="125"/>
  <c r="U25" i="125"/>
  <c r="W24" i="125"/>
  <c r="W25" i="125" s="1"/>
  <c r="V24" i="125"/>
  <c r="V25" i="125" s="1"/>
  <c r="U24" i="125"/>
  <c r="X24" i="125" s="1"/>
  <c r="X23" i="125"/>
  <c r="X22" i="125"/>
  <c r="W22" i="125"/>
  <c r="V22" i="125"/>
  <c r="U22" i="125"/>
  <c r="W20" i="125"/>
  <c r="X19" i="125"/>
  <c r="W19" i="125"/>
  <c r="W21" i="125" s="1"/>
  <c r="V19" i="125"/>
  <c r="V20" i="125" s="1"/>
  <c r="V21" i="125" s="1"/>
  <c r="U19" i="125"/>
  <c r="X18" i="125"/>
  <c r="U16" i="125"/>
  <c r="U17" i="125" s="1"/>
  <c r="W15" i="125"/>
  <c r="W16" i="125" s="1"/>
  <c r="W17" i="125" s="1"/>
  <c r="V15" i="125"/>
  <c r="U15" i="125"/>
  <c r="X15" i="125" s="1"/>
  <c r="X14" i="125"/>
  <c r="W13" i="125"/>
  <c r="U13" i="125"/>
  <c r="W12" i="125"/>
  <c r="V12" i="125"/>
  <c r="V13" i="125" s="1"/>
  <c r="U12" i="125"/>
  <c r="X11" i="125"/>
  <c r="W10" i="125"/>
  <c r="V10" i="125"/>
  <c r="U10" i="125"/>
  <c r="X10" i="125" s="1"/>
  <c r="W9" i="125"/>
  <c r="V9" i="125"/>
  <c r="W8" i="125"/>
  <c r="W122" i="125" s="1"/>
  <c r="W134" i="125" s="1"/>
  <c r="S143" i="125"/>
  <c r="S142" i="125"/>
  <c r="S141" i="125"/>
  <c r="S140" i="125"/>
  <c r="S139" i="125"/>
  <c r="R139" i="125"/>
  <c r="R138" i="125" s="1"/>
  <c r="Q139" i="125"/>
  <c r="P139" i="125"/>
  <c r="Q138" i="125"/>
  <c r="Q158" i="125" s="1"/>
  <c r="P138" i="125"/>
  <c r="P158" i="125" s="1"/>
  <c r="S132" i="125"/>
  <c r="R132" i="125"/>
  <c r="R133" i="125" s="1"/>
  <c r="Q132" i="125"/>
  <c r="Q133" i="125" s="1"/>
  <c r="P132" i="125"/>
  <c r="P133" i="125" s="1"/>
  <c r="S131" i="125"/>
  <c r="R130" i="125"/>
  <c r="R129" i="125"/>
  <c r="Q129" i="125"/>
  <c r="Q130" i="125" s="1"/>
  <c r="P129" i="125"/>
  <c r="P130" i="125" s="1"/>
  <c r="S130" i="125" s="1"/>
  <c r="S128" i="125"/>
  <c r="S126" i="125"/>
  <c r="R126" i="125"/>
  <c r="R127" i="125" s="1"/>
  <c r="Q126" i="125"/>
  <c r="Q127" i="125" s="1"/>
  <c r="P126" i="125"/>
  <c r="P127" i="125" s="1"/>
  <c r="S127" i="125" s="1"/>
  <c r="S125" i="125"/>
  <c r="R121" i="125"/>
  <c r="R120" i="125"/>
  <c r="Q120" i="125"/>
  <c r="Q121" i="125" s="1"/>
  <c r="P120" i="125"/>
  <c r="P121" i="125" s="1"/>
  <c r="S121" i="125" s="1"/>
  <c r="S119" i="125"/>
  <c r="S118" i="125"/>
  <c r="R117" i="125"/>
  <c r="R113" i="125" s="1"/>
  <c r="Q117" i="125"/>
  <c r="P117" i="125"/>
  <c r="P113" i="125" s="1"/>
  <c r="S113" i="125" s="1"/>
  <c r="R115" i="125"/>
  <c r="R116" i="125" s="1"/>
  <c r="Q115" i="125"/>
  <c r="Q116" i="125" s="1"/>
  <c r="P115" i="125"/>
  <c r="P116" i="125" s="1"/>
  <c r="S116" i="125" s="1"/>
  <c r="S114" i="125"/>
  <c r="Q113" i="125"/>
  <c r="S111" i="125"/>
  <c r="R111" i="125"/>
  <c r="R112" i="125" s="1"/>
  <c r="Q111" i="125"/>
  <c r="Q112" i="125" s="1"/>
  <c r="P111" i="125"/>
  <c r="P112" i="125" s="1"/>
  <c r="S112" i="125" s="1"/>
  <c r="S110" i="125"/>
  <c r="R109" i="125"/>
  <c r="R108" i="125"/>
  <c r="Q108" i="125"/>
  <c r="Q109" i="125" s="1"/>
  <c r="P108" i="125"/>
  <c r="P109" i="125" s="1"/>
  <c r="S109" i="125" s="1"/>
  <c r="S107" i="125"/>
  <c r="S105" i="125"/>
  <c r="R105" i="125"/>
  <c r="R106" i="125" s="1"/>
  <c r="Q105" i="125"/>
  <c r="Q106" i="125" s="1"/>
  <c r="P105" i="125"/>
  <c r="P106" i="125" s="1"/>
  <c r="S106" i="125" s="1"/>
  <c r="S104" i="125"/>
  <c r="R103" i="125"/>
  <c r="R102" i="125"/>
  <c r="Q102" i="125"/>
  <c r="Q103" i="125" s="1"/>
  <c r="P102" i="125"/>
  <c r="P103" i="125" s="1"/>
  <c r="S103" i="125" s="1"/>
  <c r="S101" i="125"/>
  <c r="S99" i="125"/>
  <c r="R99" i="125"/>
  <c r="R100" i="125" s="1"/>
  <c r="Q99" i="125"/>
  <c r="Q100" i="125" s="1"/>
  <c r="P99" i="125"/>
  <c r="P100" i="125" s="1"/>
  <c r="S98" i="125"/>
  <c r="R97" i="125"/>
  <c r="R96" i="125"/>
  <c r="Q96" i="125"/>
  <c r="Q97" i="125" s="1"/>
  <c r="P96" i="125"/>
  <c r="P97" i="125" s="1"/>
  <c r="S95" i="125"/>
  <c r="S93" i="125"/>
  <c r="R93" i="125"/>
  <c r="R94" i="125" s="1"/>
  <c r="Q93" i="125"/>
  <c r="Q94" i="125" s="1"/>
  <c r="P93" i="125"/>
  <c r="P94" i="125" s="1"/>
  <c r="S94" i="125" s="1"/>
  <c r="S92" i="125"/>
  <c r="R91" i="125"/>
  <c r="R90" i="125"/>
  <c r="Q90" i="125"/>
  <c r="Q91" i="125" s="1"/>
  <c r="P90" i="125"/>
  <c r="P91" i="125" s="1"/>
  <c r="S91" i="125" s="1"/>
  <c r="S89" i="125"/>
  <c r="S87" i="125"/>
  <c r="R87" i="125"/>
  <c r="R88" i="125" s="1"/>
  <c r="Q87" i="125"/>
  <c r="Q88" i="125" s="1"/>
  <c r="P87" i="125"/>
  <c r="P88" i="125" s="1"/>
  <c r="S88" i="125" s="1"/>
  <c r="S86" i="125"/>
  <c r="R85" i="125"/>
  <c r="R84" i="125"/>
  <c r="Q84" i="125"/>
  <c r="Q85" i="125" s="1"/>
  <c r="P84" i="125"/>
  <c r="P85" i="125" s="1"/>
  <c r="S85" i="125" s="1"/>
  <c r="S83" i="125"/>
  <c r="S81" i="125"/>
  <c r="R81" i="125"/>
  <c r="R82" i="125" s="1"/>
  <c r="Q81" i="125"/>
  <c r="Q82" i="125" s="1"/>
  <c r="P81" i="125"/>
  <c r="P82" i="125" s="1"/>
  <c r="S80" i="125"/>
  <c r="R79" i="125"/>
  <c r="R78" i="125"/>
  <c r="Q78" i="125"/>
  <c r="Q79" i="125" s="1"/>
  <c r="P78" i="125"/>
  <c r="P79" i="125" s="1"/>
  <c r="S77" i="125"/>
  <c r="S75" i="125"/>
  <c r="R75" i="125"/>
  <c r="R76" i="125" s="1"/>
  <c r="Q75" i="125"/>
  <c r="Q76" i="125" s="1"/>
  <c r="P75" i="125"/>
  <c r="P76" i="125" s="1"/>
  <c r="S76" i="125" s="1"/>
  <c r="S74" i="125"/>
  <c r="R73" i="125"/>
  <c r="R72" i="125"/>
  <c r="Q72" i="125"/>
  <c r="Q73" i="125" s="1"/>
  <c r="P72" i="125"/>
  <c r="P73" i="125" s="1"/>
  <c r="S73" i="125" s="1"/>
  <c r="S71" i="125"/>
  <c r="S69" i="125"/>
  <c r="R69" i="125"/>
  <c r="R70" i="125" s="1"/>
  <c r="Q69" i="125"/>
  <c r="Q70" i="125" s="1"/>
  <c r="P69" i="125"/>
  <c r="P70" i="125" s="1"/>
  <c r="S70" i="125" s="1"/>
  <c r="S68" i="125"/>
  <c r="R67" i="125"/>
  <c r="R66" i="125"/>
  <c r="Q66" i="125"/>
  <c r="Q67" i="125" s="1"/>
  <c r="P66" i="125"/>
  <c r="P67" i="125" s="1"/>
  <c r="S67" i="125" s="1"/>
  <c r="S65" i="125"/>
  <c r="S63" i="125"/>
  <c r="R63" i="125"/>
  <c r="R64" i="125" s="1"/>
  <c r="Q63" i="125"/>
  <c r="Q64" i="125" s="1"/>
  <c r="P63" i="125"/>
  <c r="P64" i="125" s="1"/>
  <c r="S62" i="125"/>
  <c r="R61" i="125"/>
  <c r="R60" i="125"/>
  <c r="Q60" i="125"/>
  <c r="Q61" i="125" s="1"/>
  <c r="P60" i="125"/>
  <c r="P61" i="125" s="1"/>
  <c r="S59" i="125"/>
  <c r="S58" i="125"/>
  <c r="R58" i="125"/>
  <c r="Q58" i="125"/>
  <c r="P58" i="125"/>
  <c r="Q56" i="125"/>
  <c r="Q57" i="125" s="1"/>
  <c r="Q54" i="125" s="1"/>
  <c r="S55" i="125"/>
  <c r="R55" i="125"/>
  <c r="Q55" i="125"/>
  <c r="P55" i="125"/>
  <c r="P56" i="125" s="1"/>
  <c r="S52" i="125"/>
  <c r="P51" i="125"/>
  <c r="R50" i="125"/>
  <c r="R51" i="125" s="1"/>
  <c r="Q50" i="125"/>
  <c r="Q51" i="125" s="1"/>
  <c r="P50" i="125"/>
  <c r="S50" i="125" s="1"/>
  <c r="S49" i="125"/>
  <c r="R47" i="125"/>
  <c r="R48" i="125" s="1"/>
  <c r="R42" i="125" s="1"/>
  <c r="Q47" i="125"/>
  <c r="Q48" i="125" s="1"/>
  <c r="Q42" i="125" s="1"/>
  <c r="P47" i="125"/>
  <c r="P48" i="125" s="1"/>
  <c r="S46" i="125"/>
  <c r="R45" i="125"/>
  <c r="Q45" i="125"/>
  <c r="P45" i="125"/>
  <c r="S45" i="125" s="1"/>
  <c r="S44" i="125"/>
  <c r="S43" i="125"/>
  <c r="R41" i="125"/>
  <c r="P41" i="125"/>
  <c r="R40" i="125"/>
  <c r="Q40" i="125"/>
  <c r="P40" i="125"/>
  <c r="S40" i="125" s="1"/>
  <c r="P39" i="125"/>
  <c r="R38" i="125"/>
  <c r="R39" i="125" s="1"/>
  <c r="Q38" i="125"/>
  <c r="Q39" i="125" s="1"/>
  <c r="P38" i="125"/>
  <c r="S38" i="125" s="1"/>
  <c r="S37" i="125"/>
  <c r="S36" i="125"/>
  <c r="R36" i="125"/>
  <c r="Q36" i="125"/>
  <c r="P36" i="125"/>
  <c r="Q35" i="125"/>
  <c r="P35" i="125"/>
  <c r="S35" i="125" s="1"/>
  <c r="S34" i="125"/>
  <c r="R34" i="125"/>
  <c r="R35" i="125" s="1"/>
  <c r="Q34" i="125"/>
  <c r="P34" i="125"/>
  <c r="S33" i="125"/>
  <c r="R32" i="125"/>
  <c r="Q32" i="125"/>
  <c r="P32" i="125"/>
  <c r="S32" i="125" s="1"/>
  <c r="S31" i="125"/>
  <c r="S30" i="125"/>
  <c r="R29" i="125"/>
  <c r="Q29" i="125"/>
  <c r="P29" i="125"/>
  <c r="S29" i="125" s="1"/>
  <c r="R28" i="125"/>
  <c r="Q28" i="125"/>
  <c r="R27" i="125"/>
  <c r="Q27" i="125"/>
  <c r="P27" i="125"/>
  <c r="P28" i="125" s="1"/>
  <c r="S28" i="125" s="1"/>
  <c r="S26" i="125"/>
  <c r="S24" i="125"/>
  <c r="R24" i="125"/>
  <c r="R25" i="125" s="1"/>
  <c r="Q24" i="125"/>
  <c r="Q25" i="125" s="1"/>
  <c r="P24" i="125"/>
  <c r="P25" i="125" s="1"/>
  <c r="S25" i="125" s="1"/>
  <c r="S23" i="125"/>
  <c r="R22" i="125"/>
  <c r="R9" i="125" s="1"/>
  <c r="R8" i="125" s="1"/>
  <c r="Q22" i="125"/>
  <c r="P22" i="125"/>
  <c r="P9" i="125" s="1"/>
  <c r="R19" i="125"/>
  <c r="R20" i="125" s="1"/>
  <c r="Q19" i="125"/>
  <c r="Q20" i="125" s="1"/>
  <c r="P19" i="125"/>
  <c r="P20" i="125" s="1"/>
  <c r="S18" i="125"/>
  <c r="S15" i="125"/>
  <c r="R15" i="125"/>
  <c r="R16" i="125" s="1"/>
  <c r="Q15" i="125"/>
  <c r="Q16" i="125" s="1"/>
  <c r="Q17" i="125" s="1"/>
  <c r="P15" i="125"/>
  <c r="S14" i="125"/>
  <c r="R13" i="125"/>
  <c r="R12" i="125"/>
  <c r="Q12" i="125"/>
  <c r="Q13" i="125" s="1"/>
  <c r="P12" i="125"/>
  <c r="P13" i="125" s="1"/>
  <c r="S11" i="125"/>
  <c r="S10" i="125"/>
  <c r="R10" i="125"/>
  <c r="Q10" i="125"/>
  <c r="P10" i="125"/>
  <c r="Q9" i="125"/>
  <c r="Q8" i="125"/>
  <c r="Q122" i="125" s="1"/>
  <c r="Q134" i="125" s="1"/>
  <c r="N139" i="125"/>
  <c r="N138" i="125" s="1"/>
  <c r="N158" i="125" s="1"/>
  <c r="E158" i="125" s="1"/>
  <c r="N133" i="125"/>
  <c r="N132" i="125"/>
  <c r="N129" i="125"/>
  <c r="N130" i="125" s="1"/>
  <c r="N126" i="125"/>
  <c r="N127" i="125" s="1"/>
  <c r="N120" i="125"/>
  <c r="N121" i="125" s="1"/>
  <c r="N117" i="125"/>
  <c r="N113" i="125" s="1"/>
  <c r="N116" i="125"/>
  <c r="N115" i="125"/>
  <c r="N111" i="125"/>
  <c r="N112" i="125" s="1"/>
  <c r="N108" i="125"/>
  <c r="N109" i="125" s="1"/>
  <c r="N105" i="125"/>
  <c r="N106" i="125" s="1"/>
  <c r="N102" i="125"/>
  <c r="N103" i="125" s="1"/>
  <c r="N99" i="125"/>
  <c r="N100" i="125" s="1"/>
  <c r="N96" i="125"/>
  <c r="N97" i="125" s="1"/>
  <c r="N93" i="125"/>
  <c r="N94" i="125" s="1"/>
  <c r="N90" i="125"/>
  <c r="N91" i="125" s="1"/>
  <c r="N87" i="125"/>
  <c r="N88" i="125" s="1"/>
  <c r="N84" i="125"/>
  <c r="N85" i="125" s="1"/>
  <c r="N81" i="125"/>
  <c r="N82" i="125" s="1"/>
  <c r="N78" i="125"/>
  <c r="N79" i="125" s="1"/>
  <c r="N75" i="125"/>
  <c r="N76" i="125" s="1"/>
  <c r="N72" i="125"/>
  <c r="N73" i="125" s="1"/>
  <c r="N69" i="125"/>
  <c r="N70" i="125" s="1"/>
  <c r="N66" i="125"/>
  <c r="N67" i="125" s="1"/>
  <c r="N63" i="125"/>
  <c r="N64" i="125" s="1"/>
  <c r="N60" i="125"/>
  <c r="N61" i="125" s="1"/>
  <c r="N58" i="125"/>
  <c r="N55" i="125"/>
  <c r="N50" i="125"/>
  <c r="N51" i="125" s="1"/>
  <c r="N47" i="125"/>
  <c r="N41" i="125" s="1"/>
  <c r="N45" i="125"/>
  <c r="N40" i="125"/>
  <c r="N38" i="125"/>
  <c r="N39" i="125" s="1"/>
  <c r="N36" i="125"/>
  <c r="N34" i="125"/>
  <c r="N35" i="125" s="1"/>
  <c r="N32" i="125"/>
  <c r="N29" i="125"/>
  <c r="N28" i="125"/>
  <c r="N27" i="125"/>
  <c r="N24" i="125"/>
  <c r="N25" i="125" s="1"/>
  <c r="N22" i="125"/>
  <c r="N9" i="125" s="1"/>
  <c r="N20" i="125"/>
  <c r="N21" i="125" s="1"/>
  <c r="N19" i="125"/>
  <c r="N15" i="125"/>
  <c r="N12" i="125"/>
  <c r="N10" i="125"/>
  <c r="M139" i="125"/>
  <c r="M138" i="125" s="1"/>
  <c r="M158" i="125" s="1"/>
  <c r="D158" i="125" s="1"/>
  <c r="M133" i="125"/>
  <c r="M132" i="125"/>
  <c r="M130" i="125"/>
  <c r="M129" i="125"/>
  <c r="M126" i="125"/>
  <c r="M127" i="125" s="1"/>
  <c r="M120" i="125"/>
  <c r="M121" i="125" s="1"/>
  <c r="M117" i="125"/>
  <c r="M113" i="125" s="1"/>
  <c r="M116" i="125"/>
  <c r="M115" i="125"/>
  <c r="M111" i="125"/>
  <c r="M112" i="125" s="1"/>
  <c r="M108" i="125"/>
  <c r="M109" i="125" s="1"/>
  <c r="M105" i="125"/>
  <c r="M106" i="125" s="1"/>
  <c r="M102" i="125"/>
  <c r="M103" i="125" s="1"/>
  <c r="M99" i="125"/>
  <c r="M100" i="125" s="1"/>
  <c r="M96" i="125"/>
  <c r="M97" i="125" s="1"/>
  <c r="M93" i="125"/>
  <c r="M94" i="125" s="1"/>
  <c r="M90" i="125"/>
  <c r="M91" i="125" s="1"/>
  <c r="M87" i="125"/>
  <c r="M88" i="125" s="1"/>
  <c r="M84" i="125"/>
  <c r="M85" i="125" s="1"/>
  <c r="M81" i="125"/>
  <c r="M82" i="125" s="1"/>
  <c r="M78" i="125"/>
  <c r="M79" i="125" s="1"/>
  <c r="M75" i="125"/>
  <c r="M76" i="125" s="1"/>
  <c r="M72" i="125"/>
  <c r="M73" i="125" s="1"/>
  <c r="M69" i="125"/>
  <c r="M70" i="125" s="1"/>
  <c r="M66" i="125"/>
  <c r="M67" i="125" s="1"/>
  <c r="M63" i="125"/>
  <c r="M64" i="125" s="1"/>
  <c r="M60" i="125"/>
  <c r="M61" i="125" s="1"/>
  <c r="M58" i="125"/>
  <c r="M55" i="125"/>
  <c r="M56" i="125" s="1"/>
  <c r="M53" i="125" s="1"/>
  <c r="M50" i="125"/>
  <c r="M51" i="125" s="1"/>
  <c r="M47" i="125"/>
  <c r="M41" i="125" s="1"/>
  <c r="M45" i="125"/>
  <c r="M40" i="125"/>
  <c r="M38" i="125"/>
  <c r="M39" i="125" s="1"/>
  <c r="M36" i="125"/>
  <c r="M35" i="125"/>
  <c r="M34" i="125"/>
  <c r="M32" i="125"/>
  <c r="M29" i="125"/>
  <c r="M28" i="125"/>
  <c r="M27" i="125"/>
  <c r="M25" i="125"/>
  <c r="M24" i="125"/>
  <c r="M22" i="125"/>
  <c r="M20" i="125"/>
  <c r="M21" i="125" s="1"/>
  <c r="M19" i="125"/>
  <c r="M15" i="125"/>
  <c r="M16" i="125" s="1"/>
  <c r="M17" i="125" s="1"/>
  <c r="M12" i="125"/>
  <c r="M13" i="125" s="1"/>
  <c r="M10" i="125"/>
  <c r="M9" i="125"/>
  <c r="J155" i="126" l="1"/>
  <c r="L155" i="126"/>
  <c r="H155" i="126"/>
  <c r="L148" i="126"/>
  <c r="I139" i="126"/>
  <c r="E148" i="126"/>
  <c r="I145" i="126"/>
  <c r="J157" i="126"/>
  <c r="I146" i="126"/>
  <c r="M155" i="126"/>
  <c r="I154" i="126"/>
  <c r="D157" i="126"/>
  <c r="K148" i="126"/>
  <c r="G155" i="126"/>
  <c r="C155" i="126"/>
  <c r="I153" i="126"/>
  <c r="M148" i="126"/>
  <c r="G148" i="126"/>
  <c r="D155" i="126"/>
  <c r="K155" i="126"/>
  <c r="F155" i="126"/>
  <c r="C148" i="126"/>
  <c r="H157" i="126"/>
  <c r="I147" i="126"/>
  <c r="F148" i="126"/>
  <c r="E155" i="126"/>
  <c r="K157" i="126"/>
  <c r="I144" i="126"/>
  <c r="H148" i="126"/>
  <c r="I152" i="126"/>
  <c r="D148" i="126"/>
  <c r="J148" i="126"/>
  <c r="I151" i="126"/>
  <c r="E159" i="125"/>
  <c r="H158" i="125"/>
  <c r="K144" i="125"/>
  <c r="G150" i="125"/>
  <c r="J148" i="125"/>
  <c r="T148" i="125"/>
  <c r="K148" i="125" s="1"/>
  <c r="K151" i="125"/>
  <c r="F147" i="125"/>
  <c r="F149" i="125"/>
  <c r="O157" i="125"/>
  <c r="F157" i="125" s="1"/>
  <c r="C157" i="125"/>
  <c r="AC155" i="125"/>
  <c r="T147" i="125"/>
  <c r="K147" i="125" s="1"/>
  <c r="J147" i="125"/>
  <c r="T149" i="125"/>
  <c r="K149" i="125" s="1"/>
  <c r="J149" i="125"/>
  <c r="D159" i="125"/>
  <c r="F155" i="125"/>
  <c r="S158" i="125"/>
  <c r="T153" i="125"/>
  <c r="AC157" i="125"/>
  <c r="T155" i="125"/>
  <c r="J155" i="125"/>
  <c r="R150" i="125"/>
  <c r="I150" i="125" s="1"/>
  <c r="C153" i="125"/>
  <c r="C155" i="125"/>
  <c r="I155" i="125"/>
  <c r="U157" i="125"/>
  <c r="X157" i="125" s="1"/>
  <c r="AA159" i="125"/>
  <c r="I159" i="125" s="1"/>
  <c r="Q137" i="125"/>
  <c r="Q160" i="125" s="1"/>
  <c r="J145" i="125"/>
  <c r="G146" i="125"/>
  <c r="S146" i="125"/>
  <c r="M150" i="125"/>
  <c r="D150" i="125" s="1"/>
  <c r="Y150" i="125"/>
  <c r="AB150" i="125" s="1"/>
  <c r="AC150" i="125" s="1"/>
  <c r="J151" i="125"/>
  <c r="AB153" i="125"/>
  <c r="AC153" i="125" s="1"/>
  <c r="S154" i="125"/>
  <c r="S156" i="125"/>
  <c r="P157" i="125"/>
  <c r="P159" i="125"/>
  <c r="G159" i="125" s="1"/>
  <c r="V159" i="125"/>
  <c r="AB159" i="125"/>
  <c r="H146" i="125"/>
  <c r="N150" i="125"/>
  <c r="E150" i="125" s="1"/>
  <c r="Z150" i="125"/>
  <c r="H150" i="125" s="1"/>
  <c r="Q159" i="125"/>
  <c r="H159" i="125" s="1"/>
  <c r="W159" i="125"/>
  <c r="L150" i="125"/>
  <c r="C146" i="125"/>
  <c r="I146" i="125"/>
  <c r="O146" i="125"/>
  <c r="C148" i="125"/>
  <c r="X153" i="125"/>
  <c r="F153" i="125" s="1"/>
  <c r="C154" i="125"/>
  <c r="C156" i="125"/>
  <c r="G155" i="125"/>
  <c r="W137" i="125"/>
  <c r="W160" i="125" s="1"/>
  <c r="L135" i="119"/>
  <c r="L136" i="119" s="1"/>
  <c r="J135" i="119"/>
  <c r="J136" i="119" s="1"/>
  <c r="M135" i="119"/>
  <c r="M136" i="119" s="1"/>
  <c r="K124" i="119"/>
  <c r="K134" i="119" s="1"/>
  <c r="F134" i="119"/>
  <c r="H134" i="119"/>
  <c r="D136" i="119"/>
  <c r="D135" i="119"/>
  <c r="G124" i="119"/>
  <c r="G134" i="119" s="1"/>
  <c r="E124" i="119"/>
  <c r="E134" i="119" s="1"/>
  <c r="C124" i="119"/>
  <c r="C134" i="119" s="1"/>
  <c r="G154" i="124"/>
  <c r="G152" i="124"/>
  <c r="E147" i="124"/>
  <c r="O147" i="124"/>
  <c r="T147" i="124" s="1"/>
  <c r="T150" i="124"/>
  <c r="E146" i="124"/>
  <c r="I156" i="124"/>
  <c r="AC153" i="124"/>
  <c r="F143" i="124"/>
  <c r="L149" i="124"/>
  <c r="U149" i="124"/>
  <c r="AB146" i="124"/>
  <c r="J146" i="124" s="1"/>
  <c r="F150" i="124"/>
  <c r="L156" i="124"/>
  <c r="S152" i="124"/>
  <c r="T152" i="124" s="1"/>
  <c r="AA156" i="124"/>
  <c r="S153" i="124"/>
  <c r="J153" i="124" s="1"/>
  <c r="AB154" i="124"/>
  <c r="T144" i="124"/>
  <c r="M149" i="124"/>
  <c r="V149" i="124"/>
  <c r="X147" i="124"/>
  <c r="F147" i="124" s="1"/>
  <c r="X152" i="124"/>
  <c r="F152" i="124" s="1"/>
  <c r="X155" i="124"/>
  <c r="F155" i="124" s="1"/>
  <c r="F144" i="124"/>
  <c r="W149" i="124"/>
  <c r="N149" i="124"/>
  <c r="P149" i="124"/>
  <c r="Y149" i="124"/>
  <c r="C146" i="124"/>
  <c r="P156" i="124"/>
  <c r="W156" i="124"/>
  <c r="O153" i="124"/>
  <c r="X154" i="124"/>
  <c r="Z149" i="124"/>
  <c r="AB147" i="124"/>
  <c r="J147" i="124" s="1"/>
  <c r="T151" i="124"/>
  <c r="K151" i="124" s="1"/>
  <c r="H152" i="124"/>
  <c r="Q156" i="124"/>
  <c r="E154" i="124"/>
  <c r="AB155" i="124"/>
  <c r="J152" i="124"/>
  <c r="T148" i="124"/>
  <c r="J155" i="124"/>
  <c r="T155" i="124"/>
  <c r="G149" i="124"/>
  <c r="F153" i="124"/>
  <c r="Z156" i="124"/>
  <c r="X145" i="124"/>
  <c r="O146" i="124"/>
  <c r="T146" i="124" s="1"/>
  <c r="O148" i="124"/>
  <c r="R149" i="124"/>
  <c r="C152" i="124"/>
  <c r="O154" i="124"/>
  <c r="G145" i="124"/>
  <c r="S145" i="124"/>
  <c r="G147" i="124"/>
  <c r="D148" i="124"/>
  <c r="AB148" i="124"/>
  <c r="J148" i="124" s="1"/>
  <c r="D152" i="124"/>
  <c r="AB152" i="124"/>
  <c r="G153" i="124"/>
  <c r="G155" i="124"/>
  <c r="Q149" i="124"/>
  <c r="S149" i="124" s="1"/>
  <c r="T143" i="124"/>
  <c r="K143" i="124" s="1"/>
  <c r="AC144" i="124"/>
  <c r="H145" i="124"/>
  <c r="E148" i="124"/>
  <c r="AC150" i="124"/>
  <c r="K150" i="124" s="1"/>
  <c r="E152" i="124"/>
  <c r="N156" i="124"/>
  <c r="U156" i="124"/>
  <c r="C145" i="124"/>
  <c r="I145" i="124"/>
  <c r="O145" i="124"/>
  <c r="X146" i="124"/>
  <c r="C147" i="124"/>
  <c r="X148" i="124"/>
  <c r="AA149" i="124"/>
  <c r="AB149" i="124" s="1"/>
  <c r="C153" i="124"/>
  <c r="C155" i="124"/>
  <c r="M156" i="124"/>
  <c r="D156" i="124" s="1"/>
  <c r="Y156" i="124"/>
  <c r="Z8" i="125"/>
  <c r="Z124" i="125"/>
  <c r="Z136" i="125" s="1"/>
  <c r="AB13" i="125"/>
  <c r="Z17" i="125"/>
  <c r="Y21" i="125"/>
  <c r="AB21" i="125" s="1"/>
  <c r="Y53" i="125"/>
  <c r="AB53" i="125" s="1"/>
  <c r="AB56" i="125"/>
  <c r="AB70" i="125"/>
  <c r="AB16" i="125"/>
  <c r="AA122" i="125"/>
  <c r="AA134" i="125" s="1"/>
  <c r="AA7" i="125"/>
  <c r="AA124" i="125"/>
  <c r="AA136" i="125" s="1"/>
  <c r="AB25" i="125"/>
  <c r="AB39" i="125"/>
  <c r="AB113" i="125"/>
  <c r="AB64" i="125"/>
  <c r="AB76" i="125"/>
  <c r="AA137" i="125"/>
  <c r="AA160" i="125" s="1"/>
  <c r="Z123" i="125"/>
  <c r="Z135" i="125" s="1"/>
  <c r="Z16" i="125"/>
  <c r="Y20" i="125"/>
  <c r="AB20" i="125" s="1"/>
  <c r="Y41" i="125"/>
  <c r="Y9" i="125"/>
  <c r="AB12" i="125"/>
  <c r="AB27" i="125"/>
  <c r="Y57" i="125"/>
  <c r="AB60" i="125"/>
  <c r="AB66" i="125"/>
  <c r="AB72" i="125"/>
  <c r="AB78" i="125"/>
  <c r="AB84" i="125"/>
  <c r="AB90" i="125"/>
  <c r="AB96" i="125"/>
  <c r="AB102" i="125"/>
  <c r="AB108" i="125"/>
  <c r="AB117" i="125"/>
  <c r="AB120" i="125"/>
  <c r="AB129" i="125"/>
  <c r="Y138" i="125"/>
  <c r="Y158" i="125" s="1"/>
  <c r="AB158" i="125" s="1"/>
  <c r="AC158" i="125" s="1"/>
  <c r="AB34" i="125"/>
  <c r="AA41" i="125"/>
  <c r="AA123" i="125" s="1"/>
  <c r="AA135" i="125" s="1"/>
  <c r="AB55" i="125"/>
  <c r="Y17" i="125"/>
  <c r="AB17" i="125" s="1"/>
  <c r="Y42" i="125"/>
  <c r="AB42" i="125" s="1"/>
  <c r="Z137" i="125"/>
  <c r="Z160" i="125" s="1"/>
  <c r="X48" i="125"/>
  <c r="U42" i="125"/>
  <c r="X42" i="125" s="1"/>
  <c r="X82" i="125"/>
  <c r="X127" i="125"/>
  <c r="V8" i="125"/>
  <c r="U123" i="125"/>
  <c r="X25" i="125"/>
  <c r="X76" i="125"/>
  <c r="X112" i="125"/>
  <c r="X13" i="125"/>
  <c r="V17" i="125"/>
  <c r="X17" i="125" s="1"/>
  <c r="U53" i="125"/>
  <c r="X53" i="125" s="1"/>
  <c r="X56" i="125"/>
  <c r="X113" i="125"/>
  <c r="X64" i="125"/>
  <c r="X100" i="125"/>
  <c r="X94" i="125"/>
  <c r="V123" i="125"/>
  <c r="V135" i="125" s="1"/>
  <c r="V16" i="125"/>
  <c r="V124" i="125" s="1"/>
  <c r="V136" i="125" s="1"/>
  <c r="U20" i="125"/>
  <c r="X20" i="125" s="1"/>
  <c r="W39" i="125"/>
  <c r="X39" i="125" s="1"/>
  <c r="U41" i="125"/>
  <c r="X47" i="125"/>
  <c r="W51" i="125"/>
  <c r="W124" i="125" s="1"/>
  <c r="W136" i="125" s="1"/>
  <c r="W7" i="125"/>
  <c r="U9" i="125"/>
  <c r="X12" i="125"/>
  <c r="X27" i="125"/>
  <c r="X45" i="125"/>
  <c r="U57" i="125"/>
  <c r="X60" i="125"/>
  <c r="X66" i="125"/>
  <c r="X72" i="125"/>
  <c r="X78" i="125"/>
  <c r="X84" i="125"/>
  <c r="X90" i="125"/>
  <c r="X96" i="125"/>
  <c r="X102" i="125"/>
  <c r="X108" i="125"/>
  <c r="X117" i="125"/>
  <c r="X120" i="125"/>
  <c r="X129" i="125"/>
  <c r="U138" i="125"/>
  <c r="U158" i="125" s="1"/>
  <c r="X158" i="125" s="1"/>
  <c r="X16" i="125"/>
  <c r="X34" i="125"/>
  <c r="W41" i="125"/>
  <c r="W123" i="125" s="1"/>
  <c r="W135" i="125" s="1"/>
  <c r="X55" i="125"/>
  <c r="V137" i="125"/>
  <c r="V160" i="125" s="1"/>
  <c r="P53" i="125"/>
  <c r="S138" i="125"/>
  <c r="R137" i="125"/>
  <c r="R160" i="125" s="1"/>
  <c r="S13" i="125"/>
  <c r="P8" i="125"/>
  <c r="S9" i="125"/>
  <c r="R123" i="125"/>
  <c r="R135" i="125" s="1"/>
  <c r="S39" i="125"/>
  <c r="S48" i="125"/>
  <c r="S64" i="125"/>
  <c r="S82" i="125"/>
  <c r="S100" i="125"/>
  <c r="P17" i="125"/>
  <c r="S17" i="125" s="1"/>
  <c r="Q124" i="125"/>
  <c r="Q136" i="125" s="1"/>
  <c r="R122" i="125"/>
  <c r="R134" i="125" s="1"/>
  <c r="R7" i="125"/>
  <c r="S51" i="125"/>
  <c r="S61" i="125"/>
  <c r="S79" i="125"/>
  <c r="S97" i="125"/>
  <c r="S133" i="125"/>
  <c r="S20" i="125"/>
  <c r="P21" i="125"/>
  <c r="P42" i="125"/>
  <c r="S42" i="125" s="1"/>
  <c r="Q53" i="125"/>
  <c r="P16" i="125"/>
  <c r="S16" i="125" s="1"/>
  <c r="R17" i="125"/>
  <c r="S19" i="125"/>
  <c r="Q21" i="125"/>
  <c r="S22" i="125"/>
  <c r="R56" i="125"/>
  <c r="R53" i="125" s="1"/>
  <c r="S115" i="125"/>
  <c r="Q123" i="125"/>
  <c r="Q135" i="125" s="1"/>
  <c r="Q7" i="125"/>
  <c r="R21" i="125"/>
  <c r="S47" i="125"/>
  <c r="P123" i="125"/>
  <c r="S12" i="125"/>
  <c r="S27" i="125"/>
  <c r="Q41" i="125"/>
  <c r="S41" i="125" s="1"/>
  <c r="P57" i="125"/>
  <c r="S60" i="125"/>
  <c r="S66" i="125"/>
  <c r="S72" i="125"/>
  <c r="S78" i="125"/>
  <c r="S84" i="125"/>
  <c r="S90" i="125"/>
  <c r="S96" i="125"/>
  <c r="S102" i="125"/>
  <c r="S108" i="125"/>
  <c r="S117" i="125"/>
  <c r="S120" i="125"/>
  <c r="S129" i="125"/>
  <c r="P137" i="125"/>
  <c r="P160" i="125" s="1"/>
  <c r="N8" i="125"/>
  <c r="N13" i="125"/>
  <c r="N48" i="125"/>
  <c r="N42" i="125" s="1"/>
  <c r="N56" i="125"/>
  <c r="N53" i="125" s="1"/>
  <c r="N123" i="125" s="1"/>
  <c r="N135" i="125" s="1"/>
  <c r="N16" i="125"/>
  <c r="N17" i="125" s="1"/>
  <c r="M8" i="125"/>
  <c r="M137" i="125"/>
  <c r="M160" i="125" s="1"/>
  <c r="M123" i="125"/>
  <c r="M135" i="125" s="1"/>
  <c r="M48" i="125"/>
  <c r="M42" i="125" s="1"/>
  <c r="M124" i="125" s="1"/>
  <c r="M136" i="125" s="1"/>
  <c r="M57" i="125"/>
  <c r="M54" i="125" s="1"/>
  <c r="C170" i="126"/>
  <c r="I12" i="126"/>
  <c r="I15" i="126"/>
  <c r="I19" i="126"/>
  <c r="I24" i="126"/>
  <c r="I27" i="126"/>
  <c r="I31" i="126"/>
  <c r="I32" i="126"/>
  <c r="I34" i="126"/>
  <c r="I38" i="126"/>
  <c r="I44" i="126"/>
  <c r="I45" i="126"/>
  <c r="I47" i="126"/>
  <c r="I50" i="126"/>
  <c r="I53" i="126"/>
  <c r="I60" i="126"/>
  <c r="I63" i="126"/>
  <c r="I66" i="126"/>
  <c r="I69" i="126"/>
  <c r="I72" i="126"/>
  <c r="I75" i="126"/>
  <c r="I78" i="126"/>
  <c r="I81" i="126"/>
  <c r="I84" i="126"/>
  <c r="I87" i="126"/>
  <c r="I90" i="126"/>
  <c r="I93" i="126"/>
  <c r="I96" i="126"/>
  <c r="I99" i="126"/>
  <c r="I102" i="126"/>
  <c r="I105" i="126"/>
  <c r="I108" i="126"/>
  <c r="I111" i="126"/>
  <c r="I115" i="126"/>
  <c r="I119" i="126"/>
  <c r="I120" i="126"/>
  <c r="I126" i="126"/>
  <c r="I129" i="126"/>
  <c r="I132" i="126"/>
  <c r="M133" i="126"/>
  <c r="M134" i="126" s="1"/>
  <c r="M157" i="126" s="1"/>
  <c r="L133" i="126"/>
  <c r="L134" i="126" s="1"/>
  <c r="L157" i="126" s="1"/>
  <c r="K133" i="126"/>
  <c r="K134" i="126" s="1"/>
  <c r="J133" i="126"/>
  <c r="J134" i="126" s="1"/>
  <c r="M130" i="126"/>
  <c r="M131" i="126" s="1"/>
  <c r="L130" i="126"/>
  <c r="L131" i="126" s="1"/>
  <c r="K130" i="126"/>
  <c r="K131" i="126" s="1"/>
  <c r="J130" i="126"/>
  <c r="J131" i="126" s="1"/>
  <c r="M127" i="126"/>
  <c r="M128" i="126" s="1"/>
  <c r="L127" i="126"/>
  <c r="L128" i="126" s="1"/>
  <c r="K127" i="126"/>
  <c r="K128" i="126" s="1"/>
  <c r="J127" i="126"/>
  <c r="J128" i="126" s="1"/>
  <c r="M121" i="126"/>
  <c r="M122" i="126" s="1"/>
  <c r="L121" i="126"/>
  <c r="L122" i="126" s="1"/>
  <c r="K121" i="126"/>
  <c r="K122" i="126" s="1"/>
  <c r="J121" i="126"/>
  <c r="J122" i="126" s="1"/>
  <c r="M118" i="126"/>
  <c r="L118" i="126"/>
  <c r="L114" i="126" s="1"/>
  <c r="K118" i="126"/>
  <c r="K114" i="126" s="1"/>
  <c r="J118" i="126"/>
  <c r="J114" i="126" s="1"/>
  <c r="M116" i="126"/>
  <c r="M117" i="126" s="1"/>
  <c r="L116" i="126"/>
  <c r="L117" i="126" s="1"/>
  <c r="K116" i="126"/>
  <c r="K117" i="126" s="1"/>
  <c r="J116" i="126"/>
  <c r="J117" i="126" s="1"/>
  <c r="M114" i="126"/>
  <c r="M112" i="126"/>
  <c r="M113" i="126" s="1"/>
  <c r="L112" i="126"/>
  <c r="L113" i="126" s="1"/>
  <c r="K112" i="126"/>
  <c r="K113" i="126" s="1"/>
  <c r="J112" i="126"/>
  <c r="J113" i="126" s="1"/>
  <c r="M109" i="126"/>
  <c r="M110" i="126" s="1"/>
  <c r="L109" i="126"/>
  <c r="L110" i="126" s="1"/>
  <c r="K109" i="126"/>
  <c r="K110" i="126" s="1"/>
  <c r="J109" i="126"/>
  <c r="J110" i="126" s="1"/>
  <c r="M106" i="126"/>
  <c r="M107" i="126" s="1"/>
  <c r="L106" i="126"/>
  <c r="L107" i="126" s="1"/>
  <c r="K106" i="126"/>
  <c r="K107" i="126" s="1"/>
  <c r="J106" i="126"/>
  <c r="J107" i="126" s="1"/>
  <c r="M103" i="126"/>
  <c r="M104" i="126" s="1"/>
  <c r="L103" i="126"/>
  <c r="L104" i="126" s="1"/>
  <c r="K103" i="126"/>
  <c r="K104" i="126" s="1"/>
  <c r="J103" i="126"/>
  <c r="J104" i="126" s="1"/>
  <c r="M100" i="126"/>
  <c r="M101" i="126" s="1"/>
  <c r="L100" i="126"/>
  <c r="L101" i="126" s="1"/>
  <c r="K100" i="126"/>
  <c r="K101" i="126" s="1"/>
  <c r="J100" i="126"/>
  <c r="J101" i="126" s="1"/>
  <c r="M97" i="126"/>
  <c r="M98" i="126" s="1"/>
  <c r="L97" i="126"/>
  <c r="L98" i="126" s="1"/>
  <c r="K97" i="126"/>
  <c r="K98" i="126" s="1"/>
  <c r="J97" i="126"/>
  <c r="J98" i="126" s="1"/>
  <c r="M94" i="126"/>
  <c r="M95" i="126" s="1"/>
  <c r="L94" i="126"/>
  <c r="L95" i="126" s="1"/>
  <c r="K94" i="126"/>
  <c r="K95" i="126" s="1"/>
  <c r="J94" i="126"/>
  <c r="J95" i="126" s="1"/>
  <c r="M91" i="126"/>
  <c r="M92" i="126" s="1"/>
  <c r="L91" i="126"/>
  <c r="L92" i="126" s="1"/>
  <c r="K91" i="126"/>
  <c r="K92" i="126" s="1"/>
  <c r="J91" i="126"/>
  <c r="J92" i="126" s="1"/>
  <c r="M88" i="126"/>
  <c r="M89" i="126" s="1"/>
  <c r="L88" i="126"/>
  <c r="L89" i="126" s="1"/>
  <c r="K88" i="126"/>
  <c r="K89" i="126" s="1"/>
  <c r="J88" i="126"/>
  <c r="J89" i="126" s="1"/>
  <c r="M85" i="126"/>
  <c r="M86" i="126" s="1"/>
  <c r="L85" i="126"/>
  <c r="L86" i="126" s="1"/>
  <c r="K85" i="126"/>
  <c r="K86" i="126" s="1"/>
  <c r="J85" i="126"/>
  <c r="J86" i="126" s="1"/>
  <c r="M82" i="126"/>
  <c r="M83" i="126" s="1"/>
  <c r="L82" i="126"/>
  <c r="L83" i="126" s="1"/>
  <c r="K82" i="126"/>
  <c r="K83" i="126" s="1"/>
  <c r="J82" i="126"/>
  <c r="J83" i="126" s="1"/>
  <c r="M79" i="126"/>
  <c r="M80" i="126" s="1"/>
  <c r="L79" i="126"/>
  <c r="L80" i="126" s="1"/>
  <c r="K79" i="126"/>
  <c r="K80" i="126" s="1"/>
  <c r="J79" i="126"/>
  <c r="J80" i="126" s="1"/>
  <c r="M76" i="126"/>
  <c r="M77" i="126" s="1"/>
  <c r="L76" i="126"/>
  <c r="L77" i="126" s="1"/>
  <c r="K76" i="126"/>
  <c r="K77" i="126" s="1"/>
  <c r="J76" i="126"/>
  <c r="J77" i="126" s="1"/>
  <c r="M73" i="126"/>
  <c r="M74" i="126" s="1"/>
  <c r="L73" i="126"/>
  <c r="L74" i="126" s="1"/>
  <c r="K73" i="126"/>
  <c r="K74" i="126" s="1"/>
  <c r="J73" i="126"/>
  <c r="J74" i="126" s="1"/>
  <c r="M70" i="126"/>
  <c r="M71" i="126" s="1"/>
  <c r="L70" i="126"/>
  <c r="L71" i="126" s="1"/>
  <c r="K70" i="126"/>
  <c r="K71" i="126" s="1"/>
  <c r="J70" i="126"/>
  <c r="J71" i="126" s="1"/>
  <c r="M67" i="126"/>
  <c r="M68" i="126" s="1"/>
  <c r="L67" i="126"/>
  <c r="L68" i="126" s="1"/>
  <c r="K67" i="126"/>
  <c r="K68" i="126" s="1"/>
  <c r="J67" i="126"/>
  <c r="J68" i="126" s="1"/>
  <c r="M64" i="126"/>
  <c r="M65" i="126" s="1"/>
  <c r="L64" i="126"/>
  <c r="L65" i="126" s="1"/>
  <c r="K64" i="126"/>
  <c r="K65" i="126" s="1"/>
  <c r="J64" i="126"/>
  <c r="J65" i="126" s="1"/>
  <c r="M61" i="126"/>
  <c r="M62" i="126" s="1"/>
  <c r="L61" i="126"/>
  <c r="L62" i="126" s="1"/>
  <c r="K61" i="126"/>
  <c r="K62" i="126" s="1"/>
  <c r="J61" i="126"/>
  <c r="J62" i="126" s="1"/>
  <c r="M59" i="126"/>
  <c r="L59" i="126"/>
  <c r="K59" i="126"/>
  <c r="J59" i="126"/>
  <c r="M56" i="126"/>
  <c r="M57" i="126" s="1"/>
  <c r="M54" i="126" s="1"/>
  <c r="L56" i="126"/>
  <c r="L57" i="126" s="1"/>
  <c r="L54" i="126" s="1"/>
  <c r="K56" i="126"/>
  <c r="J56" i="126"/>
  <c r="J57" i="126" s="1"/>
  <c r="J54" i="126" s="1"/>
  <c r="M51" i="126"/>
  <c r="M52" i="126" s="1"/>
  <c r="L51" i="126"/>
  <c r="L52" i="126" s="1"/>
  <c r="K51" i="126"/>
  <c r="K52" i="126" s="1"/>
  <c r="J51" i="126"/>
  <c r="J52" i="126" s="1"/>
  <c r="M48" i="126"/>
  <c r="M49" i="126" s="1"/>
  <c r="L48" i="126"/>
  <c r="L49" i="126" s="1"/>
  <c r="K48" i="126"/>
  <c r="K49" i="126" s="1"/>
  <c r="J48" i="126"/>
  <c r="J49" i="126" s="1"/>
  <c r="J43" i="126" s="1"/>
  <c r="M46" i="126"/>
  <c r="L46" i="126"/>
  <c r="L43" i="126" s="1"/>
  <c r="K46" i="126"/>
  <c r="J46" i="126"/>
  <c r="L42" i="126"/>
  <c r="M41" i="126"/>
  <c r="L41" i="126"/>
  <c r="K41" i="126"/>
  <c r="J41" i="126"/>
  <c r="M39" i="126"/>
  <c r="M40" i="126" s="1"/>
  <c r="L39" i="126"/>
  <c r="L40" i="126" s="1"/>
  <c r="K39" i="126"/>
  <c r="K40" i="126" s="1"/>
  <c r="J39" i="126"/>
  <c r="J40" i="126" s="1"/>
  <c r="M37" i="126"/>
  <c r="L37" i="126"/>
  <c r="K37" i="126"/>
  <c r="J37" i="126"/>
  <c r="M35" i="126"/>
  <c r="M36" i="126" s="1"/>
  <c r="L35" i="126"/>
  <c r="L36" i="126" s="1"/>
  <c r="K35" i="126"/>
  <c r="K36" i="126" s="1"/>
  <c r="J35" i="126"/>
  <c r="J36" i="126" s="1"/>
  <c r="M33" i="126"/>
  <c r="L33" i="126"/>
  <c r="K33" i="126"/>
  <c r="J33" i="126"/>
  <c r="M30" i="126"/>
  <c r="L30" i="126"/>
  <c r="K30" i="126"/>
  <c r="J30" i="126"/>
  <c r="M28" i="126"/>
  <c r="M29" i="126" s="1"/>
  <c r="L28" i="126"/>
  <c r="L29" i="126" s="1"/>
  <c r="K28" i="126"/>
  <c r="K29" i="126" s="1"/>
  <c r="J28" i="126"/>
  <c r="J29" i="126" s="1"/>
  <c r="M25" i="126"/>
  <c r="M26" i="126" s="1"/>
  <c r="L25" i="126"/>
  <c r="L26" i="126" s="1"/>
  <c r="K25" i="126"/>
  <c r="K26" i="126" s="1"/>
  <c r="J25" i="126"/>
  <c r="J26" i="126" s="1"/>
  <c r="M23" i="126"/>
  <c r="L23" i="126"/>
  <c r="L10" i="126" s="1"/>
  <c r="K23" i="126"/>
  <c r="J23" i="126"/>
  <c r="M20" i="126"/>
  <c r="L20" i="126"/>
  <c r="K20" i="126"/>
  <c r="K21" i="126" s="1"/>
  <c r="J20" i="126"/>
  <c r="M16" i="126"/>
  <c r="M17" i="126" s="1"/>
  <c r="L16" i="126"/>
  <c r="L17" i="126" s="1"/>
  <c r="K16" i="126"/>
  <c r="J16" i="126"/>
  <c r="M13" i="126"/>
  <c r="L13" i="126"/>
  <c r="K13" i="126"/>
  <c r="J13" i="126"/>
  <c r="M11" i="126"/>
  <c r="L11" i="126"/>
  <c r="K11" i="126"/>
  <c r="J11" i="126"/>
  <c r="J10" i="126" s="1"/>
  <c r="E134" i="126"/>
  <c r="E157" i="126" s="1"/>
  <c r="H133" i="126"/>
  <c r="H134" i="126" s="1"/>
  <c r="G133" i="126"/>
  <c r="G134" i="126" s="1"/>
  <c r="G157" i="126" s="1"/>
  <c r="F133" i="126"/>
  <c r="F134" i="126" s="1"/>
  <c r="E133" i="126"/>
  <c r="D133" i="126"/>
  <c r="D134" i="126" s="1"/>
  <c r="H131" i="126"/>
  <c r="H130" i="126"/>
  <c r="G130" i="126"/>
  <c r="G131" i="126" s="1"/>
  <c r="F130" i="126"/>
  <c r="E130" i="126"/>
  <c r="E131" i="126" s="1"/>
  <c r="D130" i="126"/>
  <c r="D131" i="126" s="1"/>
  <c r="H127" i="126"/>
  <c r="H128" i="126" s="1"/>
  <c r="I128" i="126" s="1"/>
  <c r="G127" i="126"/>
  <c r="G128" i="126" s="1"/>
  <c r="F127" i="126"/>
  <c r="F128" i="126" s="1"/>
  <c r="E127" i="126"/>
  <c r="E128" i="126" s="1"/>
  <c r="D127" i="126"/>
  <c r="D128" i="126" s="1"/>
  <c r="H121" i="126"/>
  <c r="H122" i="126" s="1"/>
  <c r="G121" i="126"/>
  <c r="G122" i="126" s="1"/>
  <c r="F121" i="126"/>
  <c r="F122" i="126" s="1"/>
  <c r="E121" i="126"/>
  <c r="E122" i="126" s="1"/>
  <c r="D121" i="126"/>
  <c r="D122" i="126" s="1"/>
  <c r="H118" i="126"/>
  <c r="H114" i="126" s="1"/>
  <c r="G118" i="126"/>
  <c r="F118" i="126"/>
  <c r="E118" i="126"/>
  <c r="E114" i="126" s="1"/>
  <c r="D118" i="126"/>
  <c r="H116" i="126"/>
  <c r="H117" i="126" s="1"/>
  <c r="G116" i="126"/>
  <c r="G117" i="126" s="1"/>
  <c r="F116" i="126"/>
  <c r="F117" i="126" s="1"/>
  <c r="E116" i="126"/>
  <c r="E117" i="126" s="1"/>
  <c r="D116" i="126"/>
  <c r="D117" i="126" s="1"/>
  <c r="G114" i="126"/>
  <c r="D114" i="126"/>
  <c r="H112" i="126"/>
  <c r="H113" i="126" s="1"/>
  <c r="G112" i="126"/>
  <c r="G113" i="126" s="1"/>
  <c r="F112" i="126"/>
  <c r="F113" i="126" s="1"/>
  <c r="E112" i="126"/>
  <c r="E113" i="126" s="1"/>
  <c r="D112" i="126"/>
  <c r="D113" i="126" s="1"/>
  <c r="H109" i="126"/>
  <c r="H110" i="126" s="1"/>
  <c r="G109" i="126"/>
  <c r="G110" i="126" s="1"/>
  <c r="F109" i="126"/>
  <c r="F110" i="126" s="1"/>
  <c r="E109" i="126"/>
  <c r="E110" i="126" s="1"/>
  <c r="D109" i="126"/>
  <c r="D110" i="126" s="1"/>
  <c r="H106" i="126"/>
  <c r="G106" i="126"/>
  <c r="G107" i="126" s="1"/>
  <c r="F106" i="126"/>
  <c r="F107" i="126" s="1"/>
  <c r="E106" i="126"/>
  <c r="E107" i="126" s="1"/>
  <c r="D106" i="126"/>
  <c r="D107" i="126" s="1"/>
  <c r="H103" i="126"/>
  <c r="H104" i="126" s="1"/>
  <c r="G103" i="126"/>
  <c r="G104" i="126" s="1"/>
  <c r="I104" i="126" s="1"/>
  <c r="F103" i="126"/>
  <c r="F104" i="126" s="1"/>
  <c r="E103" i="126"/>
  <c r="E104" i="126" s="1"/>
  <c r="D103" i="126"/>
  <c r="D104" i="126" s="1"/>
  <c r="H100" i="126"/>
  <c r="H101" i="126" s="1"/>
  <c r="G100" i="126"/>
  <c r="G101" i="126" s="1"/>
  <c r="F100" i="126"/>
  <c r="F101" i="126" s="1"/>
  <c r="E100" i="126"/>
  <c r="E101" i="126" s="1"/>
  <c r="D100" i="126"/>
  <c r="D101" i="126" s="1"/>
  <c r="H97" i="126"/>
  <c r="H98" i="126" s="1"/>
  <c r="G97" i="126"/>
  <c r="G98" i="126" s="1"/>
  <c r="F97" i="126"/>
  <c r="F98" i="126" s="1"/>
  <c r="E97" i="126"/>
  <c r="E98" i="126" s="1"/>
  <c r="D97" i="126"/>
  <c r="D98" i="126" s="1"/>
  <c r="H94" i="126"/>
  <c r="H95" i="126" s="1"/>
  <c r="G94" i="126"/>
  <c r="G95" i="126" s="1"/>
  <c r="F94" i="126"/>
  <c r="F95" i="126" s="1"/>
  <c r="E94" i="126"/>
  <c r="E95" i="126" s="1"/>
  <c r="D94" i="126"/>
  <c r="D95" i="126" s="1"/>
  <c r="H91" i="126"/>
  <c r="H92" i="126" s="1"/>
  <c r="G91" i="126"/>
  <c r="G92" i="126" s="1"/>
  <c r="F91" i="126"/>
  <c r="F92" i="126" s="1"/>
  <c r="E91" i="126"/>
  <c r="E92" i="126" s="1"/>
  <c r="D91" i="126"/>
  <c r="D92" i="126" s="1"/>
  <c r="H88" i="126"/>
  <c r="H89" i="126" s="1"/>
  <c r="G88" i="126"/>
  <c r="G89" i="126" s="1"/>
  <c r="F88" i="126"/>
  <c r="F89" i="126" s="1"/>
  <c r="E88" i="126"/>
  <c r="E89" i="126" s="1"/>
  <c r="D88" i="126"/>
  <c r="D89" i="126" s="1"/>
  <c r="H85" i="126"/>
  <c r="H86" i="126" s="1"/>
  <c r="G85" i="126"/>
  <c r="G86" i="126" s="1"/>
  <c r="F85" i="126"/>
  <c r="E85" i="126"/>
  <c r="E86" i="126" s="1"/>
  <c r="D85" i="126"/>
  <c r="D86" i="126" s="1"/>
  <c r="H82" i="126"/>
  <c r="G82" i="126"/>
  <c r="G83" i="126" s="1"/>
  <c r="F82" i="126"/>
  <c r="F83" i="126" s="1"/>
  <c r="E82" i="126"/>
  <c r="E83" i="126" s="1"/>
  <c r="D82" i="126"/>
  <c r="D83" i="126" s="1"/>
  <c r="H79" i="126"/>
  <c r="H80" i="126" s="1"/>
  <c r="G79" i="126"/>
  <c r="G80" i="126" s="1"/>
  <c r="I80" i="126" s="1"/>
  <c r="F79" i="126"/>
  <c r="F80" i="126" s="1"/>
  <c r="E79" i="126"/>
  <c r="E80" i="126" s="1"/>
  <c r="D79" i="126"/>
  <c r="D80" i="126" s="1"/>
  <c r="H76" i="126"/>
  <c r="H77" i="126" s="1"/>
  <c r="G76" i="126"/>
  <c r="G77" i="126" s="1"/>
  <c r="F76" i="126"/>
  <c r="F77" i="126" s="1"/>
  <c r="E76" i="126"/>
  <c r="E77" i="126" s="1"/>
  <c r="D76" i="126"/>
  <c r="D77" i="126" s="1"/>
  <c r="H73" i="126"/>
  <c r="H74" i="126" s="1"/>
  <c r="G73" i="126"/>
  <c r="G74" i="126" s="1"/>
  <c r="F73" i="126"/>
  <c r="F74" i="126" s="1"/>
  <c r="E73" i="126"/>
  <c r="E74" i="126" s="1"/>
  <c r="D73" i="126"/>
  <c r="D74" i="126" s="1"/>
  <c r="H70" i="126"/>
  <c r="H71" i="126" s="1"/>
  <c r="G70" i="126"/>
  <c r="G71" i="126" s="1"/>
  <c r="F70" i="126"/>
  <c r="F71" i="126" s="1"/>
  <c r="E70" i="126"/>
  <c r="E71" i="126" s="1"/>
  <c r="D70" i="126"/>
  <c r="D71" i="126" s="1"/>
  <c r="H67" i="126"/>
  <c r="H68" i="126" s="1"/>
  <c r="G67" i="126"/>
  <c r="G68" i="126" s="1"/>
  <c r="F67" i="126"/>
  <c r="F68" i="126" s="1"/>
  <c r="E67" i="126"/>
  <c r="E68" i="126" s="1"/>
  <c r="D67" i="126"/>
  <c r="D68" i="126" s="1"/>
  <c r="H64" i="126"/>
  <c r="H65" i="126" s="1"/>
  <c r="G64" i="126"/>
  <c r="G65" i="126" s="1"/>
  <c r="F64" i="126"/>
  <c r="F65" i="126" s="1"/>
  <c r="E64" i="126"/>
  <c r="E65" i="126" s="1"/>
  <c r="D64" i="126"/>
  <c r="D65" i="126" s="1"/>
  <c r="H61" i="126"/>
  <c r="H62" i="126" s="1"/>
  <c r="G61" i="126"/>
  <c r="G62" i="126" s="1"/>
  <c r="F61" i="126"/>
  <c r="F62" i="126" s="1"/>
  <c r="E61" i="126"/>
  <c r="E62" i="126" s="1"/>
  <c r="D61" i="126"/>
  <c r="D62" i="126" s="1"/>
  <c r="H59" i="126"/>
  <c r="G59" i="126"/>
  <c r="F59" i="126"/>
  <c r="E59" i="126"/>
  <c r="D59" i="126"/>
  <c r="H56" i="126"/>
  <c r="H57" i="126" s="1"/>
  <c r="G56" i="126"/>
  <c r="F56" i="126"/>
  <c r="I56" i="126" s="1"/>
  <c r="E56" i="126"/>
  <c r="D56" i="126"/>
  <c r="D57" i="126" s="1"/>
  <c r="D54" i="126" s="1"/>
  <c r="H51" i="126"/>
  <c r="H52" i="126" s="1"/>
  <c r="G51" i="126"/>
  <c r="G52" i="126" s="1"/>
  <c r="F51" i="126"/>
  <c r="F52" i="126" s="1"/>
  <c r="E51" i="126"/>
  <c r="E52" i="126" s="1"/>
  <c r="D51" i="126"/>
  <c r="D52" i="126" s="1"/>
  <c r="H48" i="126"/>
  <c r="H49" i="126" s="1"/>
  <c r="G48" i="126"/>
  <c r="G49" i="126" s="1"/>
  <c r="F48" i="126"/>
  <c r="F49" i="126" s="1"/>
  <c r="I49" i="126" s="1"/>
  <c r="E48" i="126"/>
  <c r="E49" i="126" s="1"/>
  <c r="D48" i="126"/>
  <c r="D49" i="126" s="1"/>
  <c r="H46" i="126"/>
  <c r="G46" i="126"/>
  <c r="F46" i="126"/>
  <c r="E46" i="126"/>
  <c r="D46" i="126"/>
  <c r="E42" i="126"/>
  <c r="H41" i="126"/>
  <c r="G41" i="126"/>
  <c r="F41" i="126"/>
  <c r="I41" i="126" s="1"/>
  <c r="E41" i="126"/>
  <c r="D41" i="126"/>
  <c r="H39" i="126"/>
  <c r="H40" i="126" s="1"/>
  <c r="G39" i="126"/>
  <c r="G40" i="126" s="1"/>
  <c r="F39" i="126"/>
  <c r="E39" i="126"/>
  <c r="E40" i="126" s="1"/>
  <c r="D39" i="126"/>
  <c r="D40" i="126" s="1"/>
  <c r="H37" i="126"/>
  <c r="G37" i="126"/>
  <c r="F37" i="126"/>
  <c r="E37" i="126"/>
  <c r="D37" i="126"/>
  <c r="H35" i="126"/>
  <c r="H36" i="126" s="1"/>
  <c r="G35" i="126"/>
  <c r="G36" i="126" s="1"/>
  <c r="F35" i="126"/>
  <c r="F36" i="126" s="1"/>
  <c r="E35" i="126"/>
  <c r="E36" i="126" s="1"/>
  <c r="D35" i="126"/>
  <c r="D36" i="126" s="1"/>
  <c r="H33" i="126"/>
  <c r="G33" i="126"/>
  <c r="F33" i="126"/>
  <c r="E33" i="126"/>
  <c r="D33" i="126"/>
  <c r="H30" i="126"/>
  <c r="G30" i="126"/>
  <c r="F30" i="126"/>
  <c r="E30" i="126"/>
  <c r="D30" i="126"/>
  <c r="H28" i="126"/>
  <c r="H29" i="126" s="1"/>
  <c r="G28" i="126"/>
  <c r="G29" i="126" s="1"/>
  <c r="F28" i="126"/>
  <c r="F29" i="126" s="1"/>
  <c r="I29" i="126" s="1"/>
  <c r="E28" i="126"/>
  <c r="E29" i="126" s="1"/>
  <c r="D28" i="126"/>
  <c r="D29" i="126" s="1"/>
  <c r="H25" i="126"/>
  <c r="H26" i="126" s="1"/>
  <c r="G25" i="126"/>
  <c r="G26" i="126" s="1"/>
  <c r="F25" i="126"/>
  <c r="E25" i="126"/>
  <c r="E26" i="126" s="1"/>
  <c r="D25" i="126"/>
  <c r="D26" i="126" s="1"/>
  <c r="H23" i="126"/>
  <c r="G23" i="126"/>
  <c r="F23" i="126"/>
  <c r="E23" i="126"/>
  <c r="D23" i="126"/>
  <c r="H20" i="126"/>
  <c r="H21" i="126" s="1"/>
  <c r="G20" i="126"/>
  <c r="G21" i="126" s="1"/>
  <c r="F20" i="126"/>
  <c r="F21" i="126" s="1"/>
  <c r="E20" i="126"/>
  <c r="E21" i="126" s="1"/>
  <c r="E22" i="126" s="1"/>
  <c r="D20" i="126"/>
  <c r="H16" i="126"/>
  <c r="H17" i="126" s="1"/>
  <c r="G16" i="126"/>
  <c r="G17" i="126" s="1"/>
  <c r="F16" i="126"/>
  <c r="F17" i="126" s="1"/>
  <c r="E16" i="126"/>
  <c r="E17" i="126" s="1"/>
  <c r="D16" i="126"/>
  <c r="D17" i="126" s="1"/>
  <c r="D18" i="126" s="1"/>
  <c r="H13" i="126"/>
  <c r="H14" i="126" s="1"/>
  <c r="G13" i="126"/>
  <c r="G14" i="126" s="1"/>
  <c r="F13" i="126"/>
  <c r="E13" i="126"/>
  <c r="D13" i="126"/>
  <c r="H11" i="126"/>
  <c r="G11" i="126"/>
  <c r="F11" i="126"/>
  <c r="I11" i="126" s="1"/>
  <c r="E11" i="126"/>
  <c r="D11" i="126"/>
  <c r="C134" i="126"/>
  <c r="C157" i="126" s="1"/>
  <c r="C133" i="126"/>
  <c r="C130" i="126"/>
  <c r="C131" i="126" s="1"/>
  <c r="C127" i="126"/>
  <c r="C128" i="126" s="1"/>
  <c r="C121" i="126"/>
  <c r="C122" i="126" s="1"/>
  <c r="C118" i="126"/>
  <c r="C114" i="126" s="1"/>
  <c r="C116" i="126"/>
  <c r="C117" i="126" s="1"/>
  <c r="C112" i="126"/>
  <c r="C113" i="126" s="1"/>
  <c r="C109" i="126"/>
  <c r="C110" i="126" s="1"/>
  <c r="C106" i="126"/>
  <c r="C107" i="126" s="1"/>
  <c r="C103" i="126"/>
  <c r="C104" i="126" s="1"/>
  <c r="C100" i="126"/>
  <c r="C101" i="126" s="1"/>
  <c r="C98" i="126"/>
  <c r="C97" i="126"/>
  <c r="C94" i="126"/>
  <c r="C95" i="126" s="1"/>
  <c r="C91" i="126"/>
  <c r="C92" i="126" s="1"/>
  <c r="C88" i="126"/>
  <c r="C89" i="126" s="1"/>
  <c r="C85" i="126"/>
  <c r="C86" i="126" s="1"/>
  <c r="C82" i="126"/>
  <c r="C83" i="126" s="1"/>
  <c r="C80" i="126"/>
  <c r="C79" i="126"/>
  <c r="C76" i="126"/>
  <c r="C77" i="126" s="1"/>
  <c r="C74" i="126"/>
  <c r="C73" i="126"/>
  <c r="C70" i="126"/>
  <c r="C71" i="126" s="1"/>
  <c r="C67" i="126"/>
  <c r="C68" i="126" s="1"/>
  <c r="C64" i="126"/>
  <c r="C65" i="126" s="1"/>
  <c r="C61" i="126"/>
  <c r="C62" i="126" s="1"/>
  <c r="C59" i="126"/>
  <c r="C56" i="126"/>
  <c r="C57" i="126" s="1"/>
  <c r="C51" i="126"/>
  <c r="C52" i="126" s="1"/>
  <c r="C48" i="126"/>
  <c r="C49" i="126" s="1"/>
  <c r="C46" i="126"/>
  <c r="C41" i="126"/>
  <c r="C39" i="126"/>
  <c r="C40" i="126" s="1"/>
  <c r="C37" i="126"/>
  <c r="C35" i="126"/>
  <c r="C36" i="126" s="1"/>
  <c r="C33" i="126"/>
  <c r="C30" i="126"/>
  <c r="C29" i="126"/>
  <c r="C28" i="126"/>
  <c r="C25" i="126"/>
  <c r="C26" i="126" s="1"/>
  <c r="C23" i="126"/>
  <c r="C21" i="126"/>
  <c r="C20" i="126"/>
  <c r="C22" i="126" s="1"/>
  <c r="C16" i="126"/>
  <c r="C13" i="126"/>
  <c r="C14" i="126" s="1"/>
  <c r="C11" i="126"/>
  <c r="D170" i="126"/>
  <c r="E170" i="126"/>
  <c r="F170" i="126"/>
  <c r="G170" i="126"/>
  <c r="H170" i="126"/>
  <c r="J170" i="126"/>
  <c r="K170" i="126"/>
  <c r="L170" i="126"/>
  <c r="I171" i="126"/>
  <c r="I172" i="126"/>
  <c r="I173" i="126"/>
  <c r="C174" i="126"/>
  <c r="D174" i="126"/>
  <c r="E174" i="126"/>
  <c r="F174" i="126"/>
  <c r="G174" i="126"/>
  <c r="H174" i="126"/>
  <c r="J174" i="126"/>
  <c r="K174" i="126"/>
  <c r="L174" i="126"/>
  <c r="I175" i="126"/>
  <c r="I176" i="126"/>
  <c r="I177" i="126"/>
  <c r="I178" i="126"/>
  <c r="C179" i="126"/>
  <c r="D179" i="126"/>
  <c r="E179" i="126"/>
  <c r="F179" i="126"/>
  <c r="G179" i="126"/>
  <c r="H179" i="126"/>
  <c r="J179" i="126"/>
  <c r="K179" i="126"/>
  <c r="L179" i="126"/>
  <c r="I180" i="126"/>
  <c r="I181" i="126"/>
  <c r="C182" i="126"/>
  <c r="D182" i="126"/>
  <c r="E182" i="126"/>
  <c r="F182" i="126"/>
  <c r="G182" i="126"/>
  <c r="H182" i="126"/>
  <c r="J182" i="126"/>
  <c r="K182" i="126"/>
  <c r="L182" i="126"/>
  <c r="I183" i="126"/>
  <c r="I184" i="126"/>
  <c r="I185" i="126"/>
  <c r="I139" i="125"/>
  <c r="AC110" i="125"/>
  <c r="AC107" i="125"/>
  <c r="AC101" i="125"/>
  <c r="G96" i="125"/>
  <c r="AC89" i="125"/>
  <c r="AC83" i="125"/>
  <c r="AC49" i="125"/>
  <c r="AC46" i="125"/>
  <c r="AC44" i="125"/>
  <c r="AC33" i="125"/>
  <c r="G24" i="125"/>
  <c r="AC23" i="125"/>
  <c r="J141" i="125"/>
  <c r="J140" i="125"/>
  <c r="J131" i="125"/>
  <c r="H129" i="125"/>
  <c r="H127" i="125"/>
  <c r="J125" i="125"/>
  <c r="J118" i="125"/>
  <c r="J110" i="125"/>
  <c r="G108" i="125"/>
  <c r="I106" i="125"/>
  <c r="H106" i="125"/>
  <c r="H97" i="125"/>
  <c r="I94" i="125"/>
  <c r="I91" i="125"/>
  <c r="H88" i="125"/>
  <c r="G81" i="125"/>
  <c r="G75" i="125"/>
  <c r="I69" i="125"/>
  <c r="H64" i="125"/>
  <c r="J62" i="125"/>
  <c r="G60" i="125"/>
  <c r="J59" i="125"/>
  <c r="I58" i="125"/>
  <c r="G45" i="125"/>
  <c r="H39" i="125"/>
  <c r="J37" i="125"/>
  <c r="H35" i="125"/>
  <c r="J33" i="125"/>
  <c r="I29" i="125"/>
  <c r="I28" i="125"/>
  <c r="J23" i="125"/>
  <c r="I22" i="125"/>
  <c r="H15" i="125"/>
  <c r="H10" i="125"/>
  <c r="O14" i="125"/>
  <c r="O143" i="125"/>
  <c r="T143" i="125" s="1"/>
  <c r="J143" i="125"/>
  <c r="I143" i="125"/>
  <c r="H143" i="125"/>
  <c r="G143" i="125"/>
  <c r="E143" i="125"/>
  <c r="D143" i="125"/>
  <c r="C143" i="125"/>
  <c r="O142" i="125"/>
  <c r="I142" i="125"/>
  <c r="H142" i="125"/>
  <c r="G142" i="125"/>
  <c r="E142" i="125"/>
  <c r="D142" i="125"/>
  <c r="C142" i="125"/>
  <c r="O141" i="125"/>
  <c r="T141" i="125" s="1"/>
  <c r="I141" i="125"/>
  <c r="H141" i="125"/>
  <c r="G141" i="125"/>
  <c r="E141" i="125"/>
  <c r="D141" i="125"/>
  <c r="C141" i="125"/>
  <c r="O140" i="125"/>
  <c r="I140" i="125"/>
  <c r="H140" i="125"/>
  <c r="G140" i="125"/>
  <c r="E140" i="125"/>
  <c r="D140" i="125"/>
  <c r="C140" i="125"/>
  <c r="E139" i="125"/>
  <c r="D139" i="125"/>
  <c r="L139" i="125"/>
  <c r="E138" i="125"/>
  <c r="E61" i="125"/>
  <c r="L60" i="125"/>
  <c r="L19" i="125"/>
  <c r="L12" i="125"/>
  <c r="O12" i="125" s="1"/>
  <c r="G132" i="125"/>
  <c r="L132" i="125"/>
  <c r="L133" i="125" s="1"/>
  <c r="O131" i="125"/>
  <c r="I131" i="125"/>
  <c r="H131" i="125"/>
  <c r="G131" i="125"/>
  <c r="E131" i="125"/>
  <c r="D131" i="125"/>
  <c r="C131" i="125"/>
  <c r="D129" i="125"/>
  <c r="L129" i="125"/>
  <c r="O128" i="125"/>
  <c r="T128" i="125" s="1"/>
  <c r="J128" i="125"/>
  <c r="I128" i="125"/>
  <c r="H128" i="125"/>
  <c r="G128" i="125"/>
  <c r="E128" i="125"/>
  <c r="D128" i="125"/>
  <c r="C128" i="125"/>
  <c r="D127" i="125"/>
  <c r="L126" i="125"/>
  <c r="H126" i="125"/>
  <c r="D126" i="125"/>
  <c r="O125" i="125"/>
  <c r="I125" i="125"/>
  <c r="H125" i="125"/>
  <c r="G125" i="125"/>
  <c r="E125" i="125"/>
  <c r="D125" i="125"/>
  <c r="C125" i="125"/>
  <c r="G120" i="125"/>
  <c r="D121" i="125"/>
  <c r="L120" i="125"/>
  <c r="C120" i="125" s="1"/>
  <c r="D120" i="125"/>
  <c r="O119" i="125"/>
  <c r="I119" i="125"/>
  <c r="H119" i="125"/>
  <c r="G119" i="125"/>
  <c r="E119" i="125"/>
  <c r="D119" i="125"/>
  <c r="C119" i="125"/>
  <c r="O118" i="125"/>
  <c r="F118" i="125" s="1"/>
  <c r="I118" i="125"/>
  <c r="H118" i="125"/>
  <c r="G118" i="125"/>
  <c r="E118" i="125"/>
  <c r="D118" i="125"/>
  <c r="C118" i="125"/>
  <c r="D113" i="125"/>
  <c r="L117" i="125"/>
  <c r="G117" i="125"/>
  <c r="D117" i="125"/>
  <c r="L115" i="125"/>
  <c r="L116" i="125" s="1"/>
  <c r="I115" i="125"/>
  <c r="J114" i="125"/>
  <c r="O114" i="125"/>
  <c r="F114" i="125" s="1"/>
  <c r="I114" i="125"/>
  <c r="H114" i="125"/>
  <c r="G114" i="125"/>
  <c r="E114" i="125"/>
  <c r="D114" i="125"/>
  <c r="C114" i="125"/>
  <c r="L111" i="125"/>
  <c r="C111" i="125" s="1"/>
  <c r="O110" i="125"/>
  <c r="F110" i="125" s="1"/>
  <c r="I110" i="125"/>
  <c r="H110" i="125"/>
  <c r="G110" i="125"/>
  <c r="E110" i="125"/>
  <c r="D110" i="125"/>
  <c r="C110" i="125"/>
  <c r="D109" i="125"/>
  <c r="L108" i="125"/>
  <c r="O107" i="125"/>
  <c r="F107" i="125" s="1"/>
  <c r="I107" i="125"/>
  <c r="H107" i="125"/>
  <c r="G107" i="125"/>
  <c r="E107" i="125"/>
  <c r="D107" i="125"/>
  <c r="C107" i="125"/>
  <c r="L105" i="125"/>
  <c r="L106" i="125" s="1"/>
  <c r="D105" i="125"/>
  <c r="O104" i="125"/>
  <c r="T104" i="125" s="1"/>
  <c r="I104" i="125"/>
  <c r="H104" i="125"/>
  <c r="G104" i="125"/>
  <c r="E104" i="125"/>
  <c r="D104" i="125"/>
  <c r="C104" i="125"/>
  <c r="E103" i="125"/>
  <c r="D102" i="125"/>
  <c r="L102" i="125"/>
  <c r="E102" i="125"/>
  <c r="O101" i="125"/>
  <c r="I101" i="125"/>
  <c r="H101" i="125"/>
  <c r="G101" i="125"/>
  <c r="E101" i="125"/>
  <c r="D101" i="125"/>
  <c r="C101" i="125"/>
  <c r="L99" i="125"/>
  <c r="G99" i="125"/>
  <c r="E99" i="125"/>
  <c r="O98" i="125"/>
  <c r="I98" i="125"/>
  <c r="H98" i="125"/>
  <c r="G98" i="125"/>
  <c r="E98" i="125"/>
  <c r="D98" i="125"/>
  <c r="C98" i="125"/>
  <c r="D97" i="125"/>
  <c r="L96" i="125"/>
  <c r="H96" i="125"/>
  <c r="C96" i="125"/>
  <c r="O95" i="125"/>
  <c r="I95" i="125"/>
  <c r="H95" i="125"/>
  <c r="G95" i="125"/>
  <c r="E95" i="125"/>
  <c r="D95" i="125"/>
  <c r="C95" i="125"/>
  <c r="E93" i="125"/>
  <c r="D93" i="125"/>
  <c r="L93" i="125"/>
  <c r="O92" i="125"/>
  <c r="I92" i="125"/>
  <c r="H92" i="125"/>
  <c r="G92" i="125"/>
  <c r="E92" i="125"/>
  <c r="D92" i="125"/>
  <c r="C92" i="125"/>
  <c r="L90" i="125"/>
  <c r="I90" i="125"/>
  <c r="O89" i="125"/>
  <c r="I89" i="125"/>
  <c r="H89" i="125"/>
  <c r="G89" i="125"/>
  <c r="E89" i="125"/>
  <c r="D89" i="125"/>
  <c r="C89" i="125"/>
  <c r="E87" i="125"/>
  <c r="D87" i="125"/>
  <c r="L87" i="125"/>
  <c r="L88" i="125" s="1"/>
  <c r="O86" i="125"/>
  <c r="I86" i="125"/>
  <c r="H86" i="125"/>
  <c r="G86" i="125"/>
  <c r="E86" i="125"/>
  <c r="D86" i="125"/>
  <c r="C86" i="125"/>
  <c r="L84" i="125"/>
  <c r="L85" i="125" s="1"/>
  <c r="O83" i="125"/>
  <c r="F83" i="125" s="1"/>
  <c r="I83" i="125"/>
  <c r="H83" i="125"/>
  <c r="G83" i="125"/>
  <c r="E83" i="125"/>
  <c r="D83" i="125"/>
  <c r="C83" i="125"/>
  <c r="D82" i="125"/>
  <c r="L81" i="125"/>
  <c r="L82" i="125" s="1"/>
  <c r="D81" i="125"/>
  <c r="O80" i="125"/>
  <c r="I80" i="125"/>
  <c r="H80" i="125"/>
  <c r="G80" i="125"/>
  <c r="E80" i="125"/>
  <c r="D80" i="125"/>
  <c r="C80" i="125"/>
  <c r="L79" i="125"/>
  <c r="L78" i="125"/>
  <c r="C78" i="125" s="1"/>
  <c r="O77" i="125"/>
  <c r="F77" i="125" s="1"/>
  <c r="I77" i="125"/>
  <c r="H77" i="125"/>
  <c r="G77" i="125"/>
  <c r="E77" i="125"/>
  <c r="D77" i="125"/>
  <c r="C77" i="125"/>
  <c r="E76" i="125"/>
  <c r="E75" i="125"/>
  <c r="D76" i="125"/>
  <c r="L75" i="125"/>
  <c r="O74" i="125"/>
  <c r="I74" i="125"/>
  <c r="H74" i="125"/>
  <c r="G74" i="125"/>
  <c r="E74" i="125"/>
  <c r="D74" i="125"/>
  <c r="C74" i="125"/>
  <c r="D73" i="125"/>
  <c r="L72" i="125"/>
  <c r="J71" i="125"/>
  <c r="O71" i="125"/>
  <c r="F71" i="125" s="1"/>
  <c r="I71" i="125"/>
  <c r="H71" i="125"/>
  <c r="G71" i="125"/>
  <c r="E71" i="125"/>
  <c r="D71" i="125"/>
  <c r="C71" i="125"/>
  <c r="E69" i="125"/>
  <c r="L69" i="125"/>
  <c r="O68" i="125"/>
  <c r="I68" i="125"/>
  <c r="H68" i="125"/>
  <c r="G68" i="125"/>
  <c r="E68" i="125"/>
  <c r="D68" i="125"/>
  <c r="C68" i="125"/>
  <c r="L66" i="125"/>
  <c r="O65" i="125"/>
  <c r="I65" i="125"/>
  <c r="H65" i="125"/>
  <c r="G65" i="125"/>
  <c r="F65" i="125"/>
  <c r="E65" i="125"/>
  <c r="D65" i="125"/>
  <c r="C65" i="125"/>
  <c r="I63" i="125"/>
  <c r="L63" i="125"/>
  <c r="H63" i="125"/>
  <c r="O62" i="125"/>
  <c r="F62" i="125" s="1"/>
  <c r="I62" i="125"/>
  <c r="H62" i="125"/>
  <c r="G62" i="125"/>
  <c r="E62" i="125"/>
  <c r="D62" i="125"/>
  <c r="C62" i="125"/>
  <c r="L61" i="125"/>
  <c r="O59" i="125"/>
  <c r="I59" i="125"/>
  <c r="H59" i="125"/>
  <c r="G59" i="125"/>
  <c r="E59" i="125"/>
  <c r="D59" i="125"/>
  <c r="C59" i="125"/>
  <c r="H58" i="125"/>
  <c r="E58" i="125"/>
  <c r="L58" i="125"/>
  <c r="G58" i="125"/>
  <c r="L55" i="125"/>
  <c r="O52" i="125"/>
  <c r="F52" i="125" s="1"/>
  <c r="I52" i="125"/>
  <c r="H52" i="125"/>
  <c r="G52" i="125"/>
  <c r="E52" i="125"/>
  <c r="D52" i="125"/>
  <c r="C52" i="125"/>
  <c r="E50" i="125"/>
  <c r="L50" i="125"/>
  <c r="L51" i="125" s="1"/>
  <c r="O49" i="125"/>
  <c r="I49" i="125"/>
  <c r="H49" i="125"/>
  <c r="G49" i="125"/>
  <c r="E49" i="125"/>
  <c r="D49" i="125"/>
  <c r="C49" i="125"/>
  <c r="L48" i="125"/>
  <c r="L47" i="125"/>
  <c r="H47" i="125"/>
  <c r="C47" i="125"/>
  <c r="O46" i="125"/>
  <c r="F46" i="125" s="1"/>
  <c r="I46" i="125"/>
  <c r="H46" i="125"/>
  <c r="G46" i="125"/>
  <c r="E46" i="125"/>
  <c r="D46" i="125"/>
  <c r="C46" i="125"/>
  <c r="E45" i="125"/>
  <c r="L45" i="125"/>
  <c r="C45" i="125" s="1"/>
  <c r="H45" i="125"/>
  <c r="O44" i="125"/>
  <c r="F44" i="125" s="1"/>
  <c r="I44" i="125"/>
  <c r="H44" i="125"/>
  <c r="G44" i="125"/>
  <c r="E44" i="125"/>
  <c r="D44" i="125"/>
  <c r="C44" i="125"/>
  <c r="J43" i="125"/>
  <c r="O43" i="125"/>
  <c r="T43" i="125" s="1"/>
  <c r="I43" i="125"/>
  <c r="H43" i="125"/>
  <c r="G43" i="125"/>
  <c r="E43" i="125"/>
  <c r="D43" i="125"/>
  <c r="C43" i="125"/>
  <c r="L41" i="125"/>
  <c r="C41" i="125" s="1"/>
  <c r="I40" i="125"/>
  <c r="E40" i="125"/>
  <c r="D40" i="125"/>
  <c r="L40" i="125"/>
  <c r="O40" i="125" s="1"/>
  <c r="O38" i="125"/>
  <c r="L38" i="125"/>
  <c r="L39" i="125" s="1"/>
  <c r="H38" i="125"/>
  <c r="D38" i="125"/>
  <c r="O37" i="125"/>
  <c r="T37" i="125" s="1"/>
  <c r="I37" i="125"/>
  <c r="H37" i="125"/>
  <c r="G37" i="125"/>
  <c r="E37" i="125"/>
  <c r="D37" i="125"/>
  <c r="C37" i="125"/>
  <c r="G36" i="125"/>
  <c r="E36" i="125"/>
  <c r="D36" i="125"/>
  <c r="L36" i="125"/>
  <c r="D35" i="125"/>
  <c r="E35" i="125"/>
  <c r="D34" i="125"/>
  <c r="L34" i="125"/>
  <c r="L35" i="125" s="1"/>
  <c r="O33" i="125"/>
  <c r="I33" i="125"/>
  <c r="H33" i="125"/>
  <c r="G33" i="125"/>
  <c r="E33" i="125"/>
  <c r="D33" i="125"/>
  <c r="C33" i="125"/>
  <c r="L32" i="125"/>
  <c r="I32" i="125"/>
  <c r="E32" i="125"/>
  <c r="O31" i="125"/>
  <c r="F31" i="125" s="1"/>
  <c r="I31" i="125"/>
  <c r="H31" i="125"/>
  <c r="G31" i="125"/>
  <c r="E31" i="125"/>
  <c r="D31" i="125"/>
  <c r="C31" i="125"/>
  <c r="O30" i="125"/>
  <c r="I30" i="125"/>
  <c r="H30" i="125"/>
  <c r="G30" i="125"/>
  <c r="E30" i="125"/>
  <c r="D30" i="125"/>
  <c r="C30" i="125"/>
  <c r="E29" i="125"/>
  <c r="D29" i="125"/>
  <c r="L29" i="125"/>
  <c r="G29" i="125"/>
  <c r="E28" i="125"/>
  <c r="L27" i="125"/>
  <c r="O26" i="125"/>
  <c r="I26" i="125"/>
  <c r="H26" i="125"/>
  <c r="G26" i="125"/>
  <c r="E26" i="125"/>
  <c r="D26" i="125"/>
  <c r="C26" i="125"/>
  <c r="L24" i="125"/>
  <c r="L25" i="125" s="1"/>
  <c r="I24" i="125"/>
  <c r="O23" i="125"/>
  <c r="F23" i="125" s="1"/>
  <c r="I23" i="125"/>
  <c r="H23" i="125"/>
  <c r="G23" i="125"/>
  <c r="E23" i="125"/>
  <c r="D23" i="125"/>
  <c r="C23" i="125"/>
  <c r="E22" i="125"/>
  <c r="O22" i="125"/>
  <c r="L22" i="125"/>
  <c r="C22" i="125" s="1"/>
  <c r="G22" i="125"/>
  <c r="O18" i="125"/>
  <c r="F18" i="125" s="1"/>
  <c r="I18" i="125"/>
  <c r="H18" i="125"/>
  <c r="G18" i="125"/>
  <c r="E18" i="125"/>
  <c r="D18" i="125"/>
  <c r="C18" i="125"/>
  <c r="L15" i="125"/>
  <c r="I15" i="125"/>
  <c r="E15" i="125"/>
  <c r="J14" i="125"/>
  <c r="I14" i="125"/>
  <c r="H14" i="125"/>
  <c r="G14" i="125"/>
  <c r="E14" i="125"/>
  <c r="D14" i="125"/>
  <c r="C14" i="125"/>
  <c r="L13" i="125"/>
  <c r="I12" i="125"/>
  <c r="O11" i="125"/>
  <c r="I11" i="125"/>
  <c r="H11" i="125"/>
  <c r="G11" i="125"/>
  <c r="E11" i="125"/>
  <c r="D11" i="125"/>
  <c r="C11" i="125"/>
  <c r="L10" i="125"/>
  <c r="C10" i="125" s="1"/>
  <c r="AB142" i="124"/>
  <c r="AC142" i="124" s="1"/>
  <c r="X142" i="124"/>
  <c r="AB141" i="124"/>
  <c r="X141" i="124"/>
  <c r="AC141" i="124" s="1"/>
  <c r="AB140" i="124"/>
  <c r="X140" i="124"/>
  <c r="AB139" i="124"/>
  <c r="AC139" i="124" s="1"/>
  <c r="X139" i="124"/>
  <c r="AA138" i="124"/>
  <c r="Z138" i="124"/>
  <c r="Z137" i="124" s="1"/>
  <c r="Y138" i="124"/>
  <c r="AB138" i="124" s="1"/>
  <c r="W138" i="124"/>
  <c r="W137" i="124" s="1"/>
  <c r="V138" i="124"/>
  <c r="V137" i="124" s="1"/>
  <c r="U138" i="124"/>
  <c r="AA137" i="124"/>
  <c r="U137" i="124"/>
  <c r="AA133" i="124"/>
  <c r="AA132" i="124"/>
  <c r="Z132" i="124"/>
  <c r="Y132" i="124"/>
  <c r="Y133" i="124" s="1"/>
  <c r="W132" i="124"/>
  <c r="W133" i="124" s="1"/>
  <c r="V132" i="124"/>
  <c r="V133" i="124" s="1"/>
  <c r="U132" i="124"/>
  <c r="AB131" i="124"/>
  <c r="X131" i="124"/>
  <c r="AC131" i="124" s="1"/>
  <c r="Y130" i="124"/>
  <c r="V130" i="124"/>
  <c r="AA129" i="124"/>
  <c r="AA130" i="124" s="1"/>
  <c r="Z129" i="124"/>
  <c r="Z130" i="124" s="1"/>
  <c r="Y129" i="124"/>
  <c r="W129" i="124"/>
  <c r="W130" i="124" s="1"/>
  <c r="V129" i="124"/>
  <c r="U129" i="124"/>
  <c r="X129" i="124" s="1"/>
  <c r="AB128" i="124"/>
  <c r="X128" i="124"/>
  <c r="U127" i="124"/>
  <c r="AA126" i="124"/>
  <c r="AA127" i="124" s="1"/>
  <c r="Z126" i="124"/>
  <c r="Z127" i="124" s="1"/>
  <c r="Y126" i="124"/>
  <c r="AB126" i="124" s="1"/>
  <c r="W126" i="124"/>
  <c r="W127" i="124" s="1"/>
  <c r="V126" i="124"/>
  <c r="V127" i="124" s="1"/>
  <c r="U126" i="124"/>
  <c r="AB125" i="124"/>
  <c r="AC125" i="124" s="1"/>
  <c r="X125" i="124"/>
  <c r="AA121" i="124"/>
  <c r="AA120" i="124"/>
  <c r="Z120" i="124"/>
  <c r="Z121" i="124" s="1"/>
  <c r="Y120" i="124"/>
  <c r="AB120" i="124" s="1"/>
  <c r="W120" i="124"/>
  <c r="X120" i="124" s="1"/>
  <c r="V120" i="124"/>
  <c r="V121" i="124" s="1"/>
  <c r="U120" i="124"/>
  <c r="U121" i="124" s="1"/>
  <c r="AB119" i="124"/>
  <c r="AC119" i="124" s="1"/>
  <c r="X119" i="124"/>
  <c r="AB118" i="124"/>
  <c r="X118" i="124"/>
  <c r="AA117" i="124"/>
  <c r="Z117" i="124"/>
  <c r="Z113" i="124" s="1"/>
  <c r="Y117" i="124"/>
  <c r="AB117" i="124" s="1"/>
  <c r="W117" i="124"/>
  <c r="W113" i="124" s="1"/>
  <c r="V117" i="124"/>
  <c r="V113" i="124" s="1"/>
  <c r="U117" i="124"/>
  <c r="AA115" i="124"/>
  <c r="AA116" i="124" s="1"/>
  <c r="Z115" i="124"/>
  <c r="Z116" i="124" s="1"/>
  <c r="Y115" i="124"/>
  <c r="W115" i="124"/>
  <c r="W116" i="124" s="1"/>
  <c r="V115" i="124"/>
  <c r="V116" i="124" s="1"/>
  <c r="U115" i="124"/>
  <c r="U116" i="124" s="1"/>
  <c r="AB114" i="124"/>
  <c r="AC114" i="124" s="1"/>
  <c r="X114" i="124"/>
  <c r="AA113" i="124"/>
  <c r="U113" i="124"/>
  <c r="Z112" i="124"/>
  <c r="AA111" i="124"/>
  <c r="AA112" i="124" s="1"/>
  <c r="Z111" i="124"/>
  <c r="Y111" i="124"/>
  <c r="AB111" i="124" s="1"/>
  <c r="W111" i="124"/>
  <c r="W112" i="124" s="1"/>
  <c r="V111" i="124"/>
  <c r="V112" i="124" s="1"/>
  <c r="U111" i="124"/>
  <c r="U112" i="124" s="1"/>
  <c r="AB110" i="124"/>
  <c r="AC110" i="124" s="1"/>
  <c r="X110" i="124"/>
  <c r="Y109" i="124"/>
  <c r="AA108" i="124"/>
  <c r="AA109" i="124" s="1"/>
  <c r="Z108" i="124"/>
  <c r="Z109" i="124" s="1"/>
  <c r="Y108" i="124"/>
  <c r="AB108" i="124" s="1"/>
  <c r="W108" i="124"/>
  <c r="X108" i="124" s="1"/>
  <c r="V108" i="124"/>
  <c r="V109" i="124" s="1"/>
  <c r="U108" i="124"/>
  <c r="U109" i="124" s="1"/>
  <c r="AB107" i="124"/>
  <c r="AC107" i="124" s="1"/>
  <c r="X107" i="124"/>
  <c r="AA105" i="124"/>
  <c r="AA106" i="124" s="1"/>
  <c r="Z105" i="124"/>
  <c r="Z106" i="124" s="1"/>
  <c r="Y105" i="124"/>
  <c r="W105" i="124"/>
  <c r="X105" i="124" s="1"/>
  <c r="V105" i="124"/>
  <c r="V106" i="124" s="1"/>
  <c r="U105" i="124"/>
  <c r="U106" i="124" s="1"/>
  <c r="AB104" i="124"/>
  <c r="AC104" i="124" s="1"/>
  <c r="X104" i="124"/>
  <c r="AA103" i="124"/>
  <c r="AB103" i="124" s="1"/>
  <c r="AA102" i="124"/>
  <c r="Z102" i="124"/>
  <c r="Z103" i="124" s="1"/>
  <c r="Y102" i="124"/>
  <c r="Y103" i="124" s="1"/>
  <c r="W102" i="124"/>
  <c r="W103" i="124" s="1"/>
  <c r="V102" i="124"/>
  <c r="V103" i="124" s="1"/>
  <c r="U102" i="124"/>
  <c r="AB101" i="124"/>
  <c r="X101" i="124"/>
  <c r="AC101" i="124" s="1"/>
  <c r="Y100" i="124"/>
  <c r="AA99" i="124"/>
  <c r="AA100" i="124" s="1"/>
  <c r="Z99" i="124"/>
  <c r="Z100" i="124" s="1"/>
  <c r="Y99" i="124"/>
  <c r="W99" i="124"/>
  <c r="W100" i="124" s="1"/>
  <c r="V99" i="124"/>
  <c r="V100" i="124" s="1"/>
  <c r="U99" i="124"/>
  <c r="X99" i="124" s="1"/>
  <c r="AB98" i="124"/>
  <c r="X98" i="124"/>
  <c r="AA96" i="124"/>
  <c r="AA97" i="124" s="1"/>
  <c r="Z96" i="124"/>
  <c r="Y96" i="124"/>
  <c r="Y97" i="124" s="1"/>
  <c r="W96" i="124"/>
  <c r="X96" i="124" s="1"/>
  <c r="V96" i="124"/>
  <c r="V97" i="124" s="1"/>
  <c r="U96" i="124"/>
  <c r="U97" i="124" s="1"/>
  <c r="AB95" i="124"/>
  <c r="AC95" i="124" s="1"/>
  <c r="X95" i="124"/>
  <c r="AA94" i="124"/>
  <c r="AB93" i="124"/>
  <c r="AA93" i="124"/>
  <c r="Z93" i="124"/>
  <c r="Z94" i="124" s="1"/>
  <c r="Y93" i="124"/>
  <c r="Y94" i="124" s="1"/>
  <c r="W93" i="124"/>
  <c r="W94" i="124" s="1"/>
  <c r="V93" i="124"/>
  <c r="V94" i="124" s="1"/>
  <c r="U93" i="124"/>
  <c r="AB92" i="124"/>
  <c r="AC92" i="124" s="1"/>
  <c r="X92" i="124"/>
  <c r="AA90" i="124"/>
  <c r="AA91" i="124" s="1"/>
  <c r="Z90" i="124"/>
  <c r="Z91" i="124" s="1"/>
  <c r="Y90" i="124"/>
  <c r="Y91" i="124" s="1"/>
  <c r="AB91" i="124" s="1"/>
  <c r="W90" i="124"/>
  <c r="W91" i="124" s="1"/>
  <c r="V90" i="124"/>
  <c r="V91" i="124" s="1"/>
  <c r="U90" i="124"/>
  <c r="AB89" i="124"/>
  <c r="X89" i="124"/>
  <c r="AA87" i="124"/>
  <c r="AA88" i="124" s="1"/>
  <c r="Z87" i="124"/>
  <c r="Z88" i="124" s="1"/>
  <c r="Y87" i="124"/>
  <c r="W87" i="124"/>
  <c r="W88" i="124" s="1"/>
  <c r="V87" i="124"/>
  <c r="V88" i="124" s="1"/>
  <c r="U87" i="124"/>
  <c r="U88" i="124" s="1"/>
  <c r="AB86" i="124"/>
  <c r="AC86" i="124" s="1"/>
  <c r="X86" i="124"/>
  <c r="AA84" i="124"/>
  <c r="AA85" i="124" s="1"/>
  <c r="Z84" i="124"/>
  <c r="Z85" i="124" s="1"/>
  <c r="Y84" i="124"/>
  <c r="Y85" i="124" s="1"/>
  <c r="W84" i="124"/>
  <c r="W85" i="124" s="1"/>
  <c r="V84" i="124"/>
  <c r="X84" i="124" s="1"/>
  <c r="U84" i="124"/>
  <c r="U85" i="124" s="1"/>
  <c r="AB83" i="124"/>
  <c r="AC83" i="124" s="1"/>
  <c r="X83" i="124"/>
  <c r="AA81" i="124"/>
  <c r="AA82" i="124" s="1"/>
  <c r="Z81" i="124"/>
  <c r="Z82" i="124" s="1"/>
  <c r="Y81" i="124"/>
  <c r="W81" i="124"/>
  <c r="W82" i="124" s="1"/>
  <c r="V81" i="124"/>
  <c r="V82" i="124" s="1"/>
  <c r="U81" i="124"/>
  <c r="U82" i="124" s="1"/>
  <c r="AB80" i="124"/>
  <c r="AC80" i="124" s="1"/>
  <c r="X80" i="124"/>
  <c r="AA78" i="124"/>
  <c r="AA79" i="124" s="1"/>
  <c r="Z78" i="124"/>
  <c r="Z79" i="124" s="1"/>
  <c r="Y78" i="124"/>
  <c r="W78" i="124"/>
  <c r="W79" i="124" s="1"/>
  <c r="V78" i="124"/>
  <c r="V79" i="124" s="1"/>
  <c r="U78" i="124"/>
  <c r="X78" i="124" s="1"/>
  <c r="AB77" i="124"/>
  <c r="X77" i="124"/>
  <c r="AC77" i="124" s="1"/>
  <c r="AA75" i="124"/>
  <c r="AA76" i="124" s="1"/>
  <c r="Z75" i="124"/>
  <c r="Z76" i="124" s="1"/>
  <c r="Y75" i="124"/>
  <c r="AB75" i="124" s="1"/>
  <c r="W75" i="124"/>
  <c r="W76" i="124" s="1"/>
  <c r="V75" i="124"/>
  <c r="V76" i="124" s="1"/>
  <c r="U75" i="124"/>
  <c r="AB74" i="124"/>
  <c r="AC74" i="124" s="1"/>
  <c r="X74" i="124"/>
  <c r="AA72" i="124"/>
  <c r="AA73" i="124" s="1"/>
  <c r="Z72" i="124"/>
  <c r="Y72" i="124"/>
  <c r="Y73" i="124" s="1"/>
  <c r="W72" i="124"/>
  <c r="W73" i="124" s="1"/>
  <c r="V72" i="124"/>
  <c r="V73" i="124" s="1"/>
  <c r="U72" i="124"/>
  <c r="X72" i="124" s="1"/>
  <c r="AB71" i="124"/>
  <c r="X71" i="124"/>
  <c r="Z70" i="124"/>
  <c r="AB69" i="124"/>
  <c r="AA69" i="124"/>
  <c r="AA70" i="124" s="1"/>
  <c r="Z69" i="124"/>
  <c r="Y69" i="124"/>
  <c r="Y70" i="124" s="1"/>
  <c r="AB70" i="124" s="1"/>
  <c r="W69" i="124"/>
  <c r="W70" i="124" s="1"/>
  <c r="V69" i="124"/>
  <c r="V70" i="124" s="1"/>
  <c r="U69" i="124"/>
  <c r="AB68" i="124"/>
  <c r="X68" i="124"/>
  <c r="AC68" i="124" s="1"/>
  <c r="W67" i="124"/>
  <c r="AA66" i="124"/>
  <c r="AA67" i="124" s="1"/>
  <c r="Z66" i="124"/>
  <c r="Z67" i="124" s="1"/>
  <c r="Y66" i="124"/>
  <c r="Y67" i="124" s="1"/>
  <c r="W66" i="124"/>
  <c r="V66" i="124"/>
  <c r="V67" i="124" s="1"/>
  <c r="U66" i="124"/>
  <c r="X66" i="124" s="1"/>
  <c r="AB65" i="124"/>
  <c r="X65" i="124"/>
  <c r="AA63" i="124"/>
  <c r="AA64" i="124" s="1"/>
  <c r="Z63" i="124"/>
  <c r="Z64" i="124" s="1"/>
  <c r="Y63" i="124"/>
  <c r="AB63" i="124" s="1"/>
  <c r="W63" i="124"/>
  <c r="W64" i="124" s="1"/>
  <c r="V63" i="124"/>
  <c r="V64" i="124" s="1"/>
  <c r="U63" i="124"/>
  <c r="X63" i="124" s="1"/>
  <c r="AB62" i="124"/>
  <c r="X62" i="124"/>
  <c r="U61" i="124"/>
  <c r="AA60" i="124"/>
  <c r="AA61" i="124" s="1"/>
  <c r="Z60" i="124"/>
  <c r="Z61" i="124" s="1"/>
  <c r="Y60" i="124"/>
  <c r="Y61" i="124" s="1"/>
  <c r="W60" i="124"/>
  <c r="W61" i="124" s="1"/>
  <c r="V60" i="124"/>
  <c r="X60" i="124" s="1"/>
  <c r="U60" i="124"/>
  <c r="AB59" i="124"/>
  <c r="X59" i="124"/>
  <c r="AA58" i="124"/>
  <c r="Z58" i="124"/>
  <c r="Y58" i="124"/>
  <c r="W58" i="124"/>
  <c r="V58" i="124"/>
  <c r="U58" i="124"/>
  <c r="X58" i="124" s="1"/>
  <c r="Y56" i="124"/>
  <c r="AA55" i="124"/>
  <c r="Z55" i="124"/>
  <c r="Y55" i="124"/>
  <c r="Y57" i="124" s="1"/>
  <c r="W55" i="124"/>
  <c r="W56" i="124" s="1"/>
  <c r="V55" i="124"/>
  <c r="U55" i="124"/>
  <c r="AC52" i="124"/>
  <c r="AB52" i="124"/>
  <c r="X52" i="124"/>
  <c r="AA50" i="124"/>
  <c r="AA51" i="124" s="1"/>
  <c r="Z50" i="124"/>
  <c r="Z51" i="124" s="1"/>
  <c r="Y50" i="124"/>
  <c r="Y51" i="124" s="1"/>
  <c r="W50" i="124"/>
  <c r="W51" i="124" s="1"/>
  <c r="V50" i="124"/>
  <c r="V51" i="124" s="1"/>
  <c r="U50" i="124"/>
  <c r="AB49" i="124"/>
  <c r="X49" i="124"/>
  <c r="AC49" i="124" s="1"/>
  <c r="AA47" i="124"/>
  <c r="AA48" i="124" s="1"/>
  <c r="Z47" i="124"/>
  <c r="Z48" i="124" s="1"/>
  <c r="Y47" i="124"/>
  <c r="AB47" i="124" s="1"/>
  <c r="W47" i="124"/>
  <c r="V47" i="124"/>
  <c r="V48" i="124" s="1"/>
  <c r="U47" i="124"/>
  <c r="U48" i="124" s="1"/>
  <c r="AB46" i="124"/>
  <c r="X46" i="124"/>
  <c r="AA45" i="124"/>
  <c r="AA42" i="124" s="1"/>
  <c r="Z45" i="124"/>
  <c r="Y45" i="124"/>
  <c r="W45" i="124"/>
  <c r="V45" i="124"/>
  <c r="U45" i="124"/>
  <c r="X45" i="124" s="1"/>
  <c r="AB44" i="124"/>
  <c r="X44" i="124"/>
  <c r="AB43" i="124"/>
  <c r="AC43" i="124" s="1"/>
  <c r="X43" i="124"/>
  <c r="AA41" i="124"/>
  <c r="V41" i="124"/>
  <c r="U41" i="124"/>
  <c r="AA40" i="124"/>
  <c r="Z40" i="124"/>
  <c r="Y40" i="124"/>
  <c r="W40" i="124"/>
  <c r="V40" i="124"/>
  <c r="X40" i="124" s="1"/>
  <c r="U40" i="124"/>
  <c r="W39" i="124"/>
  <c r="AA38" i="124"/>
  <c r="AA39" i="124" s="1"/>
  <c r="Z38" i="124"/>
  <c r="Z39" i="124" s="1"/>
  <c r="Y38" i="124"/>
  <c r="W38" i="124"/>
  <c r="V38" i="124"/>
  <c r="V39" i="124" s="1"/>
  <c r="U38" i="124"/>
  <c r="X38" i="124" s="1"/>
  <c r="AC37" i="124"/>
  <c r="AB37" i="124"/>
  <c r="X37" i="124"/>
  <c r="AA36" i="124"/>
  <c r="Z36" i="124"/>
  <c r="Y36" i="124"/>
  <c r="W36" i="124"/>
  <c r="V36" i="124"/>
  <c r="U36" i="124"/>
  <c r="V35" i="124"/>
  <c r="AA34" i="124"/>
  <c r="AA35" i="124" s="1"/>
  <c r="Z34" i="124"/>
  <c r="Z35" i="124" s="1"/>
  <c r="Y34" i="124"/>
  <c r="AB34" i="124" s="1"/>
  <c r="W34" i="124"/>
  <c r="W35" i="124" s="1"/>
  <c r="V34" i="124"/>
  <c r="U34" i="124"/>
  <c r="U35" i="124" s="1"/>
  <c r="AB33" i="124"/>
  <c r="AC33" i="124" s="1"/>
  <c r="X33" i="124"/>
  <c r="AA32" i="124"/>
  <c r="Z32" i="124"/>
  <c r="AB32" i="124" s="1"/>
  <c r="Y32" i="124"/>
  <c r="W32" i="124"/>
  <c r="V32" i="124"/>
  <c r="U32" i="124"/>
  <c r="AB31" i="124"/>
  <c r="X31" i="124"/>
  <c r="AB30" i="124"/>
  <c r="AC30" i="124" s="1"/>
  <c r="X30" i="124"/>
  <c r="AA29" i="124"/>
  <c r="Z29" i="124"/>
  <c r="Y29" i="124"/>
  <c r="W29" i="124"/>
  <c r="W9" i="124" s="1"/>
  <c r="W8" i="124" s="1"/>
  <c r="V29" i="124"/>
  <c r="U29" i="124"/>
  <c r="V28" i="124"/>
  <c r="AA27" i="124"/>
  <c r="AA28" i="124" s="1"/>
  <c r="Z27" i="124"/>
  <c r="Z28" i="124" s="1"/>
  <c r="Y27" i="124"/>
  <c r="Y28" i="124" s="1"/>
  <c r="W27" i="124"/>
  <c r="W28" i="124" s="1"/>
  <c r="V27" i="124"/>
  <c r="U27" i="124"/>
  <c r="U28" i="124" s="1"/>
  <c r="AB26" i="124"/>
  <c r="AC26" i="124" s="1"/>
  <c r="X26" i="124"/>
  <c r="AA25" i="124"/>
  <c r="W25" i="124"/>
  <c r="AA24" i="124"/>
  <c r="Z24" i="124"/>
  <c r="Z25" i="124" s="1"/>
  <c r="Y24" i="124"/>
  <c r="Y25" i="124" s="1"/>
  <c r="W24" i="124"/>
  <c r="V24" i="124"/>
  <c r="V25" i="124" s="1"/>
  <c r="U24" i="124"/>
  <c r="AB23" i="124"/>
  <c r="AC23" i="124" s="1"/>
  <c r="X23" i="124"/>
  <c r="AA22" i="124"/>
  <c r="Z22" i="124"/>
  <c r="Y22" i="124"/>
  <c r="W22" i="124"/>
  <c r="V22" i="124"/>
  <c r="U22" i="124"/>
  <c r="AA20" i="124"/>
  <c r="Z20" i="124"/>
  <c r="Z21" i="124" s="1"/>
  <c r="AA19" i="124"/>
  <c r="Z19" i="124"/>
  <c r="Y19" i="124"/>
  <c r="Y20" i="124" s="1"/>
  <c r="W19" i="124"/>
  <c r="V19" i="124"/>
  <c r="V20" i="124" s="1"/>
  <c r="V21" i="124" s="1"/>
  <c r="U19" i="124"/>
  <c r="U20" i="124" s="1"/>
  <c r="AB18" i="124"/>
  <c r="AC18" i="124" s="1"/>
  <c r="X18" i="124"/>
  <c r="AA15" i="124"/>
  <c r="Z15" i="124"/>
  <c r="Z16" i="124" s="1"/>
  <c r="Z17" i="124" s="1"/>
  <c r="Y15" i="124"/>
  <c r="AB15" i="124" s="1"/>
  <c r="W15" i="124"/>
  <c r="W16" i="124" s="1"/>
  <c r="W17" i="124" s="1"/>
  <c r="V15" i="124"/>
  <c r="U15" i="124"/>
  <c r="U16" i="124" s="1"/>
  <c r="AB14" i="124"/>
  <c r="X14" i="124"/>
  <c r="Y13" i="124"/>
  <c r="W13" i="124"/>
  <c r="AA12" i="124"/>
  <c r="AA13" i="124" s="1"/>
  <c r="Z12" i="124"/>
  <c r="Y12" i="124"/>
  <c r="AB12" i="124" s="1"/>
  <c r="W12" i="124"/>
  <c r="V12" i="124"/>
  <c r="V13" i="124" s="1"/>
  <c r="U12" i="124"/>
  <c r="AB11" i="124"/>
  <c r="AC11" i="124" s="1"/>
  <c r="X11" i="124"/>
  <c r="AA10" i="124"/>
  <c r="Z10" i="124"/>
  <c r="Z9" i="124" s="1"/>
  <c r="Z8" i="124" s="1"/>
  <c r="Y10" i="124"/>
  <c r="W10" i="124"/>
  <c r="V10" i="124"/>
  <c r="V9" i="124" s="1"/>
  <c r="V8" i="124" s="1"/>
  <c r="U10" i="124"/>
  <c r="X10" i="124" s="1"/>
  <c r="AA9" i="124"/>
  <c r="AA8" i="124" s="1"/>
  <c r="AA122" i="124" s="1"/>
  <c r="AA134" i="124" s="1"/>
  <c r="R138" i="124"/>
  <c r="R137" i="124" s="1"/>
  <c r="R132" i="124"/>
  <c r="R133" i="124" s="1"/>
  <c r="R130" i="124"/>
  <c r="R129" i="124"/>
  <c r="R126" i="124"/>
  <c r="R127" i="124" s="1"/>
  <c r="R120" i="124"/>
  <c r="R121" i="124" s="1"/>
  <c r="R117" i="124"/>
  <c r="R113" i="124" s="1"/>
  <c r="R115" i="124"/>
  <c r="R116" i="124" s="1"/>
  <c r="R111" i="124"/>
  <c r="R112" i="124" s="1"/>
  <c r="R109" i="124"/>
  <c r="R108" i="124"/>
  <c r="R105" i="124"/>
  <c r="R106" i="124" s="1"/>
  <c r="R102" i="124"/>
  <c r="R103" i="124" s="1"/>
  <c r="R99" i="124"/>
  <c r="R100" i="124" s="1"/>
  <c r="R97" i="124"/>
  <c r="R96" i="124"/>
  <c r="R93" i="124"/>
  <c r="R94" i="124" s="1"/>
  <c r="R90" i="124"/>
  <c r="R91" i="124" s="1"/>
  <c r="R87" i="124"/>
  <c r="R88" i="124" s="1"/>
  <c r="R85" i="124"/>
  <c r="R84" i="124"/>
  <c r="R81" i="124"/>
  <c r="R82" i="124" s="1"/>
  <c r="R78" i="124"/>
  <c r="R79" i="124" s="1"/>
  <c r="R75" i="124"/>
  <c r="R76" i="124" s="1"/>
  <c r="R73" i="124"/>
  <c r="R72" i="124"/>
  <c r="R69" i="124"/>
  <c r="R70" i="124" s="1"/>
  <c r="R66" i="124"/>
  <c r="R67" i="124" s="1"/>
  <c r="R63" i="124"/>
  <c r="R64" i="124" s="1"/>
  <c r="R61" i="124"/>
  <c r="R60" i="124"/>
  <c r="R58" i="124"/>
  <c r="R55" i="124"/>
  <c r="R50" i="124"/>
  <c r="R51" i="124" s="1"/>
  <c r="R47" i="124"/>
  <c r="R48" i="124" s="1"/>
  <c r="R42" i="124" s="1"/>
  <c r="R45" i="124"/>
  <c r="R40" i="124"/>
  <c r="R38" i="124"/>
  <c r="R39" i="124" s="1"/>
  <c r="R36" i="124"/>
  <c r="R34" i="124"/>
  <c r="R35" i="124" s="1"/>
  <c r="R32" i="124"/>
  <c r="R29" i="124"/>
  <c r="R27" i="124"/>
  <c r="R28" i="124" s="1"/>
  <c r="R25" i="124"/>
  <c r="R24" i="124"/>
  <c r="R22" i="124"/>
  <c r="R19" i="124"/>
  <c r="R15" i="124"/>
  <c r="R16" i="124" s="1"/>
  <c r="R12" i="124"/>
  <c r="R13" i="124" s="1"/>
  <c r="R10" i="124"/>
  <c r="R9" i="124" s="1"/>
  <c r="R8" i="124" s="1"/>
  <c r="Q138" i="124"/>
  <c r="Q137" i="124" s="1"/>
  <c r="Q132" i="124"/>
  <c r="Q133" i="124" s="1"/>
  <c r="Q130" i="124"/>
  <c r="Q129" i="124"/>
  <c r="Q126" i="124"/>
  <c r="Q127" i="124" s="1"/>
  <c r="Q120" i="124"/>
  <c r="Q121" i="124" s="1"/>
  <c r="Q117" i="124"/>
  <c r="Q113" i="124" s="1"/>
  <c r="Q115" i="124"/>
  <c r="Q116" i="124" s="1"/>
  <c r="Q111" i="124"/>
  <c r="Q112" i="124" s="1"/>
  <c r="Q108" i="124"/>
  <c r="Q109" i="124" s="1"/>
  <c r="Q105" i="124"/>
  <c r="Q106" i="124" s="1"/>
  <c r="Q102" i="124"/>
  <c r="Q103" i="124" s="1"/>
  <c r="Q99" i="124"/>
  <c r="Q100" i="124" s="1"/>
  <c r="Q96" i="124"/>
  <c r="Q97" i="124" s="1"/>
  <c r="Q93" i="124"/>
  <c r="Q94" i="124" s="1"/>
  <c r="Q90" i="124"/>
  <c r="Q91" i="124" s="1"/>
  <c r="Q87" i="124"/>
  <c r="Q88" i="124" s="1"/>
  <c r="Q84" i="124"/>
  <c r="Q85" i="124" s="1"/>
  <c r="Q81" i="124"/>
  <c r="Q82" i="124" s="1"/>
  <c r="Q78" i="124"/>
  <c r="Q79" i="124" s="1"/>
  <c r="Q75" i="124"/>
  <c r="Q76" i="124" s="1"/>
  <c r="Q72" i="124"/>
  <c r="Q73" i="124" s="1"/>
  <c r="Q69" i="124"/>
  <c r="Q70" i="124" s="1"/>
  <c r="Q66" i="124"/>
  <c r="Q67" i="124" s="1"/>
  <c r="Q63" i="124"/>
  <c r="Q64" i="124" s="1"/>
  <c r="Q60" i="124"/>
  <c r="Q61" i="124" s="1"/>
  <c r="Q58" i="124"/>
  <c r="Q55" i="124"/>
  <c r="Q51" i="124"/>
  <c r="Q50" i="124"/>
  <c r="Q47" i="124"/>
  <c r="Q48" i="124" s="1"/>
  <c r="Q45" i="124"/>
  <c r="Q41" i="124"/>
  <c r="Q40" i="124"/>
  <c r="Q39" i="124"/>
  <c r="Q38" i="124"/>
  <c r="Q36" i="124"/>
  <c r="Q35" i="124"/>
  <c r="Q34" i="124"/>
  <c r="Q32" i="124"/>
  <c r="Q29" i="124"/>
  <c r="Q27" i="124"/>
  <c r="Q28" i="124" s="1"/>
  <c r="Q24" i="124"/>
  <c r="Q25" i="124" s="1"/>
  <c r="Q22" i="124"/>
  <c r="Q19" i="124"/>
  <c r="Q16" i="124"/>
  <c r="Q17" i="124" s="1"/>
  <c r="Q15" i="124"/>
  <c r="Q12" i="124"/>
  <c r="Q13" i="124" s="1"/>
  <c r="Q10" i="124"/>
  <c r="P138" i="124"/>
  <c r="P137" i="124" s="1"/>
  <c r="P132" i="124"/>
  <c r="P133" i="124" s="1"/>
  <c r="P130" i="124"/>
  <c r="P129" i="124"/>
  <c r="P126" i="124"/>
  <c r="P127" i="124" s="1"/>
  <c r="P120" i="124"/>
  <c r="P121" i="124" s="1"/>
  <c r="P117" i="124"/>
  <c r="P113" i="124" s="1"/>
  <c r="P115" i="124"/>
  <c r="P116" i="124" s="1"/>
  <c r="P111" i="124"/>
  <c r="P112" i="124" s="1"/>
  <c r="P108" i="124"/>
  <c r="P109" i="124" s="1"/>
  <c r="P105" i="124"/>
  <c r="P106" i="124" s="1"/>
  <c r="P102" i="124"/>
  <c r="P103" i="124" s="1"/>
  <c r="P99" i="124"/>
  <c r="P100" i="124" s="1"/>
  <c r="P96" i="124"/>
  <c r="P97" i="124" s="1"/>
  <c r="P93" i="124"/>
  <c r="P94" i="124" s="1"/>
  <c r="P90" i="124"/>
  <c r="P91" i="124" s="1"/>
  <c r="P87" i="124"/>
  <c r="P88" i="124" s="1"/>
  <c r="P84" i="124"/>
  <c r="P85" i="124" s="1"/>
  <c r="P81" i="124"/>
  <c r="P82" i="124" s="1"/>
  <c r="P78" i="124"/>
  <c r="P79" i="124" s="1"/>
  <c r="P75" i="124"/>
  <c r="P76" i="124" s="1"/>
  <c r="P72" i="124"/>
  <c r="P73" i="124" s="1"/>
  <c r="P69" i="124"/>
  <c r="P70" i="124" s="1"/>
  <c r="P66" i="124"/>
  <c r="P67" i="124" s="1"/>
  <c r="P63" i="124"/>
  <c r="P64" i="124" s="1"/>
  <c r="P60" i="124"/>
  <c r="P61" i="124" s="1"/>
  <c r="P58" i="124"/>
  <c r="P56" i="124"/>
  <c r="P53" i="124" s="1"/>
  <c r="P55" i="124"/>
  <c r="P50" i="124"/>
  <c r="P51" i="124" s="1"/>
  <c r="P48" i="124"/>
  <c r="P47" i="124"/>
  <c r="P41" i="124" s="1"/>
  <c r="P45" i="124"/>
  <c r="P40" i="124"/>
  <c r="P38" i="124"/>
  <c r="P39" i="124" s="1"/>
  <c r="P36" i="124"/>
  <c r="P34" i="124"/>
  <c r="P35" i="124" s="1"/>
  <c r="P32" i="124"/>
  <c r="P29" i="124"/>
  <c r="P27" i="124"/>
  <c r="P28" i="124" s="1"/>
  <c r="P24" i="124"/>
  <c r="P25" i="124" s="1"/>
  <c r="P22" i="124"/>
  <c r="P19" i="124"/>
  <c r="P15" i="124"/>
  <c r="P12" i="124"/>
  <c r="P13" i="124" s="1"/>
  <c r="P10" i="124"/>
  <c r="N138" i="124"/>
  <c r="N137" i="124" s="1"/>
  <c r="N132" i="124"/>
  <c r="N133" i="124" s="1"/>
  <c r="N129" i="124"/>
  <c r="N130" i="124" s="1"/>
  <c r="N126" i="124"/>
  <c r="N127" i="124" s="1"/>
  <c r="N120" i="124"/>
  <c r="N121" i="124" s="1"/>
  <c r="N117" i="124"/>
  <c r="N113" i="124" s="1"/>
  <c r="N115" i="124"/>
  <c r="N116" i="124" s="1"/>
  <c r="N111" i="124"/>
  <c r="N112" i="124" s="1"/>
  <c r="N108" i="124"/>
  <c r="N109" i="124" s="1"/>
  <c r="N106" i="124"/>
  <c r="N105" i="124"/>
  <c r="N102" i="124"/>
  <c r="N103" i="124" s="1"/>
  <c r="N99" i="124"/>
  <c r="N100" i="124" s="1"/>
  <c r="N96" i="124"/>
  <c r="N97" i="124" s="1"/>
  <c r="N94" i="124"/>
  <c r="N93" i="124"/>
  <c r="N90" i="124"/>
  <c r="N91" i="124" s="1"/>
  <c r="N87" i="124"/>
  <c r="N88" i="124" s="1"/>
  <c r="N84" i="124"/>
  <c r="N85" i="124" s="1"/>
  <c r="N82" i="124"/>
  <c r="N81" i="124"/>
  <c r="N78" i="124"/>
  <c r="N79" i="124" s="1"/>
  <c r="N75" i="124"/>
  <c r="N76" i="124" s="1"/>
  <c r="N72" i="124"/>
  <c r="N73" i="124" s="1"/>
  <c r="N70" i="124"/>
  <c r="N69" i="124"/>
  <c r="N66" i="124"/>
  <c r="N67" i="124" s="1"/>
  <c r="N63" i="124"/>
  <c r="N64" i="124" s="1"/>
  <c r="N60" i="124"/>
  <c r="N61" i="124" s="1"/>
  <c r="N58" i="124"/>
  <c r="N55" i="124"/>
  <c r="N50" i="124"/>
  <c r="N51" i="124" s="1"/>
  <c r="N47" i="124"/>
  <c r="N41" i="124" s="1"/>
  <c r="N45" i="124"/>
  <c r="N40" i="124"/>
  <c r="N38" i="124"/>
  <c r="N39" i="124" s="1"/>
  <c r="N36" i="124"/>
  <c r="N34" i="124"/>
  <c r="N35" i="124" s="1"/>
  <c r="N32" i="124"/>
  <c r="N29" i="124"/>
  <c r="N27" i="124"/>
  <c r="N28" i="124" s="1"/>
  <c r="N25" i="124"/>
  <c r="N24" i="124"/>
  <c r="N22" i="124"/>
  <c r="N19" i="124"/>
  <c r="N20" i="124" s="1"/>
  <c r="N21" i="124" s="1"/>
  <c r="N15" i="124"/>
  <c r="N12" i="124"/>
  <c r="N13" i="124" s="1"/>
  <c r="N10" i="124"/>
  <c r="M138" i="124"/>
  <c r="M137" i="124" s="1"/>
  <c r="M132" i="124"/>
  <c r="M133" i="124" s="1"/>
  <c r="M129" i="124"/>
  <c r="M130" i="124" s="1"/>
  <c r="M126" i="124"/>
  <c r="M127" i="124" s="1"/>
  <c r="M120" i="124"/>
  <c r="M121" i="124" s="1"/>
  <c r="M117" i="124"/>
  <c r="M113" i="124" s="1"/>
  <c r="M115" i="124"/>
  <c r="M116" i="124" s="1"/>
  <c r="M111" i="124"/>
  <c r="M112" i="124" s="1"/>
  <c r="M108" i="124"/>
  <c r="M109" i="124" s="1"/>
  <c r="M105" i="124"/>
  <c r="M106" i="124" s="1"/>
  <c r="M102" i="124"/>
  <c r="M103" i="124" s="1"/>
  <c r="M99" i="124"/>
  <c r="M100" i="124" s="1"/>
  <c r="M96" i="124"/>
  <c r="M97" i="124" s="1"/>
  <c r="M93" i="124"/>
  <c r="M94" i="124" s="1"/>
  <c r="M90" i="124"/>
  <c r="M91" i="124" s="1"/>
  <c r="M87" i="124"/>
  <c r="M88" i="124" s="1"/>
  <c r="M84" i="124"/>
  <c r="M85" i="124" s="1"/>
  <c r="M81" i="124"/>
  <c r="M82" i="124" s="1"/>
  <c r="M78" i="124"/>
  <c r="M79" i="124" s="1"/>
  <c r="M75" i="124"/>
  <c r="M76" i="124" s="1"/>
  <c r="M72" i="124"/>
  <c r="M73" i="124" s="1"/>
  <c r="M69" i="124"/>
  <c r="M70" i="124" s="1"/>
  <c r="M66" i="124"/>
  <c r="M67" i="124" s="1"/>
  <c r="M63" i="124"/>
  <c r="M64" i="124" s="1"/>
  <c r="M61" i="124"/>
  <c r="M60" i="124"/>
  <c r="M58" i="124"/>
  <c r="M55" i="124"/>
  <c r="M56" i="124" s="1"/>
  <c r="M50" i="124"/>
  <c r="M51" i="124" s="1"/>
  <c r="M47" i="124"/>
  <c r="M48" i="124" s="1"/>
  <c r="M45" i="124"/>
  <c r="M42" i="124" s="1"/>
  <c r="M40" i="124"/>
  <c r="M38" i="124"/>
  <c r="M39" i="124" s="1"/>
  <c r="M36" i="124"/>
  <c r="M34" i="124"/>
  <c r="M35" i="124" s="1"/>
  <c r="M32" i="124"/>
  <c r="M29" i="124"/>
  <c r="M27" i="124"/>
  <c r="M28" i="124" s="1"/>
  <c r="M24" i="124"/>
  <c r="M25" i="124" s="1"/>
  <c r="M22" i="124"/>
  <c r="M19" i="124"/>
  <c r="M15" i="124"/>
  <c r="M12" i="124"/>
  <c r="M13" i="124" s="1"/>
  <c r="M10" i="124"/>
  <c r="M9" i="124" s="1"/>
  <c r="L126" i="124"/>
  <c r="L115" i="124"/>
  <c r="L105" i="124"/>
  <c r="L27" i="124"/>
  <c r="L28" i="124" s="1"/>
  <c r="L24" i="124"/>
  <c r="L25" i="124" s="1"/>
  <c r="L19" i="124"/>
  <c r="L15" i="124"/>
  <c r="L16" i="124" s="1"/>
  <c r="K26" i="109"/>
  <c r="I26" i="109" s="1"/>
  <c r="C26" i="109"/>
  <c r="K25" i="109"/>
  <c r="I25" i="109" s="1"/>
  <c r="C25" i="109"/>
  <c r="K24" i="109"/>
  <c r="I24" i="109" s="1"/>
  <c r="C24" i="109"/>
  <c r="C22" i="109" s="1"/>
  <c r="K23" i="109"/>
  <c r="I23" i="109" s="1"/>
  <c r="C23" i="109"/>
  <c r="N22" i="109"/>
  <c r="M22" i="109"/>
  <c r="J22" i="109"/>
  <c r="H22" i="109"/>
  <c r="G22" i="109"/>
  <c r="F22" i="109"/>
  <c r="E22" i="109"/>
  <c r="D22" i="109"/>
  <c r="K21" i="109"/>
  <c r="I21" i="109" s="1"/>
  <c r="C21" i="109"/>
  <c r="C19" i="109" s="1"/>
  <c r="K20" i="109"/>
  <c r="I20" i="109" s="1"/>
  <c r="C20" i="109"/>
  <c r="N19" i="109"/>
  <c r="M19" i="109"/>
  <c r="J19" i="109"/>
  <c r="H19" i="109"/>
  <c r="G19" i="109"/>
  <c r="F19" i="109"/>
  <c r="E19" i="109"/>
  <c r="D19" i="109"/>
  <c r="K18" i="109"/>
  <c r="I18" i="109" s="1"/>
  <c r="C18" i="109"/>
  <c r="K17" i="109"/>
  <c r="I17" i="109" s="1"/>
  <c r="C17" i="109"/>
  <c r="N16" i="109"/>
  <c r="M16" i="109"/>
  <c r="J16" i="109"/>
  <c r="H16" i="109"/>
  <c r="G16" i="109"/>
  <c r="G15" i="109" s="1"/>
  <c r="F16" i="109"/>
  <c r="F15" i="109" s="1"/>
  <c r="E16" i="109"/>
  <c r="E15" i="109" s="1"/>
  <c r="D16" i="109"/>
  <c r="H15" i="109"/>
  <c r="B6" i="49"/>
  <c r="B5" i="49"/>
  <c r="AL34" i="103"/>
  <c r="AG34" i="103"/>
  <c r="X34" i="103"/>
  <c r="S34" i="103"/>
  <c r="AO33" i="103"/>
  <c r="AN33" i="103"/>
  <c r="AI33" i="103"/>
  <c r="Z33" i="103"/>
  <c r="U33" i="103"/>
  <c r="AA33" i="103" s="1"/>
  <c r="J33" i="103"/>
  <c r="L33" i="103" s="1"/>
  <c r="E33" i="103"/>
  <c r="G33" i="103" s="1"/>
  <c r="M33" i="103" s="1"/>
  <c r="AN32" i="103"/>
  <c r="AI32" i="103"/>
  <c r="AO32" i="103" s="1"/>
  <c r="Z32" i="103"/>
  <c r="U32" i="103"/>
  <c r="U29" i="103" s="1"/>
  <c r="L32" i="103"/>
  <c r="J32" i="103"/>
  <c r="G32" i="103"/>
  <c r="M32" i="103" s="1"/>
  <c r="E32" i="103"/>
  <c r="AN31" i="103"/>
  <c r="AI31" i="103"/>
  <c r="AO31" i="103" s="1"/>
  <c r="Z31" i="103"/>
  <c r="AA31" i="103" s="1"/>
  <c r="U31" i="103"/>
  <c r="L31" i="103"/>
  <c r="J31" i="103"/>
  <c r="E31" i="103"/>
  <c r="G31" i="103" s="1"/>
  <c r="M31" i="103" s="1"/>
  <c r="AN30" i="103"/>
  <c r="AO30" i="103" s="1"/>
  <c r="AI30" i="103"/>
  <c r="AA30" i="103"/>
  <c r="Z30" i="103"/>
  <c r="U30" i="103"/>
  <c r="L30" i="103"/>
  <c r="L29" i="103" s="1"/>
  <c r="L34" i="103" s="1"/>
  <c r="J30" i="103"/>
  <c r="G30" i="103"/>
  <c r="G29" i="103" s="1"/>
  <c r="E30" i="103"/>
  <c r="Z29" i="103"/>
  <c r="Z34" i="103" s="1"/>
  <c r="J29" i="103"/>
  <c r="J34" i="103" s="1"/>
  <c r="E29" i="103"/>
  <c r="E34" i="103" s="1"/>
  <c r="AL25" i="103"/>
  <c r="AG25" i="103"/>
  <c r="X25" i="103"/>
  <c r="S25" i="103"/>
  <c r="AN24" i="103"/>
  <c r="AI24" i="103"/>
  <c r="AI20" i="103" s="1"/>
  <c r="Z24" i="103"/>
  <c r="AA24" i="103" s="1"/>
  <c r="U24" i="103"/>
  <c r="L24" i="103"/>
  <c r="J24" i="103"/>
  <c r="E24" i="103"/>
  <c r="G24" i="103" s="1"/>
  <c r="M24" i="103" s="1"/>
  <c r="AN23" i="103"/>
  <c r="AO23" i="103" s="1"/>
  <c r="AI23" i="103"/>
  <c r="AA23" i="103"/>
  <c r="Z23" i="103"/>
  <c r="U23" i="103"/>
  <c r="L23" i="103"/>
  <c r="J23" i="103"/>
  <c r="G23" i="103"/>
  <c r="M23" i="103" s="1"/>
  <c r="E23" i="103"/>
  <c r="AO22" i="103"/>
  <c r="AN22" i="103"/>
  <c r="AI22" i="103"/>
  <c r="Z22" i="103"/>
  <c r="Z20" i="103" s="1"/>
  <c r="Z25" i="103" s="1"/>
  <c r="U22" i="103"/>
  <c r="AA22" i="103" s="1"/>
  <c r="J22" i="103"/>
  <c r="L22" i="103" s="1"/>
  <c r="G22" i="103"/>
  <c r="E22" i="103"/>
  <c r="AN21" i="103"/>
  <c r="AN20" i="103" s="1"/>
  <c r="AN25" i="103" s="1"/>
  <c r="AI21" i="103"/>
  <c r="AO21" i="103" s="1"/>
  <c r="AA21" i="103"/>
  <c r="Z21" i="103"/>
  <c r="U21" i="103"/>
  <c r="U20" i="103" s="1"/>
  <c r="L21" i="103"/>
  <c r="J21" i="103"/>
  <c r="G21" i="103"/>
  <c r="E21" i="103"/>
  <c r="J20" i="103"/>
  <c r="J25" i="103" s="1"/>
  <c r="E20" i="103"/>
  <c r="E25" i="103" s="1"/>
  <c r="AL16" i="103"/>
  <c r="AI16" i="103"/>
  <c r="AG16" i="103"/>
  <c r="X16" i="103"/>
  <c r="S16" i="103"/>
  <c r="AO15" i="103"/>
  <c r="AN15" i="103"/>
  <c r="AI15" i="103"/>
  <c r="Z15" i="103"/>
  <c r="Z11" i="103" s="1"/>
  <c r="Z16" i="103" s="1"/>
  <c r="U15" i="103"/>
  <c r="AA15" i="103" s="1"/>
  <c r="J15" i="103"/>
  <c r="L15" i="103" s="1"/>
  <c r="M15" i="103" s="1"/>
  <c r="G15" i="103"/>
  <c r="E15" i="103"/>
  <c r="AN14" i="103"/>
  <c r="AN11" i="103" s="1"/>
  <c r="AI14" i="103"/>
  <c r="AO14" i="103" s="1"/>
  <c r="AA14" i="103"/>
  <c r="Z14" i="103"/>
  <c r="U14" i="103"/>
  <c r="L14" i="103"/>
  <c r="J14" i="103"/>
  <c r="G14" i="103"/>
  <c r="M14" i="103" s="1"/>
  <c r="E14" i="103"/>
  <c r="AO13" i="103"/>
  <c r="AN13" i="103"/>
  <c r="AI13" i="103"/>
  <c r="AA13" i="103"/>
  <c r="Z13" i="103"/>
  <c r="U13" i="103"/>
  <c r="J13" i="103"/>
  <c r="L13" i="103" s="1"/>
  <c r="E13" i="103"/>
  <c r="G13" i="103" s="1"/>
  <c r="AO12" i="103"/>
  <c r="AN12" i="103"/>
  <c r="AI12" i="103"/>
  <c r="AA12" i="103"/>
  <c r="Z12" i="103"/>
  <c r="U12" i="103"/>
  <c r="U11" i="103" s="1"/>
  <c r="L12" i="103"/>
  <c r="J12" i="103"/>
  <c r="G12" i="103"/>
  <c r="M12" i="103" s="1"/>
  <c r="E12" i="103"/>
  <c r="AI11" i="103"/>
  <c r="J11" i="103"/>
  <c r="J16" i="103" s="1"/>
  <c r="E11" i="103"/>
  <c r="E16" i="103" s="1"/>
  <c r="AS53" i="100"/>
  <c r="AS54" i="100" s="1"/>
  <c r="AR53" i="100"/>
  <c r="AR54" i="100" s="1"/>
  <c r="AT52" i="100"/>
  <c r="AX52" i="100" s="1"/>
  <c r="AT51" i="100"/>
  <c r="AX51" i="100" s="1"/>
  <c r="AO51" i="100"/>
  <c r="AX50" i="100"/>
  <c r="AT50" i="100"/>
  <c r="AO50" i="100"/>
  <c r="AT49" i="100"/>
  <c r="AT53" i="100" s="1"/>
  <c r="AT54" i="100" s="1"/>
  <c r="AO49" i="100"/>
  <c r="AS47" i="100"/>
  <c r="AR47" i="100"/>
  <c r="AT46" i="100"/>
  <c r="AX46" i="100" s="1"/>
  <c r="AX45" i="100"/>
  <c r="AT45" i="100"/>
  <c r="AO45" i="100"/>
  <c r="AT44" i="100"/>
  <c r="AX44" i="100" s="1"/>
  <c r="AO44" i="100"/>
  <c r="AT43" i="100"/>
  <c r="AT47" i="100" s="1"/>
  <c r="AO43" i="100"/>
  <c r="AS41" i="100"/>
  <c r="AR41" i="100"/>
  <c r="AT40" i="100"/>
  <c r="AX40" i="100" s="1"/>
  <c r="AT39" i="100"/>
  <c r="AX39" i="100" s="1"/>
  <c r="AO39" i="100"/>
  <c r="AT38" i="100"/>
  <c r="AX38" i="100" s="1"/>
  <c r="AO38" i="100"/>
  <c r="AT37" i="100"/>
  <c r="AT41" i="100" s="1"/>
  <c r="AO37" i="100"/>
  <c r="AG53" i="100"/>
  <c r="AG54" i="100" s="1"/>
  <c r="AF53" i="100"/>
  <c r="AF54" i="100" s="1"/>
  <c r="AL52" i="100"/>
  <c r="AH52" i="100"/>
  <c r="AH51" i="100"/>
  <c r="AL51" i="100" s="1"/>
  <c r="AC51" i="100"/>
  <c r="AH50" i="100"/>
  <c r="AL50" i="100" s="1"/>
  <c r="AC50" i="100"/>
  <c r="AL49" i="100"/>
  <c r="AL53" i="100" s="1"/>
  <c r="AH49" i="100"/>
  <c r="AH53" i="100" s="1"/>
  <c r="AH54" i="100" s="1"/>
  <c r="AC49" i="100"/>
  <c r="AG47" i="100"/>
  <c r="AF47" i="100"/>
  <c r="AL46" i="100"/>
  <c r="AH46" i="100"/>
  <c r="AH45" i="100"/>
  <c r="AL45" i="100" s="1"/>
  <c r="AC45" i="100"/>
  <c r="AL44" i="100"/>
  <c r="AH44" i="100"/>
  <c r="AC44" i="100"/>
  <c r="AL43" i="100"/>
  <c r="AH43" i="100"/>
  <c r="AH47" i="100" s="1"/>
  <c r="AC43" i="100"/>
  <c r="AG41" i="100"/>
  <c r="AF41" i="100"/>
  <c r="AH40" i="100"/>
  <c r="AL40" i="100" s="1"/>
  <c r="AL39" i="100"/>
  <c r="AH39" i="100"/>
  <c r="AC39" i="100"/>
  <c r="AH38" i="100"/>
  <c r="AL38" i="100" s="1"/>
  <c r="AC38" i="100"/>
  <c r="AH37" i="100"/>
  <c r="AH41" i="100" s="1"/>
  <c r="AC37" i="100"/>
  <c r="R54" i="100"/>
  <c r="S53" i="100"/>
  <c r="S54" i="100" s="1"/>
  <c r="R53" i="100"/>
  <c r="T52" i="100"/>
  <c r="X52" i="100" s="1"/>
  <c r="T51" i="100"/>
  <c r="X51" i="100" s="1"/>
  <c r="O51" i="100"/>
  <c r="T50" i="100"/>
  <c r="X50" i="100" s="1"/>
  <c r="O50" i="100"/>
  <c r="T49" i="100"/>
  <c r="T53" i="100" s="1"/>
  <c r="T54" i="100" s="1"/>
  <c r="O49" i="100"/>
  <c r="T47" i="100"/>
  <c r="S47" i="100"/>
  <c r="R47" i="100"/>
  <c r="T46" i="100"/>
  <c r="X46" i="100" s="1"/>
  <c r="X45" i="100"/>
  <c r="T45" i="100"/>
  <c r="O45" i="100"/>
  <c r="X44" i="100"/>
  <c r="T44" i="100"/>
  <c r="O44" i="100"/>
  <c r="T43" i="100"/>
  <c r="X43" i="100" s="1"/>
  <c r="O43" i="100"/>
  <c r="S41" i="100"/>
  <c r="R41" i="100"/>
  <c r="T40" i="100"/>
  <c r="X40" i="100" s="1"/>
  <c r="T39" i="100"/>
  <c r="X39" i="100" s="1"/>
  <c r="O39" i="100"/>
  <c r="T38" i="100"/>
  <c r="T41" i="100" s="1"/>
  <c r="O38" i="100"/>
  <c r="T37" i="100"/>
  <c r="X37" i="100" s="1"/>
  <c r="O37" i="100"/>
  <c r="Z10" i="100"/>
  <c r="Y10" i="100"/>
  <c r="X10" i="100"/>
  <c r="G44" i="97"/>
  <c r="F44" i="97"/>
  <c r="D44" i="97"/>
  <c r="C44" i="97"/>
  <c r="B44" i="97"/>
  <c r="E43" i="97"/>
  <c r="H43" i="97" s="1"/>
  <c r="H42" i="97"/>
  <c r="E42" i="97"/>
  <c r="E41" i="97"/>
  <c r="H41" i="97" s="1"/>
  <c r="E40" i="97"/>
  <c r="H40" i="97" s="1"/>
  <c r="E39" i="97"/>
  <c r="H39" i="97" s="1"/>
  <c r="H38" i="97"/>
  <c r="E38" i="97"/>
  <c r="E37" i="97"/>
  <c r="H37" i="97" s="1"/>
  <c r="E36" i="97"/>
  <c r="H36" i="97" s="1"/>
  <c r="E35" i="97"/>
  <c r="H35" i="97" s="1"/>
  <c r="H34" i="97"/>
  <c r="E34" i="97"/>
  <c r="E33" i="97"/>
  <c r="H33" i="97" s="1"/>
  <c r="E32" i="97"/>
  <c r="H32" i="97" s="1"/>
  <c r="E31" i="97"/>
  <c r="H31" i="97" s="1"/>
  <c r="H30" i="97"/>
  <c r="E30" i="97"/>
  <c r="E29" i="97"/>
  <c r="H29" i="97" s="1"/>
  <c r="E28" i="97"/>
  <c r="H28" i="97" s="1"/>
  <c r="E27" i="97"/>
  <c r="H27" i="97" s="1"/>
  <c r="H26" i="97"/>
  <c r="E26" i="97"/>
  <c r="E25" i="97"/>
  <c r="H25" i="97" s="1"/>
  <c r="E24" i="97"/>
  <c r="H24" i="97" s="1"/>
  <c r="E23" i="97"/>
  <c r="H23" i="97" s="1"/>
  <c r="H22" i="97"/>
  <c r="E22" i="97"/>
  <c r="E21" i="97"/>
  <c r="H21" i="97" s="1"/>
  <c r="E20" i="97"/>
  <c r="H20" i="97" s="1"/>
  <c r="E19" i="97"/>
  <c r="H19" i="97" s="1"/>
  <c r="H18" i="97"/>
  <c r="E18" i="97"/>
  <c r="E17" i="97"/>
  <c r="H17" i="97" s="1"/>
  <c r="E16" i="97"/>
  <c r="H16" i="97" s="1"/>
  <c r="E15" i="97"/>
  <c r="H15" i="97" s="1"/>
  <c r="H14" i="97"/>
  <c r="E14" i="97"/>
  <c r="E13" i="97"/>
  <c r="H13" i="97" s="1"/>
  <c r="E12" i="97"/>
  <c r="H12" i="97" s="1"/>
  <c r="E11" i="97"/>
  <c r="H11" i="97" s="1"/>
  <c r="H10" i="97"/>
  <c r="E10" i="97"/>
  <c r="E9" i="97"/>
  <c r="E44" i="97" s="1"/>
  <c r="E8" i="97"/>
  <c r="H8" i="97" s="1"/>
  <c r="H44" i="96"/>
  <c r="G44" i="96"/>
  <c r="F44" i="96"/>
  <c r="D44" i="96"/>
  <c r="C44" i="96"/>
  <c r="B44" i="96"/>
  <c r="H43" i="96"/>
  <c r="E43" i="96"/>
  <c r="E42" i="96"/>
  <c r="H42" i="96" s="1"/>
  <c r="E41" i="96"/>
  <c r="H41" i="96" s="1"/>
  <c r="E40" i="96"/>
  <c r="H40" i="96" s="1"/>
  <c r="H39" i="96"/>
  <c r="E39" i="96"/>
  <c r="E38" i="96"/>
  <c r="H38" i="96" s="1"/>
  <c r="E37" i="96"/>
  <c r="H37" i="96" s="1"/>
  <c r="E36" i="96"/>
  <c r="H36" i="96" s="1"/>
  <c r="H35" i="96"/>
  <c r="E35" i="96"/>
  <c r="E34" i="96"/>
  <c r="H34" i="96" s="1"/>
  <c r="E33" i="96"/>
  <c r="H33" i="96" s="1"/>
  <c r="E32" i="96"/>
  <c r="H32" i="96" s="1"/>
  <c r="H31" i="96"/>
  <c r="E31" i="96"/>
  <c r="E30" i="96"/>
  <c r="H30" i="96" s="1"/>
  <c r="E29" i="96"/>
  <c r="H29" i="96" s="1"/>
  <c r="E28" i="96"/>
  <c r="H28" i="96" s="1"/>
  <c r="H27" i="96"/>
  <c r="E27" i="96"/>
  <c r="E26" i="96"/>
  <c r="H26" i="96" s="1"/>
  <c r="E25" i="96"/>
  <c r="H25" i="96" s="1"/>
  <c r="E24" i="96"/>
  <c r="H24" i="96" s="1"/>
  <c r="H23" i="96"/>
  <c r="E23" i="96"/>
  <c r="E22" i="96"/>
  <c r="H22" i="96" s="1"/>
  <c r="E21" i="96"/>
  <c r="H21" i="96" s="1"/>
  <c r="E20" i="96"/>
  <c r="H20" i="96" s="1"/>
  <c r="H19" i="96"/>
  <c r="E19" i="96"/>
  <c r="E18" i="96"/>
  <c r="H18" i="96" s="1"/>
  <c r="E17" i="96"/>
  <c r="H17" i="96" s="1"/>
  <c r="E16" i="96"/>
  <c r="H16" i="96" s="1"/>
  <c r="H15" i="96"/>
  <c r="E15" i="96"/>
  <c r="E14" i="96"/>
  <c r="H14" i="96" s="1"/>
  <c r="E13" i="96"/>
  <c r="H13" i="96" s="1"/>
  <c r="E12" i="96"/>
  <c r="H12" i="96" s="1"/>
  <c r="H11" i="96"/>
  <c r="E11" i="96"/>
  <c r="E10" i="96"/>
  <c r="H10" i="96" s="1"/>
  <c r="E9" i="96"/>
  <c r="H9" i="96" s="1"/>
  <c r="E8" i="96"/>
  <c r="H8" i="96" s="1"/>
  <c r="G44" i="95"/>
  <c r="F44" i="95"/>
  <c r="D44" i="95"/>
  <c r="C44" i="95"/>
  <c r="B44" i="95"/>
  <c r="E43" i="95"/>
  <c r="H43" i="95" s="1"/>
  <c r="E42" i="95"/>
  <c r="H42" i="95" s="1"/>
  <c r="H41" i="95"/>
  <c r="E41" i="95"/>
  <c r="E40" i="95"/>
  <c r="H40" i="95" s="1"/>
  <c r="E39" i="95"/>
  <c r="H39" i="95" s="1"/>
  <c r="E38" i="95"/>
  <c r="H38" i="95" s="1"/>
  <c r="H37" i="95"/>
  <c r="E37" i="95"/>
  <c r="E36" i="95"/>
  <c r="H36" i="95" s="1"/>
  <c r="E35" i="95"/>
  <c r="H35" i="95" s="1"/>
  <c r="E34" i="95"/>
  <c r="H34" i="95" s="1"/>
  <c r="H33" i="95"/>
  <c r="E33" i="95"/>
  <c r="E32" i="95"/>
  <c r="H32" i="95" s="1"/>
  <c r="E31" i="95"/>
  <c r="H31" i="95" s="1"/>
  <c r="E30" i="95"/>
  <c r="H30" i="95" s="1"/>
  <c r="H29" i="95"/>
  <c r="E29" i="95"/>
  <c r="E28" i="95"/>
  <c r="H28" i="95" s="1"/>
  <c r="E27" i="95"/>
  <c r="H27" i="95" s="1"/>
  <c r="E26" i="95"/>
  <c r="H26" i="95" s="1"/>
  <c r="H25" i="95"/>
  <c r="E25" i="95"/>
  <c r="E24" i="95"/>
  <c r="H24" i="95" s="1"/>
  <c r="E23" i="95"/>
  <c r="H23" i="95" s="1"/>
  <c r="E22" i="95"/>
  <c r="H22" i="95" s="1"/>
  <c r="H21" i="95"/>
  <c r="E21" i="95"/>
  <c r="E20" i="95"/>
  <c r="H20" i="95" s="1"/>
  <c r="E19" i="95"/>
  <c r="H19" i="95" s="1"/>
  <c r="E18" i="95"/>
  <c r="H18" i="95" s="1"/>
  <c r="H17" i="95"/>
  <c r="E17" i="95"/>
  <c r="E16" i="95"/>
  <c r="H16" i="95" s="1"/>
  <c r="E15" i="95"/>
  <c r="H15" i="95" s="1"/>
  <c r="E14" i="95"/>
  <c r="H14" i="95" s="1"/>
  <c r="H13" i="95"/>
  <c r="E13" i="95"/>
  <c r="E12" i="95"/>
  <c r="H12" i="95" s="1"/>
  <c r="E11" i="95"/>
  <c r="H11" i="95" s="1"/>
  <c r="E10" i="95"/>
  <c r="H10" i="95" s="1"/>
  <c r="H9" i="95"/>
  <c r="E9" i="95"/>
  <c r="E8" i="95"/>
  <c r="E44" i="95" s="1"/>
  <c r="C42" i="94"/>
  <c r="D42" i="94"/>
  <c r="F42" i="94"/>
  <c r="G42" i="94"/>
  <c r="L40" i="94"/>
  <c r="L41" i="94" s="1"/>
  <c r="H38" i="94" s="1"/>
  <c r="O39" i="94"/>
  <c r="O35" i="94"/>
  <c r="L36" i="94" s="1"/>
  <c r="L37" i="94" s="1"/>
  <c r="H34" i="94" s="1"/>
  <c r="L32" i="94"/>
  <c r="L33" i="94" s="1"/>
  <c r="H30" i="94" s="1"/>
  <c r="O31" i="94"/>
  <c r="O27" i="94"/>
  <c r="L28" i="94" s="1"/>
  <c r="L29" i="94" s="1"/>
  <c r="H26" i="94" s="1"/>
  <c r="O23" i="94"/>
  <c r="L24" i="94" s="1"/>
  <c r="L25" i="94" s="1"/>
  <c r="H22" i="94" s="1"/>
  <c r="O19" i="94"/>
  <c r="L20" i="94" s="1"/>
  <c r="L21" i="94" s="1"/>
  <c r="H18" i="94" s="1"/>
  <c r="O15" i="94"/>
  <c r="L16" i="94" s="1"/>
  <c r="L17" i="94" s="1"/>
  <c r="H14" i="94" s="1"/>
  <c r="O11" i="94"/>
  <c r="L12" i="94" s="1"/>
  <c r="L13" i="94" s="1"/>
  <c r="G44" i="93"/>
  <c r="F44" i="93"/>
  <c r="D44" i="93"/>
  <c r="C44" i="93"/>
  <c r="B44" i="93"/>
  <c r="H43" i="93"/>
  <c r="E43" i="93"/>
  <c r="E42" i="93"/>
  <c r="H42" i="93" s="1"/>
  <c r="E41" i="93"/>
  <c r="H41" i="93" s="1"/>
  <c r="H40" i="93"/>
  <c r="E40" i="93"/>
  <c r="H39" i="93"/>
  <c r="E39" i="93"/>
  <c r="E38" i="93"/>
  <c r="H38" i="93" s="1"/>
  <c r="E37" i="93"/>
  <c r="H37" i="93" s="1"/>
  <c r="H36" i="93"/>
  <c r="E36" i="93"/>
  <c r="H35" i="93"/>
  <c r="E35" i="93"/>
  <c r="E34" i="93"/>
  <c r="H34" i="93" s="1"/>
  <c r="E33" i="93"/>
  <c r="H33" i="93" s="1"/>
  <c r="H32" i="93"/>
  <c r="E32" i="93"/>
  <c r="H31" i="93"/>
  <c r="E31" i="93"/>
  <c r="E30" i="93"/>
  <c r="H30" i="93" s="1"/>
  <c r="E29" i="93"/>
  <c r="H29" i="93" s="1"/>
  <c r="H28" i="93"/>
  <c r="E28" i="93"/>
  <c r="H27" i="93"/>
  <c r="E27" i="93"/>
  <c r="E26" i="93"/>
  <c r="H26" i="93" s="1"/>
  <c r="E25" i="93"/>
  <c r="H25" i="93" s="1"/>
  <c r="H24" i="93"/>
  <c r="E24" i="93"/>
  <c r="H23" i="93"/>
  <c r="E23" i="93"/>
  <c r="E22" i="93"/>
  <c r="H22" i="93" s="1"/>
  <c r="E21" i="93"/>
  <c r="H21" i="93" s="1"/>
  <c r="H20" i="93"/>
  <c r="E20" i="93"/>
  <c r="H19" i="93"/>
  <c r="E19" i="93"/>
  <c r="E18" i="93"/>
  <c r="H18" i="93" s="1"/>
  <c r="E17" i="93"/>
  <c r="H17" i="93" s="1"/>
  <c r="H16" i="93"/>
  <c r="E16" i="93"/>
  <c r="H15" i="93"/>
  <c r="E15" i="93"/>
  <c r="E14" i="93"/>
  <c r="H14" i="93" s="1"/>
  <c r="E13" i="93"/>
  <c r="H13" i="93" s="1"/>
  <c r="H12" i="93"/>
  <c r="E12" i="93"/>
  <c r="H11" i="93"/>
  <c r="E11" i="93"/>
  <c r="E10" i="93"/>
  <c r="H10" i="93" s="1"/>
  <c r="E9" i="93"/>
  <c r="H9" i="93" s="1"/>
  <c r="E8" i="93"/>
  <c r="H8" i="93" s="1"/>
  <c r="H42" i="94" l="1"/>
  <c r="I155" i="126"/>
  <c r="I134" i="126"/>
  <c r="F157" i="126"/>
  <c r="I157" i="126" s="1"/>
  <c r="C18" i="126"/>
  <c r="I174" i="126"/>
  <c r="I170" i="126"/>
  <c r="C17" i="126"/>
  <c r="I25" i="126"/>
  <c r="I39" i="126"/>
  <c r="I46" i="126"/>
  <c r="I113" i="126"/>
  <c r="I23" i="126"/>
  <c r="I37" i="126"/>
  <c r="I62" i="126"/>
  <c r="I85" i="126"/>
  <c r="I110" i="126"/>
  <c r="I130" i="126"/>
  <c r="I88" i="126"/>
  <c r="I148" i="126"/>
  <c r="F10" i="126"/>
  <c r="I21" i="126"/>
  <c r="D42" i="126"/>
  <c r="I59" i="126"/>
  <c r="I122" i="126"/>
  <c r="I133" i="126"/>
  <c r="I16" i="126"/>
  <c r="I17" i="126"/>
  <c r="H10" i="126"/>
  <c r="H9" i="126" s="1"/>
  <c r="H123" i="126" s="1"/>
  <c r="H135" i="126" s="1"/>
  <c r="I33" i="126"/>
  <c r="I117" i="126"/>
  <c r="I118" i="126"/>
  <c r="K10" i="126"/>
  <c r="K9" i="126" s="1"/>
  <c r="K123" i="126" s="1"/>
  <c r="K135" i="126" s="1"/>
  <c r="L9" i="126"/>
  <c r="L123" i="126" s="1"/>
  <c r="L135" i="126" s="1"/>
  <c r="M10" i="126"/>
  <c r="M9" i="126" s="1"/>
  <c r="M8" i="126" s="1"/>
  <c r="M42" i="126"/>
  <c r="I13" i="126"/>
  <c r="I30" i="126"/>
  <c r="I52" i="126"/>
  <c r="I71" i="126"/>
  <c r="I74" i="126"/>
  <c r="I95" i="126"/>
  <c r="I98" i="126"/>
  <c r="F114" i="126"/>
  <c r="I114" i="126" s="1"/>
  <c r="I112" i="126"/>
  <c r="I64" i="126"/>
  <c r="W161" i="125"/>
  <c r="W162" i="125" s="1"/>
  <c r="O159" i="125"/>
  <c r="F159" i="125" s="1"/>
  <c r="F146" i="125"/>
  <c r="S157" i="125"/>
  <c r="G157" i="125"/>
  <c r="K155" i="125"/>
  <c r="S150" i="125"/>
  <c r="J158" i="125"/>
  <c r="J156" i="125"/>
  <c r="T156" i="125"/>
  <c r="K156" i="125" s="1"/>
  <c r="S159" i="125"/>
  <c r="J146" i="125"/>
  <c r="T146" i="125"/>
  <c r="K146" i="125" s="1"/>
  <c r="R161" i="125"/>
  <c r="I160" i="125"/>
  <c r="R162" i="125"/>
  <c r="I162" i="125" s="1"/>
  <c r="AA161" i="125"/>
  <c r="AA162" i="125"/>
  <c r="J154" i="125"/>
  <c r="T154" i="125"/>
  <c r="K154" i="125" s="1"/>
  <c r="J153" i="125"/>
  <c r="P162" i="125"/>
  <c r="P161" i="125"/>
  <c r="S160" i="125"/>
  <c r="V161" i="125"/>
  <c r="V162" i="125" s="1"/>
  <c r="Z161" i="125"/>
  <c r="Z162" i="125" s="1"/>
  <c r="M161" i="125"/>
  <c r="M162" i="125" s="1"/>
  <c r="D162" i="125" s="1"/>
  <c r="D160" i="125"/>
  <c r="O150" i="125"/>
  <c r="F150" i="125" s="1"/>
  <c r="C150" i="125"/>
  <c r="K153" i="125"/>
  <c r="N137" i="125"/>
  <c r="N160" i="125" s="1"/>
  <c r="Q161" i="125"/>
  <c r="Q162" i="125" s="1"/>
  <c r="H162" i="125" s="1"/>
  <c r="H160" i="125"/>
  <c r="G158" i="125"/>
  <c r="X159" i="125"/>
  <c r="AC159" i="125" s="1"/>
  <c r="K135" i="119"/>
  <c r="K136" i="119"/>
  <c r="E135" i="119"/>
  <c r="E136" i="119" s="1"/>
  <c r="G135" i="119"/>
  <c r="G136" i="119" s="1"/>
  <c r="H135" i="119"/>
  <c r="H136" i="119" s="1"/>
  <c r="F135" i="119"/>
  <c r="F136" i="119"/>
  <c r="C136" i="119"/>
  <c r="C135" i="119"/>
  <c r="AB156" i="124"/>
  <c r="AC154" i="124"/>
  <c r="X149" i="124"/>
  <c r="O149" i="124"/>
  <c r="C149" i="124"/>
  <c r="T153" i="124"/>
  <c r="K153" i="124" s="1"/>
  <c r="S156" i="124"/>
  <c r="X82" i="124"/>
  <c r="AC108" i="124"/>
  <c r="Q57" i="124"/>
  <c r="Q54" i="124" s="1"/>
  <c r="K152" i="124"/>
  <c r="V17" i="124"/>
  <c r="V16" i="124"/>
  <c r="W106" i="124"/>
  <c r="W109" i="124"/>
  <c r="X109" i="124" s="1"/>
  <c r="Y121" i="124"/>
  <c r="AB121" i="124" s="1"/>
  <c r="AB20" i="124"/>
  <c r="AC31" i="124"/>
  <c r="Y35" i="124"/>
  <c r="AC59" i="124"/>
  <c r="AC71" i="124"/>
  <c r="AB72" i="124"/>
  <c r="Z73" i="124"/>
  <c r="AB73" i="124" s="1"/>
  <c r="AC73" i="124" s="1"/>
  <c r="AC98" i="124"/>
  <c r="X113" i="124"/>
  <c r="N48" i="124"/>
  <c r="N42" i="124" s="1"/>
  <c r="P57" i="124"/>
  <c r="P54" i="124" s="1"/>
  <c r="Q157" i="124"/>
  <c r="X15" i="124"/>
  <c r="AC15" i="124" s="1"/>
  <c r="X22" i="124"/>
  <c r="X27" i="124"/>
  <c r="AB40" i="124"/>
  <c r="AC40" i="124" s="1"/>
  <c r="X55" i="124"/>
  <c r="U56" i="124"/>
  <c r="U53" i="124" s="1"/>
  <c r="AB60" i="124"/>
  <c r="AC60" i="124" s="1"/>
  <c r="AC62" i="124"/>
  <c r="U79" i="124"/>
  <c r="X79" i="124" s="1"/>
  <c r="AB87" i="124"/>
  <c r="X90" i="124"/>
  <c r="AB96" i="124"/>
  <c r="Y113" i="124"/>
  <c r="AB113" i="124" s="1"/>
  <c r="AC113" i="124" s="1"/>
  <c r="Y127" i="124"/>
  <c r="AB127" i="124" s="1"/>
  <c r="AB132" i="124"/>
  <c r="Y137" i="124"/>
  <c r="AC140" i="124"/>
  <c r="X156" i="124"/>
  <c r="AC156" i="124" s="1"/>
  <c r="K155" i="124"/>
  <c r="E149" i="124"/>
  <c r="X116" i="124"/>
  <c r="M16" i="124"/>
  <c r="M17" i="124" s="1"/>
  <c r="Q9" i="124"/>
  <c r="Q8" i="124" s="1"/>
  <c r="R20" i="124"/>
  <c r="R21" i="124" s="1"/>
  <c r="AB25" i="124"/>
  <c r="AB28" i="124"/>
  <c r="U64" i="124"/>
  <c r="U73" i="124"/>
  <c r="AB94" i="124"/>
  <c r="X115" i="124"/>
  <c r="AB129" i="124"/>
  <c r="AC129" i="124" s="1"/>
  <c r="AA157" i="124"/>
  <c r="AC146" i="124"/>
  <c r="N9" i="124"/>
  <c r="N8" i="124" s="1"/>
  <c r="N57" i="124"/>
  <c r="N54" i="124" s="1"/>
  <c r="P20" i="124"/>
  <c r="P21" i="124" s="1"/>
  <c r="P42" i="124"/>
  <c r="Q56" i="124"/>
  <c r="Q53" i="124" s="1"/>
  <c r="R41" i="124"/>
  <c r="AC14" i="124"/>
  <c r="X29" i="124"/>
  <c r="X32" i="124"/>
  <c r="AC32" i="124" s="1"/>
  <c r="X36" i="124"/>
  <c r="AB45" i="124"/>
  <c r="AC45" i="124" s="1"/>
  <c r="AB58" i="124"/>
  <c r="V61" i="124"/>
  <c r="X61" i="124" s="1"/>
  <c r="Y64" i="124"/>
  <c r="AB64" i="124" s="1"/>
  <c r="AB67" i="124"/>
  <c r="X75" i="124"/>
  <c r="AC75" i="124" s="1"/>
  <c r="U76" i="124"/>
  <c r="X81" i="124"/>
  <c r="X106" i="124"/>
  <c r="X117" i="124"/>
  <c r="X132" i="124"/>
  <c r="E156" i="124"/>
  <c r="K144" i="124"/>
  <c r="O156" i="124"/>
  <c r="AC155" i="124"/>
  <c r="AC147" i="124"/>
  <c r="K147" i="124" s="1"/>
  <c r="D149" i="124"/>
  <c r="R17" i="124"/>
  <c r="AC149" i="124"/>
  <c r="L17" i="124"/>
  <c r="N56" i="124"/>
  <c r="N53" i="124" s="1"/>
  <c r="P9" i="124"/>
  <c r="P8" i="124" s="1"/>
  <c r="Y9" i="124"/>
  <c r="U123" i="124"/>
  <c r="AA21" i="124"/>
  <c r="X24" i="124"/>
  <c r="AB24" i="124"/>
  <c r="AC24" i="124" s="1"/>
  <c r="X28" i="124"/>
  <c r="Y41" i="124"/>
  <c r="Z42" i="124"/>
  <c r="Y48" i="124"/>
  <c r="Y42" i="124" s="1"/>
  <c r="AB42" i="124" s="1"/>
  <c r="AB51" i="124"/>
  <c r="AB55" i="124"/>
  <c r="AC55" i="124" s="1"/>
  <c r="AC65" i="124"/>
  <c r="Y76" i="124"/>
  <c r="AB78" i="124"/>
  <c r="AC78" i="124" s="1"/>
  <c r="AB90" i="124"/>
  <c r="AC90" i="124" s="1"/>
  <c r="W97" i="124"/>
  <c r="AB102" i="124"/>
  <c r="AC152" i="124"/>
  <c r="K146" i="124"/>
  <c r="J154" i="124"/>
  <c r="J149" i="124"/>
  <c r="T149" i="124"/>
  <c r="K149" i="124" s="1"/>
  <c r="F145" i="124"/>
  <c r="J145" i="124"/>
  <c r="T145" i="124"/>
  <c r="F148" i="124"/>
  <c r="F146" i="124"/>
  <c r="G156" i="124"/>
  <c r="H149" i="124"/>
  <c r="J156" i="124"/>
  <c r="AC148" i="124"/>
  <c r="K148" i="124" s="1"/>
  <c r="F154" i="124"/>
  <c r="T154" i="124"/>
  <c r="AC145" i="124"/>
  <c r="I149" i="124"/>
  <c r="H156" i="124"/>
  <c r="C156" i="124"/>
  <c r="F149" i="124"/>
  <c r="AB9" i="125"/>
  <c r="Y8" i="125"/>
  <c r="AB41" i="125"/>
  <c r="AB138" i="125"/>
  <c r="Y137" i="125"/>
  <c r="Y160" i="125" s="1"/>
  <c r="G41" i="125"/>
  <c r="AB57" i="125"/>
  <c r="Y54" i="125"/>
  <c r="AB54" i="125" s="1"/>
  <c r="Z122" i="125"/>
  <c r="Z134" i="125" s="1"/>
  <c r="Z7" i="125"/>
  <c r="Y123" i="125"/>
  <c r="X57" i="125"/>
  <c r="U54" i="125"/>
  <c r="X54" i="125" s="1"/>
  <c r="X51" i="125"/>
  <c r="U135" i="125"/>
  <c r="X135" i="125" s="1"/>
  <c r="X123" i="125"/>
  <c r="X41" i="125"/>
  <c r="V122" i="125"/>
  <c r="V134" i="125" s="1"/>
  <c r="V7" i="125"/>
  <c r="X9" i="125"/>
  <c r="U8" i="125"/>
  <c r="U21" i="125"/>
  <c r="X21" i="125" s="1"/>
  <c r="X138" i="125"/>
  <c r="U137" i="125"/>
  <c r="U160" i="125" s="1"/>
  <c r="P135" i="125"/>
  <c r="S123" i="125"/>
  <c r="R57" i="125"/>
  <c r="R54" i="125" s="1"/>
  <c r="R124" i="125" s="1"/>
  <c r="R136" i="125" s="1"/>
  <c r="S137" i="125"/>
  <c r="P54" i="125"/>
  <c r="S57" i="125"/>
  <c r="P122" i="125"/>
  <c r="S8" i="125"/>
  <c r="P7" i="125"/>
  <c r="S7" i="125" s="1"/>
  <c r="S56" i="125"/>
  <c r="S21" i="125"/>
  <c r="S53" i="125"/>
  <c r="AC143" i="125"/>
  <c r="AC43" i="125"/>
  <c r="K43" i="125" s="1"/>
  <c r="F98" i="125"/>
  <c r="AC37" i="125"/>
  <c r="F59" i="125"/>
  <c r="F140" i="125"/>
  <c r="AC86" i="125"/>
  <c r="T33" i="125"/>
  <c r="K33" i="125" s="1"/>
  <c r="T49" i="125"/>
  <c r="T30" i="125"/>
  <c r="N122" i="125"/>
  <c r="N134" i="125" s="1"/>
  <c r="N7" i="125"/>
  <c r="F128" i="125"/>
  <c r="T142" i="125"/>
  <c r="T77" i="125"/>
  <c r="F49" i="125"/>
  <c r="N57" i="125"/>
  <c r="N54" i="125" s="1"/>
  <c r="N124" i="125" s="1"/>
  <c r="N136" i="125" s="1"/>
  <c r="T95" i="125"/>
  <c r="T119" i="125"/>
  <c r="T71" i="125"/>
  <c r="T80" i="125"/>
  <c r="M7" i="125"/>
  <c r="M122" i="125"/>
  <c r="M134" i="125" s="1"/>
  <c r="D27" i="125"/>
  <c r="I45" i="125"/>
  <c r="H60" i="125"/>
  <c r="F74" i="125"/>
  <c r="I87" i="125"/>
  <c r="T118" i="125"/>
  <c r="E133" i="125"/>
  <c r="AC59" i="125"/>
  <c r="AC74" i="125"/>
  <c r="F95" i="125"/>
  <c r="AC131" i="125"/>
  <c r="O47" i="125"/>
  <c r="T47" i="125" s="1"/>
  <c r="D72" i="125"/>
  <c r="D75" i="125"/>
  <c r="E88" i="125"/>
  <c r="T92" i="125"/>
  <c r="J95" i="125"/>
  <c r="T31" i="125"/>
  <c r="H61" i="125"/>
  <c r="G40" i="125"/>
  <c r="J80" i="125"/>
  <c r="L112" i="125"/>
  <c r="J119" i="125"/>
  <c r="F131" i="125"/>
  <c r="D106" i="125"/>
  <c r="E38" i="125"/>
  <c r="C50" i="125"/>
  <c r="T62" i="125"/>
  <c r="D78" i="125"/>
  <c r="O105" i="125"/>
  <c r="E117" i="125"/>
  <c r="F119" i="125"/>
  <c r="T131" i="125"/>
  <c r="AC14" i="125"/>
  <c r="AC62" i="125"/>
  <c r="AC77" i="125"/>
  <c r="C38" i="125"/>
  <c r="I47" i="125"/>
  <c r="D66" i="125"/>
  <c r="E113" i="125"/>
  <c r="J44" i="125"/>
  <c r="I70" i="125"/>
  <c r="D20" i="125"/>
  <c r="AC65" i="125"/>
  <c r="AC71" i="125"/>
  <c r="F80" i="125"/>
  <c r="AC92" i="125"/>
  <c r="K92" i="125" s="1"/>
  <c r="E90" i="125"/>
  <c r="E91" i="125"/>
  <c r="E116" i="125"/>
  <c r="E115" i="125"/>
  <c r="G12" i="125"/>
  <c r="E27" i="125"/>
  <c r="E66" i="125"/>
  <c r="E67" i="125"/>
  <c r="O115" i="125"/>
  <c r="I126" i="125"/>
  <c r="L130" i="125"/>
  <c r="C129" i="125"/>
  <c r="F143" i="125"/>
  <c r="H28" i="125"/>
  <c r="H70" i="125"/>
  <c r="D19" i="125"/>
  <c r="E24" i="125"/>
  <c r="H27" i="125"/>
  <c r="F33" i="125"/>
  <c r="D41" i="125"/>
  <c r="T46" i="125"/>
  <c r="K46" i="125" s="1"/>
  <c r="E60" i="125"/>
  <c r="C93" i="125"/>
  <c r="O93" i="125"/>
  <c r="L100" i="125"/>
  <c r="O100" i="125" s="1"/>
  <c r="C99" i="125"/>
  <c r="C108" i="125"/>
  <c r="L109" i="125"/>
  <c r="C109" i="125" s="1"/>
  <c r="C115" i="125"/>
  <c r="H132" i="125"/>
  <c r="J22" i="125"/>
  <c r="J46" i="125"/>
  <c r="J58" i="125"/>
  <c r="I85" i="125"/>
  <c r="I84" i="125"/>
  <c r="E17" i="125"/>
  <c r="F34" i="125"/>
  <c r="E127" i="125"/>
  <c r="E126" i="125"/>
  <c r="L16" i="125"/>
  <c r="O15" i="125"/>
  <c r="H19" i="125"/>
  <c r="I27" i="125"/>
  <c r="C34" i="125"/>
  <c r="O34" i="125"/>
  <c r="D39" i="125"/>
  <c r="F43" i="125"/>
  <c r="I111" i="125"/>
  <c r="C132" i="125"/>
  <c r="D138" i="125"/>
  <c r="H16" i="125"/>
  <c r="H130" i="125"/>
  <c r="AC36" i="125"/>
  <c r="O139" i="125"/>
  <c r="L138" i="125"/>
  <c r="C139" i="125"/>
  <c r="F26" i="125"/>
  <c r="F37" i="125"/>
  <c r="E39" i="125"/>
  <c r="L64" i="125"/>
  <c r="O64" i="125" s="1"/>
  <c r="C63" i="125"/>
  <c r="D69" i="125"/>
  <c r="O129" i="125"/>
  <c r="F129" i="125" s="1"/>
  <c r="I127" i="125"/>
  <c r="I21" i="125"/>
  <c r="I72" i="125"/>
  <c r="AC126" i="125"/>
  <c r="E111" i="125"/>
  <c r="D15" i="125"/>
  <c r="D22" i="125"/>
  <c r="T26" i="125"/>
  <c r="O29" i="125"/>
  <c r="H34" i="125"/>
  <c r="L42" i="125"/>
  <c r="D50" i="125"/>
  <c r="L67" i="125"/>
  <c r="C67" i="125" s="1"/>
  <c r="C66" i="125"/>
  <c r="D112" i="125"/>
  <c r="O111" i="125"/>
  <c r="C60" i="125"/>
  <c r="T140" i="125"/>
  <c r="T83" i="125"/>
  <c r="K83" i="125" s="1"/>
  <c r="T114" i="125"/>
  <c r="AC18" i="125"/>
  <c r="AC26" i="125"/>
  <c r="AC80" i="125"/>
  <c r="K80" i="125" s="1"/>
  <c r="AC95" i="125"/>
  <c r="AC98" i="125"/>
  <c r="AC109" i="125"/>
  <c r="AC140" i="125"/>
  <c r="O96" i="125"/>
  <c r="I105" i="125"/>
  <c r="F142" i="125"/>
  <c r="T18" i="125"/>
  <c r="I79" i="125"/>
  <c r="H102" i="125"/>
  <c r="T107" i="125"/>
  <c r="K107" i="125" s="1"/>
  <c r="AC11" i="125"/>
  <c r="AC15" i="125"/>
  <c r="AC22" i="125"/>
  <c r="AC52" i="125"/>
  <c r="F68" i="125"/>
  <c r="G111" i="125"/>
  <c r="E121" i="125"/>
  <c r="I103" i="125"/>
  <c r="F12" i="125"/>
  <c r="AC39" i="125"/>
  <c r="AC40" i="125"/>
  <c r="AC72" i="125"/>
  <c r="AC118" i="125"/>
  <c r="AC141" i="125"/>
  <c r="K141" i="125" s="1"/>
  <c r="L56" i="125"/>
  <c r="L53" i="125" s="1"/>
  <c r="D96" i="125"/>
  <c r="I20" i="125"/>
  <c r="H82" i="125"/>
  <c r="H117" i="125"/>
  <c r="T129" i="125"/>
  <c r="E20" i="125"/>
  <c r="AC30" i="125"/>
  <c r="AC68" i="125"/>
  <c r="AC104" i="125"/>
  <c r="K104" i="125" s="1"/>
  <c r="AC108" i="125"/>
  <c r="AC114" i="125"/>
  <c r="AC117" i="125"/>
  <c r="AC119" i="125"/>
  <c r="AC125" i="125"/>
  <c r="AC128" i="125"/>
  <c r="K128" i="125" s="1"/>
  <c r="AC142" i="125"/>
  <c r="K142" i="125" s="1"/>
  <c r="I92" i="126"/>
  <c r="I101" i="126"/>
  <c r="I65" i="126"/>
  <c r="C58" i="126"/>
  <c r="C55" i="126" s="1"/>
  <c r="C54" i="126"/>
  <c r="C124" i="126" s="1"/>
  <c r="C136" i="126" s="1"/>
  <c r="C156" i="126" s="1"/>
  <c r="I89" i="126"/>
  <c r="I36" i="126"/>
  <c r="I68" i="126"/>
  <c r="I77" i="126"/>
  <c r="E10" i="126"/>
  <c r="E9" i="126" s="1"/>
  <c r="E8" i="126" s="1"/>
  <c r="E43" i="126"/>
  <c r="E138" i="126"/>
  <c r="I127" i="126"/>
  <c r="I103" i="126"/>
  <c r="I79" i="126"/>
  <c r="I182" i="126"/>
  <c r="K43" i="126"/>
  <c r="I94" i="126"/>
  <c r="I70" i="126"/>
  <c r="G10" i="126"/>
  <c r="G9" i="126" s="1"/>
  <c r="G8" i="126" s="1"/>
  <c r="G43" i="126"/>
  <c r="J9" i="126"/>
  <c r="J123" i="126" s="1"/>
  <c r="J135" i="126" s="1"/>
  <c r="I109" i="126"/>
  <c r="I61" i="126"/>
  <c r="I48" i="126"/>
  <c r="C10" i="126"/>
  <c r="C9" i="126" s="1"/>
  <c r="C8" i="126" s="1"/>
  <c r="K22" i="126"/>
  <c r="M138" i="126"/>
  <c r="I116" i="126"/>
  <c r="I100" i="126"/>
  <c r="I76" i="126"/>
  <c r="I28" i="126"/>
  <c r="I20" i="126"/>
  <c r="I179" i="126"/>
  <c r="D124" i="126"/>
  <c r="D136" i="126" s="1"/>
  <c r="D156" i="126" s="1"/>
  <c r="D43" i="126"/>
  <c r="E57" i="126"/>
  <c r="E54" i="126" s="1"/>
  <c r="E124" i="126" s="1"/>
  <c r="E136" i="126" s="1"/>
  <c r="E156" i="126" s="1"/>
  <c r="L124" i="126"/>
  <c r="L136" i="126" s="1"/>
  <c r="L156" i="126" s="1"/>
  <c r="I91" i="126"/>
  <c r="I67" i="126"/>
  <c r="I51" i="126"/>
  <c r="I35" i="126"/>
  <c r="F26" i="126"/>
  <c r="I26" i="126" s="1"/>
  <c r="F42" i="126"/>
  <c r="I42" i="126" s="1"/>
  <c r="G57" i="126"/>
  <c r="G54" i="126" s="1"/>
  <c r="F131" i="126"/>
  <c r="I131" i="126" s="1"/>
  <c r="M124" i="126"/>
  <c r="M136" i="126" s="1"/>
  <c r="M156" i="126" s="1"/>
  <c r="I106" i="126"/>
  <c r="I82" i="126"/>
  <c r="F9" i="126"/>
  <c r="F8" i="126" s="1"/>
  <c r="D10" i="126"/>
  <c r="D9" i="126" s="1"/>
  <c r="D123" i="126" s="1"/>
  <c r="D135" i="126" s="1"/>
  <c r="G42" i="126"/>
  <c r="J21" i="126"/>
  <c r="J22" i="126" s="1"/>
  <c r="I121" i="126"/>
  <c r="I97" i="126"/>
  <c r="I73" i="126"/>
  <c r="J8" i="126"/>
  <c r="K8" i="126"/>
  <c r="L22" i="126"/>
  <c r="J138" i="126"/>
  <c r="M123" i="126"/>
  <c r="M135" i="126" s="1"/>
  <c r="K138" i="126"/>
  <c r="L138" i="126"/>
  <c r="M43" i="126"/>
  <c r="J58" i="126"/>
  <c r="J55" i="126" s="1"/>
  <c r="L18" i="126"/>
  <c r="L21" i="126"/>
  <c r="L58" i="126"/>
  <c r="L55" i="126" s="1"/>
  <c r="M18" i="126"/>
  <c r="M21" i="126"/>
  <c r="M22" i="126" s="1"/>
  <c r="M58" i="126"/>
  <c r="M55" i="126" s="1"/>
  <c r="J14" i="126"/>
  <c r="J17" i="126"/>
  <c r="J18" i="126" s="1"/>
  <c r="J42" i="126"/>
  <c r="J124" i="126" s="1"/>
  <c r="J136" i="126" s="1"/>
  <c r="J156" i="126" s="1"/>
  <c r="K14" i="126"/>
  <c r="K17" i="126"/>
  <c r="K18" i="126" s="1"/>
  <c r="K42" i="126"/>
  <c r="K57" i="126"/>
  <c r="K54" i="126" s="1"/>
  <c r="L14" i="126"/>
  <c r="M14" i="126"/>
  <c r="H43" i="126"/>
  <c r="H58" i="126"/>
  <c r="H55" i="126" s="1"/>
  <c r="H54" i="126"/>
  <c r="F138" i="126"/>
  <c r="G138" i="126"/>
  <c r="H138" i="126"/>
  <c r="H8" i="126"/>
  <c r="E123" i="126"/>
  <c r="E135" i="126" s="1"/>
  <c r="F43" i="126"/>
  <c r="F58" i="126"/>
  <c r="D14" i="126"/>
  <c r="E18" i="126"/>
  <c r="F22" i="126"/>
  <c r="H42" i="126"/>
  <c r="F57" i="126"/>
  <c r="E14" i="126"/>
  <c r="F18" i="126"/>
  <c r="D21" i="126"/>
  <c r="D22" i="126" s="1"/>
  <c r="G22" i="126"/>
  <c r="F14" i="126"/>
  <c r="I14" i="126" s="1"/>
  <c r="G18" i="126"/>
  <c r="H22" i="126"/>
  <c r="H18" i="126"/>
  <c r="D58" i="126"/>
  <c r="D55" i="126" s="1"/>
  <c r="D138" i="126"/>
  <c r="F40" i="126"/>
  <c r="I40" i="126" s="1"/>
  <c r="H83" i="126"/>
  <c r="I83" i="126" s="1"/>
  <c r="F86" i="126"/>
  <c r="I86" i="126" s="1"/>
  <c r="H107" i="126"/>
  <c r="I107" i="126" s="1"/>
  <c r="C43" i="126"/>
  <c r="C125" i="126" s="1"/>
  <c r="C137" i="126" s="1"/>
  <c r="C138" i="126"/>
  <c r="C42" i="126"/>
  <c r="F22" i="125"/>
  <c r="E41" i="125"/>
  <c r="AC58" i="125"/>
  <c r="AC102" i="125"/>
  <c r="AC105" i="125"/>
  <c r="D10" i="125"/>
  <c r="E100" i="125"/>
  <c r="AC31" i="125"/>
  <c r="AC69" i="125"/>
  <c r="F11" i="125"/>
  <c r="AC50" i="125"/>
  <c r="AC66" i="125"/>
  <c r="C29" i="125"/>
  <c r="G105" i="125"/>
  <c r="H20" i="125"/>
  <c r="C55" i="125"/>
  <c r="F89" i="125"/>
  <c r="J60" i="125"/>
  <c r="AC78" i="125"/>
  <c r="D79" i="125"/>
  <c r="E21" i="125"/>
  <c r="E19" i="125"/>
  <c r="D60" i="125"/>
  <c r="H79" i="125"/>
  <c r="AC38" i="125"/>
  <c r="AC93" i="125"/>
  <c r="AC115" i="125"/>
  <c r="AC32" i="125"/>
  <c r="AC63" i="125"/>
  <c r="AC87" i="125"/>
  <c r="AC129" i="125"/>
  <c r="AC139" i="125"/>
  <c r="AC100" i="125"/>
  <c r="G48" i="125"/>
  <c r="H78" i="125"/>
  <c r="H55" i="125"/>
  <c r="G84" i="125"/>
  <c r="J107" i="125"/>
  <c r="G139" i="125"/>
  <c r="I16" i="125"/>
  <c r="I41" i="125"/>
  <c r="J31" i="125"/>
  <c r="I50" i="125"/>
  <c r="H81" i="125"/>
  <c r="H105" i="125"/>
  <c r="H139" i="125"/>
  <c r="H113" i="125"/>
  <c r="J18" i="125"/>
  <c r="K143" i="125"/>
  <c r="I76" i="125"/>
  <c r="I75" i="125"/>
  <c r="I78" i="125"/>
  <c r="J83" i="125"/>
  <c r="I117" i="125"/>
  <c r="T63" i="125"/>
  <c r="G55" i="125"/>
  <c r="T110" i="125"/>
  <c r="K110" i="125" s="1"/>
  <c r="T14" i="125"/>
  <c r="O10" i="125"/>
  <c r="F10" i="125" s="1"/>
  <c r="L9" i="125"/>
  <c r="I138" i="125"/>
  <c r="J142" i="125"/>
  <c r="L137" i="125"/>
  <c r="L160" i="125" s="1"/>
  <c r="F141" i="125"/>
  <c r="L20" i="125"/>
  <c r="L21" i="125" s="1"/>
  <c r="I9" i="125"/>
  <c r="G39" i="125"/>
  <c r="T22" i="125"/>
  <c r="G10" i="125"/>
  <c r="H22" i="125"/>
  <c r="G69" i="125"/>
  <c r="I19" i="125"/>
  <c r="H50" i="125"/>
  <c r="I61" i="125"/>
  <c r="I99" i="125"/>
  <c r="I10" i="125"/>
  <c r="C12" i="125"/>
  <c r="L28" i="125"/>
  <c r="O27" i="125"/>
  <c r="C27" i="125"/>
  <c r="G32" i="125"/>
  <c r="I39" i="125"/>
  <c r="I38" i="125"/>
  <c r="H12" i="125"/>
  <c r="J30" i="125"/>
  <c r="H91" i="125"/>
  <c r="H90" i="125"/>
  <c r="C40" i="125"/>
  <c r="J11" i="125"/>
  <c r="G15" i="125"/>
  <c r="D16" i="125"/>
  <c r="O19" i="125"/>
  <c r="C19" i="125"/>
  <c r="T23" i="125"/>
  <c r="K23" i="125" s="1"/>
  <c r="D24" i="125"/>
  <c r="D25" i="125"/>
  <c r="H32" i="125"/>
  <c r="G34" i="125"/>
  <c r="I36" i="125"/>
  <c r="C36" i="125"/>
  <c r="F40" i="125"/>
  <c r="O45" i="125"/>
  <c r="D45" i="125"/>
  <c r="C51" i="125"/>
  <c r="D55" i="125"/>
  <c r="I67" i="125"/>
  <c r="I66" i="125"/>
  <c r="D32" i="125"/>
  <c r="H53" i="125"/>
  <c r="C24" i="125"/>
  <c r="G38" i="125"/>
  <c r="H56" i="125"/>
  <c r="T11" i="125"/>
  <c r="D12" i="125"/>
  <c r="D21" i="125"/>
  <c r="D28" i="125"/>
  <c r="H29" i="125"/>
  <c r="I35" i="125"/>
  <c r="I34" i="125"/>
  <c r="K37" i="125"/>
  <c r="E63" i="125"/>
  <c r="E64" i="125"/>
  <c r="O63" i="125"/>
  <c r="T65" i="125"/>
  <c r="K65" i="125" s="1"/>
  <c r="J65" i="125"/>
  <c r="H66" i="125"/>
  <c r="H67" i="125"/>
  <c r="E70" i="125"/>
  <c r="H108" i="125"/>
  <c r="C35" i="125"/>
  <c r="O35" i="125"/>
  <c r="J68" i="125"/>
  <c r="T68" i="125"/>
  <c r="D67" i="125"/>
  <c r="O24" i="125"/>
  <c r="E25" i="125"/>
  <c r="J26" i="125"/>
  <c r="G27" i="125"/>
  <c r="C32" i="125"/>
  <c r="O36" i="125"/>
  <c r="F36" i="125" s="1"/>
  <c r="I60" i="125"/>
  <c r="G63" i="125"/>
  <c r="G73" i="125"/>
  <c r="E10" i="125"/>
  <c r="F14" i="125"/>
  <c r="G19" i="125"/>
  <c r="G25" i="125"/>
  <c r="I25" i="125"/>
  <c r="C39" i="125"/>
  <c r="O39" i="125"/>
  <c r="F39" i="125" s="1"/>
  <c r="J49" i="125"/>
  <c r="I51" i="125"/>
  <c r="E73" i="125"/>
  <c r="O82" i="125"/>
  <c r="G9" i="125"/>
  <c r="C15" i="125"/>
  <c r="E34" i="125"/>
  <c r="L73" i="125"/>
  <c r="C72" i="125"/>
  <c r="O72" i="125"/>
  <c r="J74" i="125"/>
  <c r="T74" i="125"/>
  <c r="K74" i="125" s="1"/>
  <c r="H36" i="125"/>
  <c r="C61" i="125"/>
  <c r="E12" i="125"/>
  <c r="E16" i="125"/>
  <c r="H25" i="125"/>
  <c r="H24" i="125"/>
  <c r="O32" i="125"/>
  <c r="H40" i="125"/>
  <c r="O41" i="125"/>
  <c r="D58" i="125"/>
  <c r="O58" i="125"/>
  <c r="J89" i="125"/>
  <c r="T89" i="125"/>
  <c r="K89" i="125" s="1"/>
  <c r="D47" i="125"/>
  <c r="E55" i="125"/>
  <c r="O55" i="125"/>
  <c r="O56" i="125"/>
  <c r="G66" i="125"/>
  <c r="G67" i="125"/>
  <c r="H69" i="125"/>
  <c r="E72" i="125"/>
  <c r="J81" i="125"/>
  <c r="H94" i="125"/>
  <c r="H93" i="125"/>
  <c r="E47" i="125"/>
  <c r="J92" i="125"/>
  <c r="T44" i="125"/>
  <c r="K44" i="125" s="1"/>
  <c r="J52" i="125"/>
  <c r="T52" i="125"/>
  <c r="K52" i="125" s="1"/>
  <c r="I56" i="125"/>
  <c r="I53" i="125"/>
  <c r="I55" i="125"/>
  <c r="T59" i="125"/>
  <c r="H73" i="125"/>
  <c r="H72" i="125"/>
  <c r="D84" i="125"/>
  <c r="D85" i="125"/>
  <c r="E84" i="125"/>
  <c r="I88" i="125"/>
  <c r="G47" i="125"/>
  <c r="K49" i="125"/>
  <c r="D51" i="125"/>
  <c r="E51" i="125"/>
  <c r="C58" i="125"/>
  <c r="D61" i="125"/>
  <c r="D63" i="125"/>
  <c r="I64" i="125"/>
  <c r="C69" i="125"/>
  <c r="L70" i="125"/>
  <c r="O69" i="125"/>
  <c r="G72" i="125"/>
  <c r="G97" i="125"/>
  <c r="J104" i="125"/>
  <c r="L123" i="125"/>
  <c r="F30" i="125"/>
  <c r="G50" i="125"/>
  <c r="G51" i="125"/>
  <c r="D70" i="125"/>
  <c r="H75" i="125"/>
  <c r="O84" i="125"/>
  <c r="C112" i="125"/>
  <c r="I81" i="125"/>
  <c r="I82" i="125"/>
  <c r="E85" i="125"/>
  <c r="G87" i="125"/>
  <c r="D103" i="125"/>
  <c r="H115" i="125"/>
  <c r="H116" i="125"/>
  <c r="I73" i="125"/>
  <c r="E78" i="125"/>
  <c r="E79" i="125"/>
  <c r="J96" i="125"/>
  <c r="J98" i="125"/>
  <c r="T98" i="125"/>
  <c r="C130" i="125"/>
  <c r="O130" i="125"/>
  <c r="O60" i="125"/>
  <c r="C75" i="125"/>
  <c r="L76" i="125"/>
  <c r="O75" i="125"/>
  <c r="J77" i="125"/>
  <c r="O78" i="125"/>
  <c r="H85" i="125"/>
  <c r="H87" i="125"/>
  <c r="O117" i="125"/>
  <c r="F117" i="125" s="1"/>
  <c r="C117" i="125"/>
  <c r="C79" i="125"/>
  <c r="O79" i="125"/>
  <c r="E82" i="125"/>
  <c r="F105" i="125"/>
  <c r="C105" i="125"/>
  <c r="O50" i="125"/>
  <c r="O66" i="125"/>
  <c r="G78" i="125"/>
  <c r="C81" i="125"/>
  <c r="O81" i="125"/>
  <c r="C84" i="125"/>
  <c r="F86" i="125"/>
  <c r="C88" i="125"/>
  <c r="E94" i="125"/>
  <c r="G76" i="125"/>
  <c r="T86" i="125"/>
  <c r="K86" i="125" s="1"/>
  <c r="D90" i="125"/>
  <c r="D91" i="125"/>
  <c r="G93" i="125"/>
  <c r="E105" i="125"/>
  <c r="L113" i="125"/>
  <c r="L97" i="125"/>
  <c r="H100" i="125"/>
  <c r="H99" i="125"/>
  <c r="L103" i="125"/>
  <c r="O102" i="125"/>
  <c r="F102" i="125" s="1"/>
  <c r="C102" i="125"/>
  <c r="I109" i="125"/>
  <c r="I108" i="125"/>
  <c r="I116" i="125"/>
  <c r="E81" i="125"/>
  <c r="H84" i="125"/>
  <c r="J86" i="125"/>
  <c r="C87" i="125"/>
  <c r="F92" i="125"/>
  <c r="I93" i="125"/>
  <c r="E97" i="125"/>
  <c r="E96" i="125"/>
  <c r="E112" i="125"/>
  <c r="D130" i="125"/>
  <c r="C90" i="125"/>
  <c r="L91" i="125"/>
  <c r="O90" i="125"/>
  <c r="G102" i="125"/>
  <c r="D116" i="125"/>
  <c r="I120" i="125"/>
  <c r="I121" i="125"/>
  <c r="H120" i="125"/>
  <c r="H121" i="125"/>
  <c r="E129" i="125"/>
  <c r="E130" i="125"/>
  <c r="L94" i="125"/>
  <c r="D99" i="125"/>
  <c r="D100" i="125"/>
  <c r="O106" i="125"/>
  <c r="E108" i="125"/>
  <c r="E109" i="125"/>
  <c r="H111" i="125"/>
  <c r="H112" i="125"/>
  <c r="G126" i="125"/>
  <c r="D94" i="125"/>
  <c r="G100" i="125"/>
  <c r="F101" i="125"/>
  <c r="F104" i="125"/>
  <c r="E106" i="125"/>
  <c r="D108" i="125"/>
  <c r="O108" i="125"/>
  <c r="I112" i="125"/>
  <c r="I113" i="125"/>
  <c r="G115" i="125"/>
  <c r="O116" i="125"/>
  <c r="O87" i="125"/>
  <c r="F87" i="125" s="1"/>
  <c r="G90" i="125"/>
  <c r="I96" i="125"/>
  <c r="I97" i="125"/>
  <c r="O99" i="125"/>
  <c r="T101" i="125"/>
  <c r="K101" i="125" s="1"/>
  <c r="J101" i="125"/>
  <c r="I102" i="125"/>
  <c r="G106" i="125"/>
  <c r="L121" i="125"/>
  <c r="O120" i="125"/>
  <c r="D111" i="125"/>
  <c r="D115" i="125"/>
  <c r="E120" i="125"/>
  <c r="I132" i="125"/>
  <c r="G133" i="125"/>
  <c r="C126" i="125"/>
  <c r="L127" i="125"/>
  <c r="O126" i="125"/>
  <c r="G129" i="125"/>
  <c r="F125" i="125"/>
  <c r="I130" i="125"/>
  <c r="I129" i="125"/>
  <c r="O133" i="125"/>
  <c r="C133" i="125"/>
  <c r="F115" i="125"/>
  <c r="D133" i="125"/>
  <c r="D132" i="125"/>
  <c r="T125" i="125"/>
  <c r="K125" i="125" s="1"/>
  <c r="E132" i="125"/>
  <c r="I133" i="125"/>
  <c r="H133" i="125"/>
  <c r="O132" i="125"/>
  <c r="U135" i="124"/>
  <c r="U158" i="124" s="1"/>
  <c r="AB9" i="124"/>
  <c r="V122" i="124"/>
  <c r="V134" i="124" s="1"/>
  <c r="V157" i="124" s="1"/>
  <c r="V7" i="124"/>
  <c r="W122" i="124"/>
  <c r="W134" i="124" s="1"/>
  <c r="W157" i="124" s="1"/>
  <c r="W7" i="124"/>
  <c r="Z122" i="124"/>
  <c r="Z134" i="124" s="1"/>
  <c r="Z157" i="124" s="1"/>
  <c r="Z7" i="124"/>
  <c r="U17" i="124"/>
  <c r="X16" i="124"/>
  <c r="AC25" i="124"/>
  <c r="AB105" i="124"/>
  <c r="AC105" i="124" s="1"/>
  <c r="Y106" i="124"/>
  <c r="AB106" i="124" s="1"/>
  <c r="AC106" i="124" s="1"/>
  <c r="W121" i="124"/>
  <c r="X50" i="124"/>
  <c r="U51" i="124"/>
  <c r="X51" i="124" s="1"/>
  <c r="AC51" i="124" s="1"/>
  <c r="X69" i="124"/>
  <c r="AC69" i="124" s="1"/>
  <c r="U70" i="124"/>
  <c r="X70" i="124" s="1"/>
  <c r="AC70" i="124" s="1"/>
  <c r="AC89" i="124"/>
  <c r="X97" i="124"/>
  <c r="X126" i="124"/>
  <c r="AC126" i="124" s="1"/>
  <c r="Y16" i="124"/>
  <c r="AB19" i="124"/>
  <c r="U21" i="124"/>
  <c r="U39" i="124"/>
  <c r="X39" i="124" s="1"/>
  <c r="Z41" i="124"/>
  <c r="AB41" i="124" s="1"/>
  <c r="AA56" i="124"/>
  <c r="AA53" i="124" s="1"/>
  <c r="AA123" i="124" s="1"/>
  <c r="AA135" i="124" s="1"/>
  <c r="AA158" i="124" s="1"/>
  <c r="AB84" i="124"/>
  <c r="AC84" i="124" s="1"/>
  <c r="AB100" i="124"/>
  <c r="AB109" i="124"/>
  <c r="AC118" i="124"/>
  <c r="X138" i="124"/>
  <c r="AC138" i="124" s="1"/>
  <c r="U9" i="124"/>
  <c r="AB10" i="124"/>
  <c r="AC10" i="124" s="1"/>
  <c r="X12" i="124"/>
  <c r="AC12" i="124" s="1"/>
  <c r="U25" i="124"/>
  <c r="X25" i="124" s="1"/>
  <c r="AB27" i="124"/>
  <c r="AC27" i="124" s="1"/>
  <c r="AB61" i="124"/>
  <c r="AC63" i="124"/>
  <c r="AB81" i="124"/>
  <c r="Y82" i="124"/>
  <c r="AB82" i="124" s="1"/>
  <c r="AC82" i="124" s="1"/>
  <c r="Y123" i="124"/>
  <c r="AA16" i="124"/>
  <c r="AA17" i="124" s="1"/>
  <c r="Y21" i="124"/>
  <c r="AB21" i="124" s="1"/>
  <c r="AB22" i="124"/>
  <c r="AB29" i="124"/>
  <c r="AC29" i="124" s="1"/>
  <c r="X35" i="124"/>
  <c r="AB36" i="124"/>
  <c r="AC36" i="124" s="1"/>
  <c r="U42" i="124"/>
  <c r="AC44" i="124"/>
  <c r="AC46" i="124"/>
  <c r="AB50" i="124"/>
  <c r="Y53" i="124"/>
  <c r="AB56" i="124"/>
  <c r="X76" i="124"/>
  <c r="AB115" i="124"/>
  <c r="AC115" i="124" s="1"/>
  <c r="Y116" i="124"/>
  <c r="AB116" i="124" s="1"/>
  <c r="AC116" i="124" s="1"/>
  <c r="AC128" i="124"/>
  <c r="AB130" i="124"/>
  <c r="X137" i="124"/>
  <c r="Z123" i="124"/>
  <c r="Z135" i="124" s="1"/>
  <c r="Z158" i="124" s="1"/>
  <c r="W20" i="124"/>
  <c r="X47" i="124"/>
  <c r="AC47" i="124" s="1"/>
  <c r="AB48" i="124"/>
  <c r="Z56" i="124"/>
  <c r="Z53" i="124" s="1"/>
  <c r="AC58" i="124"/>
  <c r="AC72" i="124"/>
  <c r="AB76" i="124"/>
  <c r="AC76" i="124" s="1"/>
  <c r="X88" i="124"/>
  <c r="X93" i="124"/>
  <c r="AC93" i="124" s="1"/>
  <c r="U94" i="124"/>
  <c r="X94" i="124" s="1"/>
  <c r="AC94" i="124" s="1"/>
  <c r="X112" i="124"/>
  <c r="AC120" i="124"/>
  <c r="AB137" i="124"/>
  <c r="U13" i="124"/>
  <c r="Z13" i="124"/>
  <c r="X19" i="124"/>
  <c r="X34" i="124"/>
  <c r="AC34" i="124" s="1"/>
  <c r="AB35" i="124"/>
  <c r="AC35" i="124" s="1"/>
  <c r="AB38" i="124"/>
  <c r="AC38" i="124" s="1"/>
  <c r="Y39" i="124"/>
  <c r="AB39" i="124" s="1"/>
  <c r="V42" i="124"/>
  <c r="X64" i="124"/>
  <c r="AC64" i="124" s="1"/>
  <c r="AC96" i="124"/>
  <c r="X102" i="124"/>
  <c r="AC102" i="124" s="1"/>
  <c r="U103" i="124"/>
  <c r="X103" i="124" s="1"/>
  <c r="AC103" i="124" s="1"/>
  <c r="AC117" i="124"/>
  <c r="X121" i="124"/>
  <c r="AC121" i="124" s="1"/>
  <c r="X127" i="124"/>
  <c r="AC28" i="124"/>
  <c r="AA7" i="124"/>
  <c r="W42" i="124"/>
  <c r="W41" i="124"/>
  <c r="X41" i="124" s="1"/>
  <c r="W48" i="124"/>
  <c r="X48" i="124" s="1"/>
  <c r="W57" i="124"/>
  <c r="W54" i="124" s="1"/>
  <c r="W53" i="124"/>
  <c r="Y54" i="124"/>
  <c r="AB66" i="124"/>
  <c r="AC66" i="124" s="1"/>
  <c r="X73" i="124"/>
  <c r="AB85" i="124"/>
  <c r="X87" i="124"/>
  <c r="AC87" i="124" s="1"/>
  <c r="AB99" i="124"/>
  <c r="AC99" i="124" s="1"/>
  <c r="X111" i="124"/>
  <c r="AC111" i="124" s="1"/>
  <c r="U133" i="124"/>
  <c r="X133" i="124" s="1"/>
  <c r="V85" i="124"/>
  <c r="X85" i="124" s="1"/>
  <c r="Y88" i="124"/>
  <c r="AB88" i="124" s="1"/>
  <c r="Z97" i="124"/>
  <c r="AB97" i="124" s="1"/>
  <c r="AC97" i="124" s="1"/>
  <c r="U100" i="124"/>
  <c r="X100" i="124" s="1"/>
  <c r="Y112" i="124"/>
  <c r="AB112" i="124" s="1"/>
  <c r="U130" i="124"/>
  <c r="X130" i="124" s="1"/>
  <c r="V56" i="124"/>
  <c r="V53" i="124" s="1"/>
  <c r="V123" i="124" s="1"/>
  <c r="U57" i="124"/>
  <c r="U67" i="124"/>
  <c r="X67" i="124" s="1"/>
  <c r="AC67" i="124" s="1"/>
  <c r="Y79" i="124"/>
  <c r="AB79" i="124" s="1"/>
  <c r="AC79" i="124" s="1"/>
  <c r="U91" i="124"/>
  <c r="X91" i="124" s="1"/>
  <c r="AC91" i="124" s="1"/>
  <c r="Z133" i="124"/>
  <c r="AB133" i="124" s="1"/>
  <c r="R122" i="124"/>
  <c r="R134" i="124" s="1"/>
  <c r="R157" i="124" s="1"/>
  <c r="I157" i="124" s="1"/>
  <c r="R7" i="124"/>
  <c r="R56" i="124"/>
  <c r="R53" i="124" s="1"/>
  <c r="R123" i="124" s="1"/>
  <c r="R135" i="124" s="1"/>
  <c r="R158" i="124" s="1"/>
  <c r="Q21" i="124"/>
  <c r="Q122" i="124"/>
  <c r="Q134" i="124" s="1"/>
  <c r="Q7" i="124"/>
  <c r="Q42" i="124"/>
  <c r="Q123" i="124"/>
  <c r="Q135" i="124" s="1"/>
  <c r="Q158" i="124" s="1"/>
  <c r="Q20" i="124"/>
  <c r="Q124" i="124" s="1"/>
  <c r="Q136" i="124" s="1"/>
  <c r="Q159" i="124" s="1"/>
  <c r="P122" i="124"/>
  <c r="P134" i="124" s="1"/>
  <c r="P157" i="124" s="1"/>
  <c r="P7" i="124"/>
  <c r="P123" i="124"/>
  <c r="P135" i="124" s="1"/>
  <c r="P16" i="124"/>
  <c r="P124" i="124" s="1"/>
  <c r="P136" i="124" s="1"/>
  <c r="P159" i="124" s="1"/>
  <c r="P160" i="124" s="1"/>
  <c r="N122" i="124"/>
  <c r="N134" i="124" s="1"/>
  <c r="N157" i="124" s="1"/>
  <c r="E157" i="124" s="1"/>
  <c r="N7" i="124"/>
  <c r="N16" i="124"/>
  <c r="N17" i="124" s="1"/>
  <c r="N123" i="124"/>
  <c r="N135" i="124" s="1"/>
  <c r="N158" i="124" s="1"/>
  <c r="M57" i="124"/>
  <c r="M54" i="124" s="1"/>
  <c r="M53" i="124"/>
  <c r="M8" i="124"/>
  <c r="M41" i="124"/>
  <c r="M123" i="124"/>
  <c r="M135" i="124" s="1"/>
  <c r="M158" i="124" s="1"/>
  <c r="M20" i="124"/>
  <c r="M21" i="124" s="1"/>
  <c r="L20" i="124"/>
  <c r="L21" i="124" s="1"/>
  <c r="K19" i="109"/>
  <c r="I19" i="109" s="1"/>
  <c r="K22" i="109"/>
  <c r="I22" i="109" s="1"/>
  <c r="N15" i="109"/>
  <c r="C16" i="109"/>
  <c r="K16" i="109"/>
  <c r="I16" i="109" s="1"/>
  <c r="J15" i="109"/>
  <c r="D15" i="109"/>
  <c r="C15" i="109" s="1"/>
  <c r="M15" i="109"/>
  <c r="K15" i="109" s="1"/>
  <c r="AA20" i="103"/>
  <c r="AA25" i="103" s="1"/>
  <c r="U25" i="103"/>
  <c r="U34" i="103"/>
  <c r="AA29" i="103"/>
  <c r="AA34" i="103" s="1"/>
  <c r="L20" i="103"/>
  <c r="L25" i="103" s="1"/>
  <c r="M22" i="103"/>
  <c r="AA11" i="103"/>
  <c r="AA16" i="103" s="1"/>
  <c r="U16" i="103"/>
  <c r="AI25" i="103"/>
  <c r="AO20" i="103"/>
  <c r="G11" i="103"/>
  <c r="M13" i="103"/>
  <c r="AN16" i="103"/>
  <c r="AO11" i="103"/>
  <c r="AO16" i="103" s="1"/>
  <c r="L11" i="103"/>
  <c r="L16" i="103" s="1"/>
  <c r="G20" i="103"/>
  <c r="M29" i="103"/>
  <c r="M34" i="103" s="1"/>
  <c r="G34" i="103"/>
  <c r="M30" i="103"/>
  <c r="AO24" i="103"/>
  <c r="AI29" i="103"/>
  <c r="AA32" i="103"/>
  <c r="M21" i="103"/>
  <c r="AN29" i="103"/>
  <c r="AN34" i="103" s="1"/>
  <c r="AX49" i="100"/>
  <c r="AX53" i="100" s="1"/>
  <c r="AX54" i="100" s="1"/>
  <c r="AX43" i="100"/>
  <c r="AX47" i="100" s="1"/>
  <c r="AX37" i="100"/>
  <c r="AX41" i="100" s="1"/>
  <c r="AL47" i="100"/>
  <c r="AL54" i="100" s="1"/>
  <c r="AL37" i="100"/>
  <c r="AL41" i="100" s="1"/>
  <c r="X41" i="100"/>
  <c r="X47" i="100"/>
  <c r="X49" i="100"/>
  <c r="X53" i="100" s="1"/>
  <c r="X38" i="100"/>
  <c r="H9" i="97"/>
  <c r="H44" i="97" s="1"/>
  <c r="E44" i="96"/>
  <c r="H8" i="95"/>
  <c r="H44" i="95" s="1"/>
  <c r="H44" i="93"/>
  <c r="E44" i="93"/>
  <c r="E25" i="92"/>
  <c r="H25" i="92" s="1"/>
  <c r="E26" i="92"/>
  <c r="H26" i="92" s="1"/>
  <c r="E27" i="92"/>
  <c r="H27" i="92" s="1"/>
  <c r="E28" i="92"/>
  <c r="H28" i="92"/>
  <c r="E29" i="92"/>
  <c r="H29" i="92" s="1"/>
  <c r="E30" i="92"/>
  <c r="H30" i="92" s="1"/>
  <c r="E31" i="92"/>
  <c r="H31" i="92"/>
  <c r="E32" i="92"/>
  <c r="H32" i="92" s="1"/>
  <c r="E33" i="92"/>
  <c r="H33" i="92"/>
  <c r="E34" i="92"/>
  <c r="H34" i="92" s="1"/>
  <c r="E35" i="92"/>
  <c r="H35" i="92" s="1"/>
  <c r="E36" i="92"/>
  <c r="H36" i="92"/>
  <c r="B44" i="92"/>
  <c r="C44" i="92"/>
  <c r="D44" i="92"/>
  <c r="F44" i="92"/>
  <c r="G44" i="92"/>
  <c r="E14" i="92"/>
  <c r="H14" i="92" s="1"/>
  <c r="E15" i="92"/>
  <c r="H15" i="92" s="1"/>
  <c r="E16" i="92"/>
  <c r="H16" i="92" s="1"/>
  <c r="E17" i="92"/>
  <c r="H17" i="92" s="1"/>
  <c r="E18" i="92"/>
  <c r="H18" i="92" s="1"/>
  <c r="E19" i="92"/>
  <c r="H19" i="92" s="1"/>
  <c r="E20" i="92"/>
  <c r="H20" i="92" s="1"/>
  <c r="E21" i="92"/>
  <c r="H21" i="92" s="1"/>
  <c r="E22" i="92"/>
  <c r="H22" i="92" s="1"/>
  <c r="E23" i="92"/>
  <c r="H23" i="92" s="1"/>
  <c r="E24" i="92"/>
  <c r="H24" i="92" s="1"/>
  <c r="E37" i="92"/>
  <c r="H37" i="92" s="1"/>
  <c r="E38" i="92"/>
  <c r="H38" i="92" s="1"/>
  <c r="E39" i="92"/>
  <c r="H39" i="92" s="1"/>
  <c r="E40" i="92"/>
  <c r="H40" i="92"/>
  <c r="E41" i="92"/>
  <c r="H41" i="92" s="1"/>
  <c r="E42" i="92"/>
  <c r="H42" i="92" s="1"/>
  <c r="E43" i="92"/>
  <c r="H43" i="92"/>
  <c r="E9" i="92"/>
  <c r="E10" i="92"/>
  <c r="E11" i="92"/>
  <c r="E12" i="92"/>
  <c r="E13" i="92"/>
  <c r="E8" i="92"/>
  <c r="E44" i="92" s="1"/>
  <c r="G10" i="123"/>
  <c r="G9" i="123"/>
  <c r="G8" i="123" s="1"/>
  <c r="H8" i="123" s="1"/>
  <c r="L158" i="126" l="1"/>
  <c r="L159" i="126" s="1"/>
  <c r="L160" i="126" s="1"/>
  <c r="K158" i="126"/>
  <c r="L8" i="126"/>
  <c r="I43" i="126"/>
  <c r="H124" i="126"/>
  <c r="H136" i="126" s="1"/>
  <c r="H156" i="126" s="1"/>
  <c r="G123" i="126"/>
  <c r="G135" i="126" s="1"/>
  <c r="I22" i="126"/>
  <c r="E158" i="126"/>
  <c r="E159" i="126" s="1"/>
  <c r="E160" i="126" s="1"/>
  <c r="I18" i="126"/>
  <c r="G124" i="126"/>
  <c r="G136" i="126" s="1"/>
  <c r="G156" i="126" s="1"/>
  <c r="C123" i="126"/>
  <c r="C135" i="126" s="1"/>
  <c r="C158" i="126" s="1"/>
  <c r="C159" i="126" s="1"/>
  <c r="C160" i="126" s="1"/>
  <c r="D8" i="126"/>
  <c r="T157" i="125"/>
  <c r="K157" i="125" s="1"/>
  <c r="J157" i="125"/>
  <c r="U161" i="125"/>
  <c r="U162" i="125" s="1"/>
  <c r="X162" i="125" s="1"/>
  <c r="X160" i="125"/>
  <c r="X161" i="125" s="1"/>
  <c r="I161" i="125"/>
  <c r="Y161" i="125"/>
  <c r="AB160" i="125"/>
  <c r="Y162" i="125"/>
  <c r="AB162" i="125" s="1"/>
  <c r="N161" i="125"/>
  <c r="E161" i="125" s="1"/>
  <c r="E160" i="125"/>
  <c r="N162" i="125"/>
  <c r="E162" i="125" s="1"/>
  <c r="G160" i="125"/>
  <c r="L161" i="125"/>
  <c r="C161" i="125" s="1"/>
  <c r="O160" i="125"/>
  <c r="C160" i="125"/>
  <c r="H161" i="125"/>
  <c r="D161" i="125"/>
  <c r="S161" i="125"/>
  <c r="J160" i="125"/>
  <c r="T160" i="125"/>
  <c r="J150" i="125"/>
  <c r="T150" i="125"/>
  <c r="K150" i="125" s="1"/>
  <c r="S162" i="125"/>
  <c r="C138" i="125"/>
  <c r="L158" i="125"/>
  <c r="G161" i="125"/>
  <c r="T159" i="125"/>
  <c r="K159" i="125" s="1"/>
  <c r="J159" i="125"/>
  <c r="F156" i="124"/>
  <c r="K154" i="124"/>
  <c r="I158" i="124"/>
  <c r="S157" i="124"/>
  <c r="S159" i="124"/>
  <c r="S160" i="124" s="1"/>
  <c r="AC61" i="124"/>
  <c r="H157" i="124"/>
  <c r="N124" i="124"/>
  <c r="N136" i="124" s="1"/>
  <c r="N159" i="124" s="1"/>
  <c r="AC112" i="124"/>
  <c r="AC39" i="124"/>
  <c r="Y8" i="124"/>
  <c r="Y7" i="124" s="1"/>
  <c r="AB7" i="124" s="1"/>
  <c r="T156" i="124"/>
  <c r="K156" i="124" s="1"/>
  <c r="Y124" i="124"/>
  <c r="AA57" i="124"/>
  <c r="AA54" i="124" s="1"/>
  <c r="H158" i="124"/>
  <c r="AC127" i="124"/>
  <c r="AC81" i="124"/>
  <c r="Y17" i="124"/>
  <c r="AC109" i="124"/>
  <c r="AC41" i="124"/>
  <c r="X17" i="124"/>
  <c r="V57" i="124"/>
  <c r="V54" i="124" s="1"/>
  <c r="V124" i="124" s="1"/>
  <c r="V136" i="124" s="1"/>
  <c r="V159" i="124" s="1"/>
  <c r="W124" i="124"/>
  <c r="W136" i="124" s="1"/>
  <c r="W159" i="124" s="1"/>
  <c r="AC22" i="124"/>
  <c r="AC132" i="124"/>
  <c r="AC137" i="124"/>
  <c r="E159" i="124"/>
  <c r="N160" i="124"/>
  <c r="R160" i="124"/>
  <c r="Q160" i="124"/>
  <c r="P161" i="124"/>
  <c r="K145" i="124"/>
  <c r="Y135" i="125"/>
  <c r="AB123" i="125"/>
  <c r="AB137" i="125"/>
  <c r="K131" i="125"/>
  <c r="Y124" i="125"/>
  <c r="Y7" i="125"/>
  <c r="AB7" i="125" s="1"/>
  <c r="Y122" i="125"/>
  <c r="AB8" i="125"/>
  <c r="X137" i="125"/>
  <c r="U7" i="125"/>
  <c r="X7" i="125" s="1"/>
  <c r="U122" i="125"/>
  <c r="X8" i="125"/>
  <c r="U124" i="125"/>
  <c r="S135" i="125"/>
  <c r="S54" i="125"/>
  <c r="P124" i="125"/>
  <c r="P134" i="125"/>
  <c r="S134" i="125" s="1"/>
  <c r="S122" i="125"/>
  <c r="K118" i="125"/>
  <c r="K140" i="125"/>
  <c r="AC103" i="125"/>
  <c r="F24" i="125"/>
  <c r="F63" i="125"/>
  <c r="AC112" i="125"/>
  <c r="K26" i="125"/>
  <c r="K77" i="125"/>
  <c r="F111" i="125"/>
  <c r="F19" i="125"/>
  <c r="K63" i="125"/>
  <c r="AC75" i="125"/>
  <c r="F100" i="125"/>
  <c r="F120" i="125"/>
  <c r="K18" i="125"/>
  <c r="F93" i="125"/>
  <c r="K62" i="125"/>
  <c r="K119" i="125"/>
  <c r="AC19" i="125"/>
  <c r="AC25" i="125"/>
  <c r="K71" i="125"/>
  <c r="K30" i="125"/>
  <c r="T58" i="125"/>
  <c r="K58" i="125" s="1"/>
  <c r="K95" i="125"/>
  <c r="K31" i="125"/>
  <c r="T34" i="125"/>
  <c r="F29" i="125"/>
  <c r="F47" i="125"/>
  <c r="K114" i="125"/>
  <c r="D137" i="125"/>
  <c r="F139" i="125"/>
  <c r="AC97" i="125"/>
  <c r="J129" i="125"/>
  <c r="G94" i="125"/>
  <c r="F75" i="125"/>
  <c r="F15" i="125"/>
  <c r="H42" i="125"/>
  <c r="AC88" i="125"/>
  <c r="AC61" i="125"/>
  <c r="AC120" i="125"/>
  <c r="O51" i="125"/>
  <c r="F51" i="125" s="1"/>
  <c r="O112" i="125"/>
  <c r="F112" i="125" s="1"/>
  <c r="AC84" i="125"/>
  <c r="AC24" i="125"/>
  <c r="H41" i="125"/>
  <c r="AC96" i="125"/>
  <c r="F38" i="125"/>
  <c r="I100" i="125"/>
  <c r="AC132" i="125"/>
  <c r="AC67" i="125"/>
  <c r="F96" i="125"/>
  <c r="AC29" i="125"/>
  <c r="AC85" i="125"/>
  <c r="AC12" i="125"/>
  <c r="F32" i="125"/>
  <c r="F27" i="125"/>
  <c r="T132" i="125"/>
  <c r="G82" i="125"/>
  <c r="I13" i="125"/>
  <c r="G70" i="125"/>
  <c r="F126" i="125"/>
  <c r="G85" i="125"/>
  <c r="F60" i="125"/>
  <c r="F84" i="125"/>
  <c r="I48" i="125"/>
  <c r="K59" i="125"/>
  <c r="AC99" i="125"/>
  <c r="AC55" i="125"/>
  <c r="AC121" i="125"/>
  <c r="O67" i="125"/>
  <c r="F67" i="125" s="1"/>
  <c r="AC35" i="125"/>
  <c r="AC45" i="125"/>
  <c r="G121" i="125"/>
  <c r="C137" i="125"/>
  <c r="K98" i="125"/>
  <c r="F55" i="125"/>
  <c r="J117" i="125"/>
  <c r="I42" i="125"/>
  <c r="J85" i="125"/>
  <c r="AC73" i="125"/>
  <c r="AC111" i="125"/>
  <c r="AC91" i="125"/>
  <c r="D17" i="125"/>
  <c r="L57" i="125"/>
  <c r="L54" i="125" s="1"/>
  <c r="H48" i="125"/>
  <c r="F116" i="125"/>
  <c r="K68" i="125"/>
  <c r="O138" i="125"/>
  <c r="F138" i="125" s="1"/>
  <c r="AC90" i="125"/>
  <c r="AC34" i="125"/>
  <c r="K34" i="125" s="1"/>
  <c r="F45" i="125"/>
  <c r="AC127" i="125"/>
  <c r="AC130" i="125"/>
  <c r="AC81" i="125"/>
  <c r="AC10" i="125"/>
  <c r="K11" i="125"/>
  <c r="C106" i="125"/>
  <c r="T96" i="125"/>
  <c r="K96" i="125" s="1"/>
  <c r="AC70" i="125"/>
  <c r="F90" i="125"/>
  <c r="H103" i="125"/>
  <c r="F78" i="125"/>
  <c r="F35" i="125"/>
  <c r="I17" i="125"/>
  <c r="AC41" i="125"/>
  <c r="AC51" i="125"/>
  <c r="I9" i="126"/>
  <c r="E58" i="126"/>
  <c r="E55" i="126" s="1"/>
  <c r="D125" i="126"/>
  <c r="D137" i="126" s="1"/>
  <c r="D158" i="126" s="1"/>
  <c r="D159" i="126" s="1"/>
  <c r="D160" i="126" s="1"/>
  <c r="I8" i="126"/>
  <c r="M125" i="126"/>
  <c r="M137" i="126" s="1"/>
  <c r="M158" i="126" s="1"/>
  <c r="M159" i="126" s="1"/>
  <c r="M160" i="126" s="1"/>
  <c r="J125" i="126"/>
  <c r="J137" i="126" s="1"/>
  <c r="J158" i="126" s="1"/>
  <c r="J159" i="126" s="1"/>
  <c r="J160" i="126" s="1"/>
  <c r="G58" i="126"/>
  <c r="G55" i="126" s="1"/>
  <c r="G125" i="126" s="1"/>
  <c r="G137" i="126" s="1"/>
  <c r="F123" i="126"/>
  <c r="L125" i="126"/>
  <c r="L137" i="126" s="1"/>
  <c r="K124" i="126"/>
  <c r="K136" i="126" s="1"/>
  <c r="K156" i="126" s="1"/>
  <c r="E125" i="126"/>
  <c r="E137" i="126" s="1"/>
  <c r="I138" i="126"/>
  <c r="F54" i="126"/>
  <c r="I57" i="126"/>
  <c r="I10" i="126"/>
  <c r="H125" i="126"/>
  <c r="H137" i="126" s="1"/>
  <c r="H158" i="126" s="1"/>
  <c r="H159" i="126" s="1"/>
  <c r="K58" i="126"/>
  <c r="K55" i="126" s="1"/>
  <c r="K125" i="126" s="1"/>
  <c r="K137" i="126" s="1"/>
  <c r="F55" i="126"/>
  <c r="F135" i="126"/>
  <c r="K186" i="126"/>
  <c r="K187" i="126" s="1"/>
  <c r="J186" i="126"/>
  <c r="J187" i="126" s="1"/>
  <c r="G186" i="126"/>
  <c r="G187" i="126" s="1"/>
  <c r="H186" i="126"/>
  <c r="H187" i="126" s="1"/>
  <c r="E186" i="126"/>
  <c r="E187" i="126" s="1"/>
  <c r="C186" i="126"/>
  <c r="C187" i="126" s="1"/>
  <c r="D186" i="126"/>
  <c r="D187" i="126" s="1"/>
  <c r="C116" i="125"/>
  <c r="F56" i="125"/>
  <c r="C56" i="125"/>
  <c r="AC28" i="125"/>
  <c r="G42" i="125"/>
  <c r="AC20" i="125"/>
  <c r="AC133" i="125"/>
  <c r="AC79" i="125"/>
  <c r="AC27" i="125"/>
  <c r="F133" i="125"/>
  <c r="C82" i="125"/>
  <c r="AC17" i="125"/>
  <c r="AC138" i="125"/>
  <c r="F64" i="125"/>
  <c r="C64" i="125"/>
  <c r="AC116" i="125"/>
  <c r="AC76" i="125"/>
  <c r="AC106" i="125"/>
  <c r="AC16" i="125"/>
  <c r="G56" i="125"/>
  <c r="AC113" i="125"/>
  <c r="G113" i="125"/>
  <c r="AC82" i="125"/>
  <c r="G138" i="125"/>
  <c r="AC60" i="125"/>
  <c r="AC47" i="125"/>
  <c r="K47" i="125" s="1"/>
  <c r="C48" i="125"/>
  <c r="AC94" i="125"/>
  <c r="AC13" i="125"/>
  <c r="T117" i="125"/>
  <c r="K117" i="125" s="1"/>
  <c r="T56" i="125"/>
  <c r="K14" i="125"/>
  <c r="O13" i="125"/>
  <c r="F13" i="125" s="1"/>
  <c r="T138" i="125"/>
  <c r="J139" i="125"/>
  <c r="T139" i="125"/>
  <c r="K139" i="125" s="1"/>
  <c r="H138" i="125"/>
  <c r="O137" i="125"/>
  <c r="F137" i="125" s="1"/>
  <c r="T60" i="125"/>
  <c r="C121" i="125"/>
  <c r="O121" i="125"/>
  <c r="F121" i="125" s="1"/>
  <c r="J105" i="125"/>
  <c r="T105" i="125"/>
  <c r="C94" i="125"/>
  <c r="O94" i="125"/>
  <c r="F94" i="125" s="1"/>
  <c r="O61" i="125"/>
  <c r="F61" i="125" s="1"/>
  <c r="T32" i="125"/>
  <c r="K32" i="125" s="1"/>
  <c r="J32" i="125"/>
  <c r="J106" i="125"/>
  <c r="T106" i="125"/>
  <c r="O109" i="125"/>
  <c r="F109" i="125" s="1"/>
  <c r="T55" i="125"/>
  <c r="J55" i="125"/>
  <c r="D48" i="125"/>
  <c r="C73" i="125"/>
  <c r="O73" i="125"/>
  <c r="F73" i="125" s="1"/>
  <c r="G20" i="125"/>
  <c r="C20" i="125"/>
  <c r="O20" i="125"/>
  <c r="F20" i="125" s="1"/>
  <c r="H13" i="125"/>
  <c r="C13" i="125"/>
  <c r="J34" i="125"/>
  <c r="F81" i="125"/>
  <c r="F130" i="125"/>
  <c r="J93" i="125"/>
  <c r="T93" i="125"/>
  <c r="K93" i="125" s="1"/>
  <c r="T12" i="125"/>
  <c r="K12" i="125" s="1"/>
  <c r="J12" i="125"/>
  <c r="T36" i="125"/>
  <c r="K36" i="125" s="1"/>
  <c r="J36" i="125"/>
  <c r="H17" i="125"/>
  <c r="T50" i="125"/>
  <c r="J50" i="125"/>
  <c r="J63" i="125"/>
  <c r="T116" i="125"/>
  <c r="J116" i="125"/>
  <c r="J126" i="125"/>
  <c r="T126" i="125"/>
  <c r="K126" i="125" s="1"/>
  <c r="T100" i="125"/>
  <c r="K100" i="125" s="1"/>
  <c r="J100" i="125"/>
  <c r="D64" i="125"/>
  <c r="H51" i="125"/>
  <c r="T115" i="125"/>
  <c r="K115" i="125" s="1"/>
  <c r="J115" i="125"/>
  <c r="E48" i="125"/>
  <c r="G28" i="125"/>
  <c r="T10" i="125"/>
  <c r="J10" i="125"/>
  <c r="F132" i="125"/>
  <c r="T111" i="125"/>
  <c r="J111" i="125"/>
  <c r="G91" i="125"/>
  <c r="F108" i="125"/>
  <c r="T120" i="125"/>
  <c r="J120" i="125"/>
  <c r="H109" i="125"/>
  <c r="C91" i="125"/>
  <c r="O91" i="125"/>
  <c r="F91" i="125" s="1"/>
  <c r="C103" i="125"/>
  <c r="O103" i="125"/>
  <c r="F103" i="125" s="1"/>
  <c r="D88" i="125"/>
  <c r="O88" i="125"/>
  <c r="F88" i="125" s="1"/>
  <c r="F66" i="125"/>
  <c r="I57" i="125"/>
  <c r="L135" i="125"/>
  <c r="F69" i="125"/>
  <c r="E56" i="125"/>
  <c r="F82" i="125"/>
  <c r="O25" i="125"/>
  <c r="J15" i="125"/>
  <c r="T15" i="125"/>
  <c r="K15" i="125" s="1"/>
  <c r="C28" i="125"/>
  <c r="O28" i="125"/>
  <c r="F28" i="125" s="1"/>
  <c r="K22" i="125"/>
  <c r="J90" i="125"/>
  <c r="T90" i="125"/>
  <c r="J69" i="125"/>
  <c r="T69" i="125"/>
  <c r="K129" i="125"/>
  <c r="H137" i="125"/>
  <c r="G116" i="125"/>
  <c r="T84" i="125"/>
  <c r="J84" i="125"/>
  <c r="F106" i="125"/>
  <c r="T102" i="125"/>
  <c r="K102" i="125" s="1"/>
  <c r="J102" i="125"/>
  <c r="J72" i="125"/>
  <c r="T72" i="125"/>
  <c r="K72" i="125" s="1"/>
  <c r="O70" i="125"/>
  <c r="F70" i="125" s="1"/>
  <c r="C70" i="125"/>
  <c r="T45" i="125"/>
  <c r="J45" i="125"/>
  <c r="D13" i="125"/>
  <c r="C25" i="125"/>
  <c r="J48" i="125"/>
  <c r="G16" i="125"/>
  <c r="T99" i="125"/>
  <c r="J99" i="125"/>
  <c r="O113" i="125"/>
  <c r="C113" i="125"/>
  <c r="T87" i="125"/>
  <c r="K87" i="125" s="1"/>
  <c r="J87" i="125"/>
  <c r="T40" i="125"/>
  <c r="K40" i="125" s="1"/>
  <c r="J40" i="125"/>
  <c r="E13" i="125"/>
  <c r="J27" i="125"/>
  <c r="T27" i="125"/>
  <c r="D9" i="125"/>
  <c r="T38" i="125"/>
  <c r="K38" i="125" s="1"/>
  <c r="J38" i="125"/>
  <c r="G137" i="125"/>
  <c r="T133" i="125"/>
  <c r="J133" i="125"/>
  <c r="G79" i="125"/>
  <c r="H9" i="125"/>
  <c r="J47" i="125"/>
  <c r="O127" i="125"/>
  <c r="F127" i="125" s="1"/>
  <c r="C127" i="125"/>
  <c r="J132" i="125"/>
  <c r="J108" i="125"/>
  <c r="T108" i="125"/>
  <c r="G103" i="125"/>
  <c r="G112" i="125"/>
  <c r="J94" i="125"/>
  <c r="G57" i="125"/>
  <c r="T24" i="125"/>
  <c r="J24" i="125"/>
  <c r="D57" i="125"/>
  <c r="D54" i="125"/>
  <c r="O48" i="125"/>
  <c r="D53" i="125"/>
  <c r="T81" i="125"/>
  <c r="C9" i="125"/>
  <c r="F72" i="125"/>
  <c r="O9" i="125"/>
  <c r="T66" i="125"/>
  <c r="K66" i="125" s="1"/>
  <c r="J66" i="125"/>
  <c r="D42" i="125"/>
  <c r="G35" i="125"/>
  <c r="O85" i="125"/>
  <c r="F85" i="125" s="1"/>
  <c r="J70" i="125"/>
  <c r="J39" i="125"/>
  <c r="T39" i="125"/>
  <c r="K39" i="125" s="1"/>
  <c r="J78" i="125"/>
  <c r="T78" i="125"/>
  <c r="K78" i="125" s="1"/>
  <c r="H54" i="125"/>
  <c r="H57" i="125"/>
  <c r="I8" i="125"/>
  <c r="I7" i="125"/>
  <c r="G127" i="125"/>
  <c r="O76" i="125"/>
  <c r="F76" i="125" s="1"/>
  <c r="C76" i="125"/>
  <c r="G88" i="125"/>
  <c r="G61" i="125"/>
  <c r="J67" i="125"/>
  <c r="G64" i="125"/>
  <c r="G130" i="125"/>
  <c r="G109" i="125"/>
  <c r="F99" i="125"/>
  <c r="J75" i="125"/>
  <c r="T75" i="125"/>
  <c r="K75" i="125" s="1"/>
  <c r="O97" i="125"/>
  <c r="F97" i="125" s="1"/>
  <c r="C97" i="125"/>
  <c r="F50" i="125"/>
  <c r="C100" i="125"/>
  <c r="H76" i="125"/>
  <c r="G13" i="125"/>
  <c r="D56" i="125"/>
  <c r="F58" i="125"/>
  <c r="T29" i="125"/>
  <c r="J29" i="125"/>
  <c r="C16" i="125"/>
  <c r="O16" i="125"/>
  <c r="J19" i="125"/>
  <c r="T19" i="125"/>
  <c r="E9" i="125"/>
  <c r="L8" i="125"/>
  <c r="C85" i="125"/>
  <c r="L17" i="125"/>
  <c r="Y136" i="124"/>
  <c r="Y159" i="124" s="1"/>
  <c r="Y160" i="124" s="1"/>
  <c r="G160" i="124" s="1"/>
  <c r="V135" i="124"/>
  <c r="V158" i="124" s="1"/>
  <c r="D158" i="124" s="1"/>
  <c r="X123" i="124"/>
  <c r="W123" i="124"/>
  <c r="W135" i="124" s="1"/>
  <c r="W158" i="124" s="1"/>
  <c r="E158" i="124" s="1"/>
  <c r="AC133" i="124"/>
  <c r="W21" i="124"/>
  <c r="AB53" i="124"/>
  <c r="AC53" i="124" s="1"/>
  <c r="X53" i="124"/>
  <c r="X20" i="124"/>
  <c r="AC20" i="124" s="1"/>
  <c r="AC130" i="124"/>
  <c r="AC50" i="124"/>
  <c r="X56" i="124"/>
  <c r="AC56" i="124" s="1"/>
  <c r="AA124" i="124"/>
  <c r="AA136" i="124" s="1"/>
  <c r="AA159" i="124" s="1"/>
  <c r="AA160" i="124" s="1"/>
  <c r="AA161" i="124" s="1"/>
  <c r="X9" i="124"/>
  <c r="U8" i="124"/>
  <c r="AC85" i="124"/>
  <c r="Y135" i="124"/>
  <c r="Y158" i="124" s="1"/>
  <c r="G158" i="124" s="1"/>
  <c r="AB123" i="124"/>
  <c r="AC123" i="124" s="1"/>
  <c r="U54" i="124"/>
  <c r="X54" i="124" s="1"/>
  <c r="X57" i="124"/>
  <c r="AC48" i="124"/>
  <c r="X42" i="124"/>
  <c r="AC42" i="124" s="1"/>
  <c r="AC100" i="124"/>
  <c r="X21" i="124"/>
  <c r="AC21" i="124" s="1"/>
  <c r="Z57" i="124"/>
  <c r="AC88" i="124"/>
  <c r="AB13" i="124"/>
  <c r="X13" i="124"/>
  <c r="AC19" i="124"/>
  <c r="X135" i="124"/>
  <c r="X158" i="124" s="1"/>
  <c r="AB17" i="124"/>
  <c r="AC17" i="124" s="1"/>
  <c r="AB16" i="124"/>
  <c r="AC16" i="124" s="1"/>
  <c r="AC9" i="124"/>
  <c r="R57" i="124"/>
  <c r="R54" i="124" s="1"/>
  <c r="R124" i="124" s="1"/>
  <c r="R136" i="124" s="1"/>
  <c r="R159" i="124" s="1"/>
  <c r="P17" i="124"/>
  <c r="M122" i="124"/>
  <c r="M134" i="124" s="1"/>
  <c r="M157" i="124" s="1"/>
  <c r="D157" i="124" s="1"/>
  <c r="M7" i="124"/>
  <c r="M124" i="124"/>
  <c r="M136" i="124" s="1"/>
  <c r="M159" i="124" s="1"/>
  <c r="I15" i="109"/>
  <c r="G25" i="103"/>
  <c r="M20" i="103"/>
  <c r="M25" i="103" s="1"/>
  <c r="AI34" i="103"/>
  <c r="AO29" i="103"/>
  <c r="AO34" i="103" s="1"/>
  <c r="G16" i="103"/>
  <c r="M11" i="103"/>
  <c r="M16" i="103" s="1"/>
  <c r="AO25" i="103"/>
  <c r="X54" i="100"/>
  <c r="H8" i="92"/>
  <c r="F2" i="52"/>
  <c r="F2" i="127"/>
  <c r="I123" i="126" l="1"/>
  <c r="K159" i="126"/>
  <c r="K160" i="126" s="1"/>
  <c r="I135" i="126"/>
  <c r="G158" i="126"/>
  <c r="H160" i="126"/>
  <c r="O158" i="125"/>
  <c r="C158" i="125"/>
  <c r="T161" i="125"/>
  <c r="K161" i="125" s="1"/>
  <c r="O161" i="125"/>
  <c r="F161" i="125" s="1"/>
  <c r="F160" i="125"/>
  <c r="AC162" i="125"/>
  <c r="G162" i="125"/>
  <c r="L162" i="125"/>
  <c r="AC160" i="125"/>
  <c r="AC161" i="125" s="1"/>
  <c r="AB161" i="125"/>
  <c r="J161" i="125" s="1"/>
  <c r="J162" i="125"/>
  <c r="I159" i="124"/>
  <c r="N161" i="124"/>
  <c r="M160" i="124"/>
  <c r="D159" i="124"/>
  <c r="Y122" i="124"/>
  <c r="Y161" i="124"/>
  <c r="G161" i="124" s="1"/>
  <c r="V161" i="124"/>
  <c r="V160" i="124"/>
  <c r="G159" i="124"/>
  <c r="Q161" i="124"/>
  <c r="AB8" i="124"/>
  <c r="I160" i="124"/>
  <c r="W161" i="124"/>
  <c r="E161" i="124" s="1"/>
  <c r="W160" i="124"/>
  <c r="E160" i="124" s="1"/>
  <c r="R161" i="124"/>
  <c r="I161" i="124" s="1"/>
  <c r="Y136" i="125"/>
  <c r="AB124" i="125"/>
  <c r="K24" i="125"/>
  <c r="Y134" i="125"/>
  <c r="AB134" i="125" s="1"/>
  <c r="AB122" i="125"/>
  <c r="AB135" i="125"/>
  <c r="U136" i="125"/>
  <c r="X124" i="125"/>
  <c r="U134" i="125"/>
  <c r="X134" i="125" s="1"/>
  <c r="X122" i="125"/>
  <c r="K19" i="125"/>
  <c r="K99" i="125"/>
  <c r="K45" i="125"/>
  <c r="P136" i="125"/>
  <c r="S124" i="125"/>
  <c r="K90" i="125"/>
  <c r="K29" i="125"/>
  <c r="F16" i="125"/>
  <c r="K60" i="125"/>
  <c r="K132" i="125"/>
  <c r="T94" i="125"/>
  <c r="K94" i="125" s="1"/>
  <c r="C42" i="125"/>
  <c r="F9" i="125"/>
  <c r="T67" i="125"/>
  <c r="K67" i="125" s="1"/>
  <c r="K133" i="125"/>
  <c r="K27" i="125"/>
  <c r="I137" i="125"/>
  <c r="AC9" i="125"/>
  <c r="F79" i="125"/>
  <c r="O54" i="125"/>
  <c r="T85" i="125"/>
  <c r="K85" i="125" s="1"/>
  <c r="K81" i="125"/>
  <c r="K84" i="125"/>
  <c r="AC48" i="125"/>
  <c r="K120" i="125"/>
  <c r="J56" i="125"/>
  <c r="K55" i="125"/>
  <c r="AC21" i="125"/>
  <c r="H21" i="125"/>
  <c r="H123" i="125"/>
  <c r="L124" i="125"/>
  <c r="L136" i="125" s="1"/>
  <c r="O57" i="125"/>
  <c r="T57" i="125" s="1"/>
  <c r="F48" i="125"/>
  <c r="F41" i="125"/>
  <c r="I58" i="126"/>
  <c r="I55" i="126"/>
  <c r="F124" i="126"/>
  <c r="I54" i="126"/>
  <c r="F125" i="126"/>
  <c r="I125" i="126" s="1"/>
  <c r="L186" i="126"/>
  <c r="L187" i="126" s="1"/>
  <c r="AC64" i="125"/>
  <c r="AC137" i="125"/>
  <c r="C53" i="125"/>
  <c r="K138" i="125"/>
  <c r="J113" i="125"/>
  <c r="J138" i="125"/>
  <c r="AC56" i="125"/>
  <c r="K56" i="125" s="1"/>
  <c r="AC42" i="125"/>
  <c r="AC8" i="125"/>
  <c r="AC7" i="125"/>
  <c r="C57" i="125"/>
  <c r="J41" i="125"/>
  <c r="T41" i="125"/>
  <c r="K41" i="125" s="1"/>
  <c r="G53" i="125"/>
  <c r="E137" i="125"/>
  <c r="O17" i="125"/>
  <c r="F17" i="125" s="1"/>
  <c r="C17" i="125"/>
  <c r="T103" i="125"/>
  <c r="K103" i="125" s="1"/>
  <c r="J103" i="125"/>
  <c r="L122" i="125"/>
  <c r="C8" i="125"/>
  <c r="L7" i="125"/>
  <c r="O8" i="125"/>
  <c r="K10" i="125"/>
  <c r="E7" i="125"/>
  <c r="E8" i="125"/>
  <c r="J64" i="125"/>
  <c r="T64" i="125"/>
  <c r="T88" i="125"/>
  <c r="K88" i="125" s="1"/>
  <c r="J88" i="125"/>
  <c r="T70" i="125"/>
  <c r="K70" i="125" s="1"/>
  <c r="K108" i="125"/>
  <c r="H8" i="125"/>
  <c r="J137" i="125"/>
  <c r="T137" i="125"/>
  <c r="E57" i="125"/>
  <c r="K116" i="125"/>
  <c r="T73" i="125"/>
  <c r="K73" i="125" s="1"/>
  <c r="J73" i="125"/>
  <c r="F113" i="125"/>
  <c r="T113" i="125"/>
  <c r="K113" i="125" s="1"/>
  <c r="T16" i="125"/>
  <c r="K16" i="125" s="1"/>
  <c r="J16" i="125"/>
  <c r="E54" i="125"/>
  <c r="I54" i="125"/>
  <c r="T91" i="125"/>
  <c r="K91" i="125" s="1"/>
  <c r="J91" i="125"/>
  <c r="T25" i="125"/>
  <c r="K25" i="125" s="1"/>
  <c r="J25" i="125"/>
  <c r="T20" i="125"/>
  <c r="K20" i="125" s="1"/>
  <c r="J20" i="125"/>
  <c r="J97" i="125"/>
  <c r="T97" i="125"/>
  <c r="K97" i="125" s="1"/>
  <c r="K105" i="125"/>
  <c r="T51" i="125"/>
  <c r="K51" i="125" s="1"/>
  <c r="J51" i="125"/>
  <c r="J112" i="125"/>
  <c r="T112" i="125"/>
  <c r="K112" i="125" s="1"/>
  <c r="I122" i="125"/>
  <c r="T76" i="125"/>
  <c r="K76" i="125" s="1"/>
  <c r="J76" i="125"/>
  <c r="G17" i="125"/>
  <c r="J57" i="125"/>
  <c r="T48" i="125"/>
  <c r="K69" i="125"/>
  <c r="E53" i="125"/>
  <c r="O53" i="125"/>
  <c r="T28" i="125"/>
  <c r="K28" i="125" s="1"/>
  <c r="J28" i="125"/>
  <c r="T9" i="125"/>
  <c r="J13" i="125"/>
  <c r="T13" i="125"/>
  <c r="K13" i="125" s="1"/>
  <c r="T121" i="125"/>
  <c r="K121" i="125" s="1"/>
  <c r="J121" i="125"/>
  <c r="H135" i="125"/>
  <c r="G8" i="125"/>
  <c r="J79" i="125"/>
  <c r="T79" i="125"/>
  <c r="K79" i="125" s="1"/>
  <c r="E42" i="125"/>
  <c r="O42" i="125"/>
  <c r="F42" i="125" s="1"/>
  <c r="J9" i="125"/>
  <c r="J130" i="125"/>
  <c r="T130" i="125"/>
  <c r="K130" i="125" s="1"/>
  <c r="G54" i="125"/>
  <c r="J35" i="125"/>
  <c r="T35" i="125"/>
  <c r="K35" i="125" s="1"/>
  <c r="D8" i="125"/>
  <c r="D7" i="125"/>
  <c r="I123" i="125"/>
  <c r="K111" i="125"/>
  <c r="J109" i="125"/>
  <c r="T109" i="125"/>
  <c r="K109" i="125" s="1"/>
  <c r="J82" i="125"/>
  <c r="T82" i="125"/>
  <c r="K82" i="125" s="1"/>
  <c r="G21" i="125"/>
  <c r="D123" i="125"/>
  <c r="O21" i="125"/>
  <c r="F21" i="125" s="1"/>
  <c r="C21" i="125"/>
  <c r="T61" i="125"/>
  <c r="K61" i="125" s="1"/>
  <c r="J61" i="125"/>
  <c r="T127" i="125"/>
  <c r="K127" i="125" s="1"/>
  <c r="J127" i="125"/>
  <c r="F25" i="125"/>
  <c r="K50" i="125"/>
  <c r="K106" i="125"/>
  <c r="U124" i="124"/>
  <c r="AB135" i="124"/>
  <c r="AB158" i="124" s="1"/>
  <c r="AC158" i="124" s="1"/>
  <c r="AC13" i="124"/>
  <c r="X8" i="124"/>
  <c r="AC8" i="124" s="1"/>
  <c r="U7" i="124"/>
  <c r="X7" i="124" s="1"/>
  <c r="U122" i="124"/>
  <c r="AC7" i="124"/>
  <c r="Z54" i="124"/>
  <c r="AB57" i="124"/>
  <c r="AC57" i="124" s="1"/>
  <c r="AB122" i="124"/>
  <c r="Y134" i="124"/>
  <c r="Y157" i="124" s="1"/>
  <c r="C23" i="107"/>
  <c r="L19" i="107"/>
  <c r="J19" i="107"/>
  <c r="K22" i="107"/>
  <c r="K21" i="107"/>
  <c r="I22" i="107"/>
  <c r="I19" i="107" s="1"/>
  <c r="I21" i="107"/>
  <c r="D19" i="107"/>
  <c r="E19" i="107"/>
  <c r="F19" i="107"/>
  <c r="G19" i="107"/>
  <c r="H19" i="107"/>
  <c r="K19" i="107"/>
  <c r="M19" i="107"/>
  <c r="N19" i="107"/>
  <c r="C19" i="107"/>
  <c r="C22" i="107"/>
  <c r="C21" i="107"/>
  <c r="AA16" i="102"/>
  <c r="AA15" i="102"/>
  <c r="Z16" i="102"/>
  <c r="X16" i="102"/>
  <c r="U16" i="102"/>
  <c r="S16" i="102"/>
  <c r="G16" i="102"/>
  <c r="E16" i="102"/>
  <c r="AG131" i="127"/>
  <c r="AF131" i="127"/>
  <c r="AE131" i="127"/>
  <c r="AH131" i="127" s="1"/>
  <c r="AG130" i="127"/>
  <c r="AH130" i="127" s="1"/>
  <c r="AF130" i="127"/>
  <c r="AE130" i="127"/>
  <c r="AG129" i="127"/>
  <c r="AF129" i="127"/>
  <c r="AE129" i="127"/>
  <c r="AH129" i="127" s="1"/>
  <c r="AG128" i="127"/>
  <c r="AF128" i="127"/>
  <c r="AE128" i="127"/>
  <c r="AH128" i="127" s="1"/>
  <c r="AG127" i="127"/>
  <c r="AH127" i="127" s="1"/>
  <c r="AF127" i="127"/>
  <c r="AE127" i="127"/>
  <c r="AH125" i="127"/>
  <c r="AH124" i="127"/>
  <c r="AG124" i="127"/>
  <c r="AF124" i="127"/>
  <c r="AE124" i="127"/>
  <c r="AG123" i="127"/>
  <c r="AF123" i="127"/>
  <c r="AE123" i="127"/>
  <c r="AH123" i="127" s="1"/>
  <c r="AH122" i="127"/>
  <c r="AG122" i="127"/>
  <c r="AF122" i="127"/>
  <c r="AE122" i="127"/>
  <c r="AG121" i="127"/>
  <c r="AF121" i="127"/>
  <c r="AH121" i="127" s="1"/>
  <c r="AE121" i="127"/>
  <c r="AG120" i="127"/>
  <c r="AF120" i="127"/>
  <c r="AE120" i="127"/>
  <c r="AH120" i="127" s="1"/>
  <c r="AH118" i="127"/>
  <c r="AH115" i="127" s="1"/>
  <c r="AH117" i="127"/>
  <c r="AH116" i="127"/>
  <c r="AG115" i="127"/>
  <c r="AF115" i="127"/>
  <c r="AE115" i="127"/>
  <c r="AF111" i="127"/>
  <c r="AE111" i="127"/>
  <c r="AG110" i="127"/>
  <c r="AH110" i="127" s="1"/>
  <c r="AF110" i="127"/>
  <c r="AE110" i="127"/>
  <c r="AH109" i="127"/>
  <c r="AG108" i="127"/>
  <c r="AG107" i="127"/>
  <c r="AF107" i="127"/>
  <c r="AF108" i="127" s="1"/>
  <c r="AE107" i="127"/>
  <c r="AE108" i="127" s="1"/>
  <c r="AH108" i="127" s="1"/>
  <c r="AH106" i="127"/>
  <c r="AF105" i="127"/>
  <c r="AE105" i="127"/>
  <c r="AG104" i="127"/>
  <c r="AH104" i="127" s="1"/>
  <c r="AF104" i="127"/>
  <c r="AE104" i="127"/>
  <c r="AH103" i="127"/>
  <c r="AG99" i="127"/>
  <c r="AG98" i="127"/>
  <c r="AF98" i="127"/>
  <c r="AE98" i="127"/>
  <c r="AE101" i="127" s="1"/>
  <c r="AH97" i="127"/>
  <c r="AH96" i="127"/>
  <c r="AG95" i="127"/>
  <c r="AF95" i="127"/>
  <c r="AE95" i="127"/>
  <c r="AH95" i="127" s="1"/>
  <c r="AE94" i="127"/>
  <c r="AH93" i="127"/>
  <c r="AG93" i="127"/>
  <c r="AG94" i="127" s="1"/>
  <c r="AF93" i="127"/>
  <c r="AF94" i="127" s="1"/>
  <c r="AH94" i="127" s="1"/>
  <c r="AE93" i="127"/>
  <c r="AH92" i="127"/>
  <c r="AG90" i="127"/>
  <c r="AF90" i="127"/>
  <c r="AG89" i="127"/>
  <c r="AF89" i="127"/>
  <c r="AE89" i="127"/>
  <c r="AE90" i="127" s="1"/>
  <c r="AH90" i="127" s="1"/>
  <c r="AH88" i="127"/>
  <c r="AE87" i="127"/>
  <c r="AH86" i="127"/>
  <c r="AG86" i="127"/>
  <c r="AG87" i="127" s="1"/>
  <c r="AF86" i="127"/>
  <c r="AF87" i="127" s="1"/>
  <c r="AH87" i="127" s="1"/>
  <c r="AE86" i="127"/>
  <c r="AH85" i="127"/>
  <c r="AG84" i="127"/>
  <c r="AF84" i="127"/>
  <c r="AG83" i="127"/>
  <c r="AF83" i="127"/>
  <c r="AE83" i="127"/>
  <c r="AE84" i="127" s="1"/>
  <c r="AH84" i="127" s="1"/>
  <c r="AH82" i="127"/>
  <c r="AE81" i="127"/>
  <c r="AH80" i="127"/>
  <c r="AG80" i="127"/>
  <c r="AG81" i="127" s="1"/>
  <c r="AF80" i="127"/>
  <c r="AF81" i="127" s="1"/>
  <c r="AH81" i="127" s="1"/>
  <c r="AE80" i="127"/>
  <c r="AE78" i="127"/>
  <c r="AG77" i="127"/>
  <c r="AG78" i="127" s="1"/>
  <c r="AF77" i="127"/>
  <c r="AF78" i="127" s="1"/>
  <c r="AE77" i="127"/>
  <c r="AE75" i="127"/>
  <c r="AG74" i="127"/>
  <c r="AG75" i="127" s="1"/>
  <c r="AF74" i="127"/>
  <c r="AF75" i="127" s="1"/>
  <c r="AE74" i="127"/>
  <c r="AH73" i="127"/>
  <c r="AG72" i="127"/>
  <c r="AF72" i="127"/>
  <c r="AG71" i="127"/>
  <c r="AF71" i="127"/>
  <c r="AE71" i="127"/>
  <c r="AE72" i="127" s="1"/>
  <c r="AH72" i="127" s="1"/>
  <c r="AH70" i="127"/>
  <c r="AE69" i="127"/>
  <c r="AG68" i="127"/>
  <c r="AG69" i="127" s="1"/>
  <c r="AF68" i="127"/>
  <c r="AH68" i="127" s="1"/>
  <c r="AE68" i="127"/>
  <c r="AH67" i="127"/>
  <c r="AG66" i="127"/>
  <c r="AF66" i="127"/>
  <c r="AG65" i="127"/>
  <c r="AF65" i="127"/>
  <c r="AE65" i="127"/>
  <c r="AE66" i="127" s="1"/>
  <c r="AH66" i="127" s="1"/>
  <c r="AH64" i="127"/>
  <c r="AE63" i="127"/>
  <c r="AG62" i="127"/>
  <c r="AG63" i="127" s="1"/>
  <c r="AF62" i="127"/>
  <c r="AH62" i="127" s="1"/>
  <c r="AE62" i="127"/>
  <c r="AH61" i="127"/>
  <c r="AG60" i="127"/>
  <c r="AF60" i="127"/>
  <c r="AG59" i="127"/>
  <c r="AF59" i="127"/>
  <c r="AE59" i="127"/>
  <c r="AE60" i="127" s="1"/>
  <c r="AH60" i="127" s="1"/>
  <c r="AH58" i="127"/>
  <c r="AE57" i="127"/>
  <c r="AG56" i="127"/>
  <c r="AG57" i="127" s="1"/>
  <c r="AF56" i="127"/>
  <c r="AH56" i="127" s="1"/>
  <c r="AE56" i="127"/>
  <c r="AH55" i="127"/>
  <c r="AG54" i="127"/>
  <c r="AF54" i="127"/>
  <c r="AG53" i="127"/>
  <c r="AF53" i="127"/>
  <c r="AE53" i="127"/>
  <c r="AE54" i="127" s="1"/>
  <c r="AH54" i="127" s="1"/>
  <c r="AH52" i="127"/>
  <c r="AE51" i="127"/>
  <c r="AH50" i="127"/>
  <c r="AG50" i="127"/>
  <c r="AG51" i="127" s="1"/>
  <c r="AF50" i="127"/>
  <c r="AF51" i="127" s="1"/>
  <c r="AE50" i="127"/>
  <c r="AH49" i="127"/>
  <c r="AG48" i="127"/>
  <c r="AF48" i="127"/>
  <c r="AG47" i="127"/>
  <c r="AF47" i="127"/>
  <c r="AE47" i="127"/>
  <c r="AE48" i="127" s="1"/>
  <c r="AH48" i="127" s="1"/>
  <c r="AH46" i="127"/>
  <c r="AE45" i="127"/>
  <c r="AG44" i="127"/>
  <c r="AG45" i="127" s="1"/>
  <c r="AF44" i="127"/>
  <c r="AH44" i="127" s="1"/>
  <c r="AE44" i="127"/>
  <c r="AH43" i="127"/>
  <c r="AF42" i="127"/>
  <c r="AF41" i="127"/>
  <c r="AE41" i="127"/>
  <c r="AE42" i="127" s="1"/>
  <c r="AG40" i="127"/>
  <c r="AF40" i="127"/>
  <c r="AE40" i="127"/>
  <c r="AH39" i="127"/>
  <c r="AG38" i="127"/>
  <c r="AG37" i="127"/>
  <c r="AF37" i="127"/>
  <c r="AF38" i="127" s="1"/>
  <c r="AE37" i="127"/>
  <c r="AH36" i="127"/>
  <c r="AG36" i="127"/>
  <c r="AF36" i="127"/>
  <c r="AE36" i="127"/>
  <c r="AE38" i="127" s="1"/>
  <c r="AH35" i="127"/>
  <c r="AH37" i="127" s="1"/>
  <c r="AH33" i="127"/>
  <c r="AG33" i="127"/>
  <c r="AG34" i="127" s="1"/>
  <c r="AF33" i="127"/>
  <c r="AF34" i="127" s="1"/>
  <c r="AE33" i="127"/>
  <c r="AE34" i="127" s="1"/>
  <c r="AH32" i="127"/>
  <c r="AG31" i="127"/>
  <c r="AF31" i="127"/>
  <c r="AE31" i="127"/>
  <c r="AH31" i="127" s="1"/>
  <c r="AG30" i="127"/>
  <c r="AF30" i="127"/>
  <c r="AE30" i="127"/>
  <c r="AH29" i="127"/>
  <c r="AH30" i="127" s="1"/>
  <c r="AH28" i="127"/>
  <c r="AH27" i="127"/>
  <c r="AG26" i="127"/>
  <c r="AF26" i="127"/>
  <c r="AE26" i="127"/>
  <c r="AH26" i="127" s="1"/>
  <c r="AG24" i="127"/>
  <c r="AG25" i="127" s="1"/>
  <c r="AF24" i="127"/>
  <c r="AF25" i="127" s="1"/>
  <c r="AE24" i="127"/>
  <c r="AH24" i="127" s="1"/>
  <c r="AH23" i="127"/>
  <c r="AE22" i="127"/>
  <c r="AE21" i="127"/>
  <c r="AH20" i="127"/>
  <c r="AH21" i="127" s="1"/>
  <c r="AG20" i="127"/>
  <c r="AF20" i="127"/>
  <c r="AF21" i="127" s="1"/>
  <c r="AF22" i="127" s="1"/>
  <c r="AE20" i="127"/>
  <c r="AH19" i="127"/>
  <c r="AF18" i="127"/>
  <c r="AF17" i="127"/>
  <c r="AE17" i="127"/>
  <c r="AE18" i="127" s="1"/>
  <c r="AG16" i="127"/>
  <c r="AH16" i="127" s="1"/>
  <c r="AF16" i="127"/>
  <c r="AE16" i="127"/>
  <c r="AH15" i="127"/>
  <c r="AG14" i="127"/>
  <c r="AG13" i="127"/>
  <c r="AF13" i="127"/>
  <c r="AF14" i="127" s="1"/>
  <c r="AE13" i="127"/>
  <c r="AE14" i="127" s="1"/>
  <c r="AH14" i="127" s="1"/>
  <c r="AH12" i="127"/>
  <c r="AH13" i="127" s="1"/>
  <c r="AG11" i="127"/>
  <c r="AF11" i="127"/>
  <c r="AF10" i="127" s="1"/>
  <c r="AF9" i="127" s="1"/>
  <c r="AE11" i="127"/>
  <c r="AH11" i="127" s="1"/>
  <c r="AG10" i="127"/>
  <c r="AG9" i="127" s="1"/>
  <c r="AC131" i="127"/>
  <c r="AB131" i="127"/>
  <c r="AA131" i="127"/>
  <c r="AD131" i="127" s="1"/>
  <c r="AC130" i="127"/>
  <c r="AB130" i="127"/>
  <c r="AA130" i="127"/>
  <c r="AD130" i="127" s="1"/>
  <c r="AC129" i="127"/>
  <c r="AB129" i="127"/>
  <c r="AA129" i="127"/>
  <c r="AD129" i="127" s="1"/>
  <c r="AC128" i="127"/>
  <c r="AB128" i="127"/>
  <c r="AA128" i="127"/>
  <c r="AD128" i="127" s="1"/>
  <c r="AC127" i="127"/>
  <c r="AB127" i="127"/>
  <c r="AA127" i="127"/>
  <c r="AD127" i="127" s="1"/>
  <c r="AD125" i="127"/>
  <c r="AC124" i="127"/>
  <c r="AB124" i="127"/>
  <c r="AD124" i="127" s="1"/>
  <c r="AA124" i="127"/>
  <c r="AD123" i="127"/>
  <c r="AC123" i="127"/>
  <c r="AB123" i="127"/>
  <c r="AA123" i="127"/>
  <c r="AC122" i="127"/>
  <c r="AB122" i="127"/>
  <c r="AD122" i="127" s="1"/>
  <c r="AA122" i="127"/>
  <c r="AC121" i="127"/>
  <c r="AB121" i="127"/>
  <c r="AD121" i="127" s="1"/>
  <c r="AA121" i="127"/>
  <c r="AD120" i="127"/>
  <c r="AC120" i="127"/>
  <c r="AB120" i="127"/>
  <c r="AA120" i="127"/>
  <c r="AD118" i="127"/>
  <c r="AD117" i="127"/>
  <c r="AD116" i="127"/>
  <c r="AD115" i="127" s="1"/>
  <c r="AC115" i="127"/>
  <c r="AB115" i="127"/>
  <c r="AA115" i="127"/>
  <c r="AC111" i="127"/>
  <c r="AB111" i="127"/>
  <c r="AC110" i="127"/>
  <c r="AB110" i="127"/>
  <c r="AA110" i="127"/>
  <c r="AA111" i="127" s="1"/>
  <c r="AD111" i="127" s="1"/>
  <c r="AD109" i="127"/>
  <c r="AC108" i="127"/>
  <c r="AB108" i="127"/>
  <c r="AD107" i="127"/>
  <c r="AC107" i="127"/>
  <c r="AB107" i="127"/>
  <c r="AA107" i="127"/>
  <c r="AA108" i="127" s="1"/>
  <c r="AD108" i="127" s="1"/>
  <c r="AD106" i="127"/>
  <c r="AC105" i="127"/>
  <c r="AB105" i="127"/>
  <c r="AC104" i="127"/>
  <c r="AB104" i="127"/>
  <c r="AA104" i="127"/>
  <c r="AA105" i="127" s="1"/>
  <c r="AD105" i="127" s="1"/>
  <c r="AD103" i="127"/>
  <c r="AC99" i="127"/>
  <c r="AB99" i="127"/>
  <c r="AD98" i="127"/>
  <c r="AC98" i="127"/>
  <c r="AB98" i="127"/>
  <c r="AA98" i="127"/>
  <c r="AD97" i="127"/>
  <c r="AD96" i="127"/>
  <c r="AD95" i="127"/>
  <c r="AC95" i="127"/>
  <c r="AB95" i="127"/>
  <c r="AA95" i="127"/>
  <c r="AB94" i="127"/>
  <c r="AA94" i="127"/>
  <c r="AC93" i="127"/>
  <c r="AC94" i="127" s="1"/>
  <c r="AB93" i="127"/>
  <c r="AD93" i="127" s="1"/>
  <c r="AA93" i="127"/>
  <c r="AD92" i="127"/>
  <c r="AB90" i="127"/>
  <c r="AA90" i="127"/>
  <c r="AD90" i="127" s="1"/>
  <c r="AC89" i="127"/>
  <c r="AC90" i="127" s="1"/>
  <c r="AB89" i="127"/>
  <c r="AA89" i="127"/>
  <c r="AD89" i="127" s="1"/>
  <c r="AD88" i="127"/>
  <c r="AB87" i="127"/>
  <c r="AA87" i="127"/>
  <c r="AC86" i="127"/>
  <c r="AC87" i="127" s="1"/>
  <c r="AB86" i="127"/>
  <c r="AD86" i="127" s="1"/>
  <c r="AA86" i="127"/>
  <c r="AD85" i="127"/>
  <c r="AB84" i="127"/>
  <c r="AA84" i="127"/>
  <c r="AD84" i="127" s="1"/>
  <c r="AC83" i="127"/>
  <c r="AC84" i="127" s="1"/>
  <c r="AB83" i="127"/>
  <c r="AA83" i="127"/>
  <c r="AD83" i="127" s="1"/>
  <c r="AD82" i="127"/>
  <c r="AB81" i="127"/>
  <c r="AA81" i="127"/>
  <c r="AC80" i="127"/>
  <c r="AC81" i="127" s="1"/>
  <c r="AB80" i="127"/>
  <c r="AD80" i="127" s="1"/>
  <c r="AA80" i="127"/>
  <c r="AC78" i="127"/>
  <c r="AA78" i="127"/>
  <c r="AC77" i="127"/>
  <c r="AB77" i="127"/>
  <c r="AB78" i="127" s="1"/>
  <c r="AA77" i="127"/>
  <c r="AC75" i="127"/>
  <c r="AA75" i="127"/>
  <c r="AC74" i="127"/>
  <c r="AB74" i="127"/>
  <c r="AB75" i="127" s="1"/>
  <c r="AA74" i="127"/>
  <c r="AD73" i="127"/>
  <c r="AB72" i="127"/>
  <c r="AA72" i="127"/>
  <c r="AD72" i="127" s="1"/>
  <c r="AC71" i="127"/>
  <c r="AC72" i="127" s="1"/>
  <c r="AB71" i="127"/>
  <c r="AA71" i="127"/>
  <c r="AD71" i="127" s="1"/>
  <c r="AD70" i="127"/>
  <c r="AB69" i="127"/>
  <c r="AD69" i="127" s="1"/>
  <c r="AA69" i="127"/>
  <c r="AC68" i="127"/>
  <c r="AC69" i="127" s="1"/>
  <c r="AB68" i="127"/>
  <c r="AD68" i="127" s="1"/>
  <c r="AA68" i="127"/>
  <c r="AD67" i="127"/>
  <c r="AB66" i="127"/>
  <c r="AA66" i="127"/>
  <c r="AD66" i="127" s="1"/>
  <c r="AC65" i="127"/>
  <c r="AC66" i="127" s="1"/>
  <c r="AB65" i="127"/>
  <c r="AA65" i="127"/>
  <c r="AD65" i="127" s="1"/>
  <c r="AD64" i="127"/>
  <c r="AB63" i="127"/>
  <c r="AD63" i="127" s="1"/>
  <c r="AA63" i="127"/>
  <c r="AC62" i="127"/>
  <c r="AC63" i="127" s="1"/>
  <c r="AB62" i="127"/>
  <c r="AD62" i="127" s="1"/>
  <c r="AA62" i="127"/>
  <c r="AD61" i="127"/>
  <c r="AB60" i="127"/>
  <c r="AA60" i="127"/>
  <c r="AD60" i="127" s="1"/>
  <c r="AC59" i="127"/>
  <c r="AC60" i="127" s="1"/>
  <c r="AB59" i="127"/>
  <c r="AA59" i="127"/>
  <c r="AD59" i="127" s="1"/>
  <c r="AD58" i="127"/>
  <c r="AB57" i="127"/>
  <c r="AD57" i="127" s="1"/>
  <c r="AA57" i="127"/>
  <c r="AC56" i="127"/>
  <c r="AC57" i="127" s="1"/>
  <c r="AB56" i="127"/>
  <c r="AD56" i="127" s="1"/>
  <c r="AA56" i="127"/>
  <c r="AD55" i="127"/>
  <c r="AB54" i="127"/>
  <c r="AA54" i="127"/>
  <c r="AD54" i="127" s="1"/>
  <c r="AC53" i="127"/>
  <c r="AC54" i="127" s="1"/>
  <c r="AB53" i="127"/>
  <c r="AA53" i="127"/>
  <c r="AD53" i="127" s="1"/>
  <c r="AD52" i="127"/>
  <c r="AB51" i="127"/>
  <c r="AD51" i="127" s="1"/>
  <c r="AA51" i="127"/>
  <c r="AC50" i="127"/>
  <c r="AC51" i="127" s="1"/>
  <c r="AB50" i="127"/>
  <c r="AD50" i="127" s="1"/>
  <c r="AA50" i="127"/>
  <c r="AD49" i="127"/>
  <c r="AB48" i="127"/>
  <c r="AA48" i="127"/>
  <c r="AD48" i="127" s="1"/>
  <c r="AC47" i="127"/>
  <c r="AC48" i="127" s="1"/>
  <c r="AB47" i="127"/>
  <c r="AA47" i="127"/>
  <c r="AD47" i="127" s="1"/>
  <c r="AD46" i="127"/>
  <c r="AB45" i="127"/>
  <c r="AD45" i="127" s="1"/>
  <c r="AA45" i="127"/>
  <c r="AC44" i="127"/>
  <c r="AC45" i="127" s="1"/>
  <c r="AB44" i="127"/>
  <c r="AD44" i="127" s="1"/>
  <c r="AA44" i="127"/>
  <c r="AD43" i="127"/>
  <c r="AB42" i="127"/>
  <c r="AC41" i="127"/>
  <c r="AB41" i="127"/>
  <c r="AC40" i="127"/>
  <c r="AC42" i="127" s="1"/>
  <c r="AB40" i="127"/>
  <c r="AA40" i="127"/>
  <c r="AA41" i="127" s="1"/>
  <c r="AD39" i="127"/>
  <c r="AC38" i="127"/>
  <c r="AC37" i="127"/>
  <c r="AA37" i="127"/>
  <c r="AC36" i="127"/>
  <c r="AB36" i="127"/>
  <c r="AB37" i="127" s="1"/>
  <c r="AA36" i="127"/>
  <c r="AA38" i="127" s="1"/>
  <c r="AD35" i="127"/>
  <c r="AC34" i="127"/>
  <c r="AA34" i="127"/>
  <c r="AD34" i="127" s="1"/>
  <c r="AD33" i="127"/>
  <c r="AC33" i="127"/>
  <c r="AB33" i="127"/>
  <c r="AB34" i="127" s="1"/>
  <c r="AA33" i="127"/>
  <c r="AD32" i="127"/>
  <c r="AC31" i="127"/>
  <c r="AA31" i="127"/>
  <c r="AD30" i="127"/>
  <c r="AC30" i="127"/>
  <c r="AB30" i="127"/>
  <c r="AB31" i="127" s="1"/>
  <c r="AD31" i="127" s="1"/>
  <c r="AA30" i="127"/>
  <c r="AD29" i="127"/>
  <c r="AD28" i="127"/>
  <c r="AD27" i="127"/>
  <c r="AC26" i="127"/>
  <c r="AB26" i="127"/>
  <c r="AA26" i="127"/>
  <c r="AD26" i="127" s="1"/>
  <c r="AC25" i="127"/>
  <c r="AA25" i="127"/>
  <c r="AC24" i="127"/>
  <c r="AB24" i="127"/>
  <c r="AB25" i="127" s="1"/>
  <c r="AA24" i="127"/>
  <c r="AD24" i="127" s="1"/>
  <c r="AD23" i="127"/>
  <c r="AA22" i="127"/>
  <c r="AB21" i="127"/>
  <c r="AA21" i="127"/>
  <c r="AC20" i="127"/>
  <c r="AB20" i="127"/>
  <c r="AB22" i="127" s="1"/>
  <c r="AA20" i="127"/>
  <c r="AD19" i="127"/>
  <c r="AB18" i="127"/>
  <c r="AC17" i="127"/>
  <c r="AB17" i="127"/>
  <c r="AC16" i="127"/>
  <c r="AC18" i="127" s="1"/>
  <c r="AB16" i="127"/>
  <c r="AA16" i="127"/>
  <c r="AA17" i="127" s="1"/>
  <c r="AD15" i="127"/>
  <c r="AC14" i="127"/>
  <c r="AB14" i="127"/>
  <c r="AD13" i="127"/>
  <c r="AC13" i="127"/>
  <c r="AB13" i="127"/>
  <c r="AA13" i="127"/>
  <c r="AA14" i="127" s="1"/>
  <c r="AD14" i="127" s="1"/>
  <c r="AD12" i="127"/>
  <c r="AC11" i="127"/>
  <c r="AC10" i="127" s="1"/>
  <c r="AC9" i="127" s="1"/>
  <c r="AB11" i="127"/>
  <c r="AB10" i="127" s="1"/>
  <c r="AB9" i="127" s="1"/>
  <c r="AA11" i="127"/>
  <c r="AD11" i="127" s="1"/>
  <c r="AA10" i="127"/>
  <c r="AD10" i="127" s="1"/>
  <c r="Y131" i="127"/>
  <c r="X131" i="127"/>
  <c r="W131" i="127"/>
  <c r="Z131" i="127" s="1"/>
  <c r="Y130" i="127"/>
  <c r="X130" i="127"/>
  <c r="W130" i="127"/>
  <c r="Z130" i="127" s="1"/>
  <c r="Y129" i="127"/>
  <c r="X129" i="127"/>
  <c r="Z129" i="127" s="1"/>
  <c r="W129" i="127"/>
  <c r="Y128" i="127"/>
  <c r="X128" i="127"/>
  <c r="W128" i="127"/>
  <c r="Z128" i="127" s="1"/>
  <c r="Y127" i="127"/>
  <c r="X127" i="127"/>
  <c r="W127" i="127"/>
  <c r="Z127" i="127" s="1"/>
  <c r="Z125" i="127"/>
  <c r="Z124" i="127"/>
  <c r="Y124" i="127"/>
  <c r="X124" i="127"/>
  <c r="W124" i="127"/>
  <c r="Z123" i="127"/>
  <c r="Y123" i="127"/>
  <c r="X123" i="127"/>
  <c r="W123" i="127"/>
  <c r="Y122" i="127"/>
  <c r="X122" i="127"/>
  <c r="W122" i="127"/>
  <c r="Z122" i="127" s="1"/>
  <c r="Z121" i="127"/>
  <c r="Y121" i="127"/>
  <c r="X121" i="127"/>
  <c r="W121" i="127"/>
  <c r="Z120" i="127"/>
  <c r="Y120" i="127"/>
  <c r="X120" i="127"/>
  <c r="W120" i="127"/>
  <c r="Z118" i="127"/>
  <c r="Z117" i="127"/>
  <c r="Z116" i="127"/>
  <c r="Z115" i="127" s="1"/>
  <c r="Y115" i="127"/>
  <c r="X115" i="127"/>
  <c r="W115" i="127"/>
  <c r="Y111" i="127"/>
  <c r="Y110" i="127"/>
  <c r="X110" i="127"/>
  <c r="X111" i="127" s="1"/>
  <c r="W110" i="127"/>
  <c r="W111" i="127" s="1"/>
  <c r="Z111" i="127" s="1"/>
  <c r="Z109" i="127"/>
  <c r="W108" i="127"/>
  <c r="Z107" i="127"/>
  <c r="Y107" i="127"/>
  <c r="Y108" i="127" s="1"/>
  <c r="X107" i="127"/>
  <c r="X108" i="127" s="1"/>
  <c r="Z108" i="127" s="1"/>
  <c r="W107" i="127"/>
  <c r="Z106" i="127"/>
  <c r="Y105" i="127"/>
  <c r="Y104" i="127"/>
  <c r="X104" i="127"/>
  <c r="X105" i="127" s="1"/>
  <c r="W104" i="127"/>
  <c r="W105" i="127" s="1"/>
  <c r="Z105" i="127" s="1"/>
  <c r="Z103" i="127"/>
  <c r="W99" i="127"/>
  <c r="Z98" i="127"/>
  <c r="Y98" i="127"/>
  <c r="Y101" i="127" s="1"/>
  <c r="Y113" i="127" s="1"/>
  <c r="Y133" i="127" s="1"/>
  <c r="X98" i="127"/>
  <c r="W98" i="127"/>
  <c r="Z97" i="127"/>
  <c r="Z96" i="127"/>
  <c r="Z95" i="127"/>
  <c r="Y95" i="127"/>
  <c r="X95" i="127"/>
  <c r="W95" i="127"/>
  <c r="Y94" i="127"/>
  <c r="X94" i="127"/>
  <c r="Z93" i="127"/>
  <c r="Y93" i="127"/>
  <c r="X93" i="127"/>
  <c r="W93" i="127"/>
  <c r="W94" i="127" s="1"/>
  <c r="Z94" i="127" s="1"/>
  <c r="Z92" i="127"/>
  <c r="Y89" i="127"/>
  <c r="Y90" i="127" s="1"/>
  <c r="X89" i="127"/>
  <c r="X90" i="127" s="1"/>
  <c r="W89" i="127"/>
  <c r="W90" i="127" s="1"/>
  <c r="Z90" i="127" s="1"/>
  <c r="Z88" i="127"/>
  <c r="Y87" i="127"/>
  <c r="X87" i="127"/>
  <c r="Z86" i="127"/>
  <c r="Y86" i="127"/>
  <c r="X86" i="127"/>
  <c r="W86" i="127"/>
  <c r="W87" i="127" s="1"/>
  <c r="Z87" i="127" s="1"/>
  <c r="Z85" i="127"/>
  <c r="Y83" i="127"/>
  <c r="Y84" i="127" s="1"/>
  <c r="X83" i="127"/>
  <c r="X84" i="127" s="1"/>
  <c r="W83" i="127"/>
  <c r="W84" i="127" s="1"/>
  <c r="Z82" i="127"/>
  <c r="X81" i="127"/>
  <c r="Z80" i="127"/>
  <c r="Y80" i="127"/>
  <c r="Y81" i="127" s="1"/>
  <c r="X80" i="127"/>
  <c r="W80" i="127"/>
  <c r="W81" i="127" s="1"/>
  <c r="Y78" i="127"/>
  <c r="W78" i="127"/>
  <c r="Y77" i="127"/>
  <c r="X77" i="127"/>
  <c r="X78" i="127" s="1"/>
  <c r="W77" i="127"/>
  <c r="Y75" i="127"/>
  <c r="W75" i="127"/>
  <c r="Y74" i="127"/>
  <c r="X74" i="127"/>
  <c r="X75" i="127" s="1"/>
  <c r="W74" i="127"/>
  <c r="Z73" i="127"/>
  <c r="Y71" i="127"/>
  <c r="Y72" i="127" s="1"/>
  <c r="X71" i="127"/>
  <c r="X72" i="127" s="1"/>
  <c r="W71" i="127"/>
  <c r="W72" i="127" s="1"/>
  <c r="Z70" i="127"/>
  <c r="X69" i="127"/>
  <c r="Z68" i="127"/>
  <c r="Y68" i="127"/>
  <c r="Y69" i="127" s="1"/>
  <c r="X68" i="127"/>
  <c r="W68" i="127"/>
  <c r="W69" i="127" s="1"/>
  <c r="Z69" i="127" s="1"/>
  <c r="Z67" i="127"/>
  <c r="Y65" i="127"/>
  <c r="Y66" i="127" s="1"/>
  <c r="X65" i="127"/>
  <c r="X66" i="127" s="1"/>
  <c r="W65" i="127"/>
  <c r="W66" i="127" s="1"/>
  <c r="Z64" i="127"/>
  <c r="X63" i="127"/>
  <c r="W63" i="127"/>
  <c r="Z62" i="127"/>
  <c r="Y62" i="127"/>
  <c r="Y63" i="127" s="1"/>
  <c r="X62" i="127"/>
  <c r="W62" i="127"/>
  <c r="Z61" i="127"/>
  <c r="Y59" i="127"/>
  <c r="Y60" i="127" s="1"/>
  <c r="X59" i="127"/>
  <c r="X60" i="127" s="1"/>
  <c r="W59" i="127"/>
  <c r="W60" i="127" s="1"/>
  <c r="Z58" i="127"/>
  <c r="Y57" i="127"/>
  <c r="X57" i="127"/>
  <c r="Z56" i="127"/>
  <c r="Y56" i="127"/>
  <c r="X56" i="127"/>
  <c r="W56" i="127"/>
  <c r="W57" i="127" s="1"/>
  <c r="Z57" i="127" s="1"/>
  <c r="Z55" i="127"/>
  <c r="Y53" i="127"/>
  <c r="Y54" i="127" s="1"/>
  <c r="X53" i="127"/>
  <c r="X54" i="127" s="1"/>
  <c r="W53" i="127"/>
  <c r="W54" i="127" s="1"/>
  <c r="Z52" i="127"/>
  <c r="X51" i="127"/>
  <c r="Z50" i="127"/>
  <c r="Y50" i="127"/>
  <c r="Y51" i="127" s="1"/>
  <c r="X50" i="127"/>
  <c r="W50" i="127"/>
  <c r="W51" i="127" s="1"/>
  <c r="Z51" i="127" s="1"/>
  <c r="Z49" i="127"/>
  <c r="Y47" i="127"/>
  <c r="Y48" i="127" s="1"/>
  <c r="X47" i="127"/>
  <c r="X48" i="127" s="1"/>
  <c r="W47" i="127"/>
  <c r="W48" i="127" s="1"/>
  <c r="Z46" i="127"/>
  <c r="X45" i="127"/>
  <c r="W45" i="127"/>
  <c r="Z44" i="127"/>
  <c r="Y44" i="127"/>
  <c r="Y45" i="127" s="1"/>
  <c r="X44" i="127"/>
  <c r="W44" i="127"/>
  <c r="Z43" i="127"/>
  <c r="Y41" i="127"/>
  <c r="Y42" i="127" s="1"/>
  <c r="Y40" i="127"/>
  <c r="X40" i="127"/>
  <c r="X41" i="127" s="1"/>
  <c r="W40" i="127"/>
  <c r="W41" i="127" s="1"/>
  <c r="Z39" i="127"/>
  <c r="Y36" i="127"/>
  <c r="Y37" i="127" s="1"/>
  <c r="X36" i="127"/>
  <c r="X37" i="127" s="1"/>
  <c r="W36" i="127"/>
  <c r="W37" i="127" s="1"/>
  <c r="Z35" i="127"/>
  <c r="X34" i="127"/>
  <c r="W34" i="127"/>
  <c r="Y33" i="127"/>
  <c r="Y34" i="127" s="1"/>
  <c r="X33" i="127"/>
  <c r="W33" i="127"/>
  <c r="Z32" i="127"/>
  <c r="Z33" i="127" s="1"/>
  <c r="Y30" i="127"/>
  <c r="Y31" i="127" s="1"/>
  <c r="X30" i="127"/>
  <c r="X31" i="127" s="1"/>
  <c r="W30" i="127"/>
  <c r="W31" i="127" s="1"/>
  <c r="Z31" i="127" s="1"/>
  <c r="Z29" i="127"/>
  <c r="Z30" i="127" s="1"/>
  <c r="Z28" i="127"/>
  <c r="Z27" i="127"/>
  <c r="Y26" i="127"/>
  <c r="X26" i="127"/>
  <c r="W26" i="127"/>
  <c r="Z26" i="127" s="1"/>
  <c r="X25" i="127"/>
  <c r="W25" i="127"/>
  <c r="Y24" i="127"/>
  <c r="Y25" i="127" s="1"/>
  <c r="X24" i="127"/>
  <c r="W24" i="127"/>
  <c r="Z24" i="127" s="1"/>
  <c r="Z23" i="127"/>
  <c r="Y21" i="127"/>
  <c r="X21" i="127"/>
  <c r="X22" i="127" s="1"/>
  <c r="Z20" i="127"/>
  <c r="Y20" i="127"/>
  <c r="Y22" i="127" s="1"/>
  <c r="X20" i="127"/>
  <c r="W20" i="127"/>
  <c r="W21" i="127" s="1"/>
  <c r="Z19" i="127"/>
  <c r="Z21" i="127" s="1"/>
  <c r="Y17" i="127"/>
  <c r="Y18" i="127" s="1"/>
  <c r="Y16" i="127"/>
  <c r="X16" i="127"/>
  <c r="X17" i="127" s="1"/>
  <c r="W16" i="127"/>
  <c r="W17" i="127" s="1"/>
  <c r="Z15" i="127"/>
  <c r="W14" i="127"/>
  <c r="Z13" i="127"/>
  <c r="Y13" i="127"/>
  <c r="Y14" i="127" s="1"/>
  <c r="X13" i="127"/>
  <c r="X14" i="127" s="1"/>
  <c r="W13" i="127"/>
  <c r="Z12" i="127"/>
  <c r="Y11" i="127"/>
  <c r="Y10" i="127" s="1"/>
  <c r="Y9" i="127" s="1"/>
  <c r="X11" i="127"/>
  <c r="X10" i="127" s="1"/>
  <c r="X9" i="127" s="1"/>
  <c r="W11" i="127"/>
  <c r="Z11" i="127" s="1"/>
  <c r="W10" i="127"/>
  <c r="U131" i="127"/>
  <c r="V131" i="127" s="1"/>
  <c r="T131" i="127"/>
  <c r="S131" i="127"/>
  <c r="U130" i="127"/>
  <c r="T130" i="127"/>
  <c r="S130" i="127"/>
  <c r="V130" i="127" s="1"/>
  <c r="U129" i="127"/>
  <c r="T129" i="127"/>
  <c r="V129" i="127" s="1"/>
  <c r="S129" i="127"/>
  <c r="U128" i="127"/>
  <c r="V128" i="127" s="1"/>
  <c r="T128" i="127"/>
  <c r="S128" i="127"/>
  <c r="U127" i="127"/>
  <c r="T127" i="127"/>
  <c r="S127" i="127"/>
  <c r="V127" i="127" s="1"/>
  <c r="V125" i="127"/>
  <c r="U124" i="127"/>
  <c r="T124" i="127"/>
  <c r="S124" i="127"/>
  <c r="V124" i="127" s="1"/>
  <c r="V123" i="127"/>
  <c r="U123" i="127"/>
  <c r="T123" i="127"/>
  <c r="S123" i="127"/>
  <c r="U122" i="127"/>
  <c r="T122" i="127"/>
  <c r="S122" i="127"/>
  <c r="V122" i="127" s="1"/>
  <c r="U121" i="127"/>
  <c r="T121" i="127"/>
  <c r="S121" i="127"/>
  <c r="V121" i="127" s="1"/>
  <c r="V120" i="127"/>
  <c r="U120" i="127"/>
  <c r="T120" i="127"/>
  <c r="S120" i="127"/>
  <c r="V118" i="127"/>
  <c r="V117" i="127"/>
  <c r="V116" i="127"/>
  <c r="V115" i="127" s="1"/>
  <c r="U115" i="127"/>
  <c r="T115" i="127"/>
  <c r="S115" i="127"/>
  <c r="U111" i="127"/>
  <c r="U110" i="127"/>
  <c r="T110" i="127"/>
  <c r="T111" i="127" s="1"/>
  <c r="S110" i="127"/>
  <c r="S111" i="127" s="1"/>
  <c r="V109" i="127"/>
  <c r="S108" i="127"/>
  <c r="V107" i="127"/>
  <c r="U107" i="127"/>
  <c r="U108" i="127" s="1"/>
  <c r="T107" i="127"/>
  <c r="T108" i="127" s="1"/>
  <c r="S107" i="127"/>
  <c r="V106" i="127"/>
  <c r="U105" i="127"/>
  <c r="U104" i="127"/>
  <c r="T104" i="127"/>
  <c r="T105" i="127" s="1"/>
  <c r="S104" i="127"/>
  <c r="S105" i="127" s="1"/>
  <c r="V105" i="127" s="1"/>
  <c r="V103" i="127"/>
  <c r="S99" i="127"/>
  <c r="V98" i="127"/>
  <c r="U98" i="127"/>
  <c r="T98" i="127"/>
  <c r="S98" i="127"/>
  <c r="V97" i="127"/>
  <c r="V96" i="127"/>
  <c r="V95" i="127"/>
  <c r="U95" i="127"/>
  <c r="T95" i="127"/>
  <c r="S95" i="127"/>
  <c r="T94" i="127"/>
  <c r="U93" i="127"/>
  <c r="U94" i="127" s="1"/>
  <c r="T93" i="127"/>
  <c r="S93" i="127"/>
  <c r="S94" i="127" s="1"/>
  <c r="V94" i="127" s="1"/>
  <c r="V92" i="127"/>
  <c r="U89" i="127"/>
  <c r="U90" i="127" s="1"/>
  <c r="T89" i="127"/>
  <c r="T90" i="127" s="1"/>
  <c r="S89" i="127"/>
  <c r="S90" i="127" s="1"/>
  <c r="V88" i="127"/>
  <c r="T87" i="127"/>
  <c r="U86" i="127"/>
  <c r="U87" i="127" s="1"/>
  <c r="T86" i="127"/>
  <c r="S86" i="127"/>
  <c r="S87" i="127" s="1"/>
  <c r="V85" i="127"/>
  <c r="U83" i="127"/>
  <c r="U84" i="127" s="1"/>
  <c r="T83" i="127"/>
  <c r="T84" i="127" s="1"/>
  <c r="S83" i="127"/>
  <c r="S84" i="127" s="1"/>
  <c r="V84" i="127" s="1"/>
  <c r="V82" i="127"/>
  <c r="T81" i="127"/>
  <c r="U80" i="127"/>
  <c r="U81" i="127" s="1"/>
  <c r="T80" i="127"/>
  <c r="S80" i="127"/>
  <c r="S81" i="127" s="1"/>
  <c r="V81" i="127" s="1"/>
  <c r="U78" i="127"/>
  <c r="U77" i="127"/>
  <c r="T77" i="127"/>
  <c r="T78" i="127" s="1"/>
  <c r="S77" i="127"/>
  <c r="S78" i="127" s="1"/>
  <c r="U75" i="127"/>
  <c r="U74" i="127"/>
  <c r="T74" i="127"/>
  <c r="T75" i="127" s="1"/>
  <c r="S74" i="127"/>
  <c r="S75" i="127" s="1"/>
  <c r="V73" i="127"/>
  <c r="U71" i="127"/>
  <c r="U72" i="127" s="1"/>
  <c r="T71" i="127"/>
  <c r="T72" i="127" s="1"/>
  <c r="S71" i="127"/>
  <c r="S72" i="127" s="1"/>
  <c r="V72" i="127" s="1"/>
  <c r="V70" i="127"/>
  <c r="T69" i="127"/>
  <c r="U68" i="127"/>
  <c r="U69" i="127" s="1"/>
  <c r="T68" i="127"/>
  <c r="S68" i="127"/>
  <c r="S69" i="127" s="1"/>
  <c r="V67" i="127"/>
  <c r="U65" i="127"/>
  <c r="U66" i="127" s="1"/>
  <c r="T65" i="127"/>
  <c r="T66" i="127" s="1"/>
  <c r="S65" i="127"/>
  <c r="S66" i="127" s="1"/>
  <c r="V64" i="127"/>
  <c r="T63" i="127"/>
  <c r="U62" i="127"/>
  <c r="U63" i="127" s="1"/>
  <c r="T62" i="127"/>
  <c r="S62" i="127"/>
  <c r="S63" i="127" s="1"/>
  <c r="V63" i="127" s="1"/>
  <c r="V61" i="127"/>
  <c r="U59" i="127"/>
  <c r="U60" i="127" s="1"/>
  <c r="T59" i="127"/>
  <c r="T60" i="127" s="1"/>
  <c r="S59" i="127"/>
  <c r="S60" i="127" s="1"/>
  <c r="V60" i="127" s="1"/>
  <c r="V58" i="127"/>
  <c r="T57" i="127"/>
  <c r="U56" i="127"/>
  <c r="U57" i="127" s="1"/>
  <c r="T56" i="127"/>
  <c r="S56" i="127"/>
  <c r="S57" i="127" s="1"/>
  <c r="V55" i="127"/>
  <c r="U53" i="127"/>
  <c r="U54" i="127" s="1"/>
  <c r="T53" i="127"/>
  <c r="T54" i="127" s="1"/>
  <c r="S53" i="127"/>
  <c r="S54" i="127" s="1"/>
  <c r="V52" i="127"/>
  <c r="T51" i="127"/>
  <c r="U50" i="127"/>
  <c r="U51" i="127" s="1"/>
  <c r="T50" i="127"/>
  <c r="S50" i="127"/>
  <c r="S51" i="127" s="1"/>
  <c r="V51" i="127" s="1"/>
  <c r="V49" i="127"/>
  <c r="U47" i="127"/>
  <c r="U48" i="127" s="1"/>
  <c r="T47" i="127"/>
  <c r="T48" i="127" s="1"/>
  <c r="S47" i="127"/>
  <c r="S48" i="127" s="1"/>
  <c r="V48" i="127" s="1"/>
  <c r="V46" i="127"/>
  <c r="T45" i="127"/>
  <c r="U44" i="127"/>
  <c r="U45" i="127" s="1"/>
  <c r="T44" i="127"/>
  <c r="S44" i="127"/>
  <c r="S45" i="127" s="1"/>
  <c r="V43" i="127"/>
  <c r="U41" i="127"/>
  <c r="U40" i="127"/>
  <c r="U42" i="127" s="1"/>
  <c r="T40" i="127"/>
  <c r="T41" i="127" s="1"/>
  <c r="S40" i="127"/>
  <c r="S41" i="127" s="1"/>
  <c r="V39" i="127"/>
  <c r="U36" i="127"/>
  <c r="U37" i="127" s="1"/>
  <c r="T36" i="127"/>
  <c r="T37" i="127" s="1"/>
  <c r="S36" i="127"/>
  <c r="S37" i="127" s="1"/>
  <c r="V35" i="127"/>
  <c r="U34" i="127"/>
  <c r="T34" i="127"/>
  <c r="S34" i="127"/>
  <c r="V34" i="127" s="1"/>
  <c r="U33" i="127"/>
  <c r="T33" i="127"/>
  <c r="S33" i="127"/>
  <c r="V32" i="127"/>
  <c r="V33" i="127" s="1"/>
  <c r="V30" i="127"/>
  <c r="U30" i="127"/>
  <c r="U31" i="127" s="1"/>
  <c r="T30" i="127"/>
  <c r="T31" i="127" s="1"/>
  <c r="S30" i="127"/>
  <c r="S31" i="127" s="1"/>
  <c r="V31" i="127" s="1"/>
  <c r="V29" i="127"/>
  <c r="V28" i="127"/>
  <c r="V27" i="127"/>
  <c r="U26" i="127"/>
  <c r="V26" i="127" s="1"/>
  <c r="T26" i="127"/>
  <c r="S26" i="127"/>
  <c r="U25" i="127"/>
  <c r="T25" i="127"/>
  <c r="S25" i="127"/>
  <c r="V25" i="127" s="1"/>
  <c r="U24" i="127"/>
  <c r="T24" i="127"/>
  <c r="S24" i="127"/>
  <c r="V24" i="127" s="1"/>
  <c r="V23" i="127"/>
  <c r="U21" i="127"/>
  <c r="T21" i="127"/>
  <c r="U20" i="127"/>
  <c r="U22" i="127" s="1"/>
  <c r="T20" i="127"/>
  <c r="T22" i="127" s="1"/>
  <c r="S20" i="127"/>
  <c r="S21" i="127" s="1"/>
  <c r="V19" i="127"/>
  <c r="U17" i="127"/>
  <c r="U16" i="127"/>
  <c r="U18" i="127" s="1"/>
  <c r="T16" i="127"/>
  <c r="T17" i="127" s="1"/>
  <c r="S16" i="127"/>
  <c r="S17" i="127" s="1"/>
  <c r="V15" i="127"/>
  <c r="V13" i="127"/>
  <c r="U13" i="127"/>
  <c r="U14" i="127" s="1"/>
  <c r="T13" i="127"/>
  <c r="T14" i="127" s="1"/>
  <c r="S13" i="127"/>
  <c r="S14" i="127" s="1"/>
  <c r="V14" i="127" s="1"/>
  <c r="V12" i="127"/>
  <c r="U11" i="127"/>
  <c r="U10" i="127" s="1"/>
  <c r="U9" i="127" s="1"/>
  <c r="T11" i="127"/>
  <c r="S11" i="127"/>
  <c r="V11" i="127" s="1"/>
  <c r="T10" i="127"/>
  <c r="T9" i="127" s="1"/>
  <c r="S10" i="127"/>
  <c r="Q131" i="127"/>
  <c r="R131" i="127" s="1"/>
  <c r="P131" i="127"/>
  <c r="O131" i="127"/>
  <c r="Q130" i="127"/>
  <c r="P130" i="127"/>
  <c r="O130" i="127"/>
  <c r="R130" i="127" s="1"/>
  <c r="Q129" i="127"/>
  <c r="R129" i="127" s="1"/>
  <c r="P129" i="127"/>
  <c r="O129" i="127"/>
  <c r="Q128" i="127"/>
  <c r="R128" i="127" s="1"/>
  <c r="P128" i="127"/>
  <c r="O128" i="127"/>
  <c r="Q127" i="127"/>
  <c r="P127" i="127"/>
  <c r="O127" i="127"/>
  <c r="R127" i="127" s="1"/>
  <c r="R125" i="127"/>
  <c r="Q124" i="127"/>
  <c r="P124" i="127"/>
  <c r="O124" i="127"/>
  <c r="R124" i="127" s="1"/>
  <c r="R123" i="127"/>
  <c r="Q123" i="127"/>
  <c r="P123" i="127"/>
  <c r="O123" i="127"/>
  <c r="Q122" i="127"/>
  <c r="P122" i="127"/>
  <c r="O122" i="127"/>
  <c r="R122" i="127" s="1"/>
  <c r="Q121" i="127"/>
  <c r="P121" i="127"/>
  <c r="O121" i="127"/>
  <c r="R121" i="127" s="1"/>
  <c r="R120" i="127"/>
  <c r="Q120" i="127"/>
  <c r="P120" i="127"/>
  <c r="O120" i="127"/>
  <c r="R118" i="127"/>
  <c r="R117" i="127"/>
  <c r="R116" i="127"/>
  <c r="R115" i="127" s="1"/>
  <c r="Q115" i="127"/>
  <c r="P115" i="127"/>
  <c r="O115" i="127"/>
  <c r="Q111" i="127"/>
  <c r="Q110" i="127"/>
  <c r="P110" i="127"/>
  <c r="P111" i="127" s="1"/>
  <c r="O110" i="127"/>
  <c r="O111" i="127" s="1"/>
  <c r="R109" i="127"/>
  <c r="O108" i="127"/>
  <c r="R107" i="127"/>
  <c r="Q107" i="127"/>
  <c r="Q108" i="127" s="1"/>
  <c r="P107" i="127"/>
  <c r="P108" i="127" s="1"/>
  <c r="O107" i="127"/>
  <c r="R106" i="127"/>
  <c r="Q105" i="127"/>
  <c r="Q104" i="127"/>
  <c r="P104" i="127"/>
  <c r="P105" i="127" s="1"/>
  <c r="O104" i="127"/>
  <c r="O105" i="127" s="1"/>
  <c r="R105" i="127" s="1"/>
  <c r="R103" i="127"/>
  <c r="O99" i="127"/>
  <c r="R98" i="127"/>
  <c r="Q98" i="127"/>
  <c r="P98" i="127"/>
  <c r="O98" i="127"/>
  <c r="R97" i="127"/>
  <c r="R96" i="127"/>
  <c r="F96" i="127" s="1"/>
  <c r="R95" i="127"/>
  <c r="Q95" i="127"/>
  <c r="P95" i="127"/>
  <c r="O95" i="127"/>
  <c r="Q94" i="127"/>
  <c r="P94" i="127"/>
  <c r="Q93" i="127"/>
  <c r="P93" i="127"/>
  <c r="O93" i="127"/>
  <c r="O94" i="127" s="1"/>
  <c r="R94" i="127" s="1"/>
  <c r="R92" i="127"/>
  <c r="Q89" i="127"/>
  <c r="Q90" i="127" s="1"/>
  <c r="P89" i="127"/>
  <c r="P90" i="127" s="1"/>
  <c r="O89" i="127"/>
  <c r="O90" i="127" s="1"/>
  <c r="R90" i="127" s="1"/>
  <c r="R88" i="127"/>
  <c r="Q87" i="127"/>
  <c r="P87" i="127"/>
  <c r="Q86" i="127"/>
  <c r="P86" i="127"/>
  <c r="O86" i="127"/>
  <c r="O87" i="127" s="1"/>
  <c r="R87" i="127" s="1"/>
  <c r="R85" i="127"/>
  <c r="Q83" i="127"/>
  <c r="Q84" i="127" s="1"/>
  <c r="P83" i="127"/>
  <c r="P84" i="127" s="1"/>
  <c r="O83" i="127"/>
  <c r="O84" i="127" s="1"/>
  <c r="R82" i="127"/>
  <c r="Q81" i="127"/>
  <c r="P81" i="127"/>
  <c r="Q80" i="127"/>
  <c r="P80" i="127"/>
  <c r="O80" i="127"/>
  <c r="O81" i="127" s="1"/>
  <c r="R81" i="127" s="1"/>
  <c r="Q78" i="127"/>
  <c r="P78" i="127"/>
  <c r="Q77" i="127"/>
  <c r="P77" i="127"/>
  <c r="O77" i="127"/>
  <c r="O78" i="127" s="1"/>
  <c r="Q75" i="127"/>
  <c r="P75" i="127"/>
  <c r="Q74" i="127"/>
  <c r="P74" i="127"/>
  <c r="O74" i="127"/>
  <c r="O75" i="127" s="1"/>
  <c r="R73" i="127"/>
  <c r="Q71" i="127"/>
  <c r="Q72" i="127" s="1"/>
  <c r="P71" i="127"/>
  <c r="P72" i="127" s="1"/>
  <c r="O71" i="127"/>
  <c r="O72" i="127" s="1"/>
  <c r="R72" i="127" s="1"/>
  <c r="R70" i="127"/>
  <c r="Q69" i="127"/>
  <c r="P69" i="127"/>
  <c r="Q68" i="127"/>
  <c r="P68" i="127"/>
  <c r="O68" i="127"/>
  <c r="O69" i="127" s="1"/>
  <c r="R69" i="127" s="1"/>
  <c r="R67" i="127"/>
  <c r="Q65" i="127"/>
  <c r="Q66" i="127" s="1"/>
  <c r="P65" i="127"/>
  <c r="P66" i="127" s="1"/>
  <c r="O65" i="127"/>
  <c r="O66" i="127" s="1"/>
  <c r="R64" i="127"/>
  <c r="Q63" i="127"/>
  <c r="P63" i="127"/>
  <c r="Q62" i="127"/>
  <c r="P62" i="127"/>
  <c r="O62" i="127"/>
  <c r="O63" i="127" s="1"/>
  <c r="R63" i="127" s="1"/>
  <c r="R61" i="127"/>
  <c r="Q59" i="127"/>
  <c r="Q60" i="127" s="1"/>
  <c r="P59" i="127"/>
  <c r="P60" i="127" s="1"/>
  <c r="O59" i="127"/>
  <c r="O60" i="127" s="1"/>
  <c r="R60" i="127" s="1"/>
  <c r="R58" i="127"/>
  <c r="Q57" i="127"/>
  <c r="P57" i="127"/>
  <c r="Q56" i="127"/>
  <c r="P56" i="127"/>
  <c r="O56" i="127"/>
  <c r="O57" i="127" s="1"/>
  <c r="R57" i="127" s="1"/>
  <c r="R55" i="127"/>
  <c r="O54" i="127"/>
  <c r="Q53" i="127"/>
  <c r="Q54" i="127" s="1"/>
  <c r="P53" i="127"/>
  <c r="P54" i="127" s="1"/>
  <c r="O53" i="127"/>
  <c r="R52" i="127"/>
  <c r="Q51" i="127"/>
  <c r="P51" i="127"/>
  <c r="Q50" i="127"/>
  <c r="P50" i="127"/>
  <c r="O50" i="127"/>
  <c r="O51" i="127" s="1"/>
  <c r="R51" i="127" s="1"/>
  <c r="R49" i="127"/>
  <c r="O48" i="127"/>
  <c r="R48" i="127" s="1"/>
  <c r="Q47" i="127"/>
  <c r="Q48" i="127" s="1"/>
  <c r="P47" i="127"/>
  <c r="P48" i="127" s="1"/>
  <c r="O47" i="127"/>
  <c r="R46" i="127"/>
  <c r="Q45" i="127"/>
  <c r="P45" i="127"/>
  <c r="Q44" i="127"/>
  <c r="P44" i="127"/>
  <c r="O44" i="127"/>
  <c r="O45" i="127" s="1"/>
  <c r="R45" i="127" s="1"/>
  <c r="R43" i="127"/>
  <c r="Q41" i="127"/>
  <c r="Q40" i="127"/>
  <c r="Q42" i="127" s="1"/>
  <c r="P40" i="127"/>
  <c r="P41" i="127" s="1"/>
  <c r="O40" i="127"/>
  <c r="O41" i="127" s="1"/>
  <c r="R39" i="127"/>
  <c r="Q36" i="127"/>
  <c r="Q37" i="127" s="1"/>
  <c r="P36" i="127"/>
  <c r="P37" i="127" s="1"/>
  <c r="O36" i="127"/>
  <c r="O37" i="127" s="1"/>
  <c r="O38" i="127" s="1"/>
  <c r="R35" i="127"/>
  <c r="Q34" i="127"/>
  <c r="P34" i="127"/>
  <c r="O34" i="127"/>
  <c r="R34" i="127" s="1"/>
  <c r="Q33" i="127"/>
  <c r="P33" i="127"/>
  <c r="O33" i="127"/>
  <c r="R32" i="127"/>
  <c r="R33" i="127" s="1"/>
  <c r="R30" i="127"/>
  <c r="Q30" i="127"/>
  <c r="Q31" i="127" s="1"/>
  <c r="P30" i="127"/>
  <c r="P31" i="127" s="1"/>
  <c r="O30" i="127"/>
  <c r="O31" i="127" s="1"/>
  <c r="R31" i="127" s="1"/>
  <c r="R29" i="127"/>
  <c r="R28" i="127"/>
  <c r="R27" i="127"/>
  <c r="Q26" i="127"/>
  <c r="R26" i="127" s="1"/>
  <c r="P26" i="127"/>
  <c r="O26" i="127"/>
  <c r="Q25" i="127"/>
  <c r="P25" i="127"/>
  <c r="O25" i="127"/>
  <c r="R25" i="127" s="1"/>
  <c r="Q24" i="127"/>
  <c r="P24" i="127"/>
  <c r="O24" i="127"/>
  <c r="R24" i="127" s="1"/>
  <c r="R23" i="127"/>
  <c r="Q21" i="127"/>
  <c r="Q22" i="127" s="1"/>
  <c r="P21" i="127"/>
  <c r="Q20" i="127"/>
  <c r="P20" i="127"/>
  <c r="P22" i="127" s="1"/>
  <c r="O20" i="127"/>
  <c r="O21" i="127" s="1"/>
  <c r="R19" i="127"/>
  <c r="Q17" i="127"/>
  <c r="Q16" i="127"/>
  <c r="Q18" i="127" s="1"/>
  <c r="P16" i="127"/>
  <c r="P17" i="127" s="1"/>
  <c r="O16" i="127"/>
  <c r="O17" i="127" s="1"/>
  <c r="R15" i="127"/>
  <c r="P14" i="127"/>
  <c r="O14" i="127"/>
  <c r="R14" i="127" s="1"/>
  <c r="R13" i="127"/>
  <c r="Q13" i="127"/>
  <c r="Q14" i="127" s="1"/>
  <c r="P13" i="127"/>
  <c r="O13" i="127"/>
  <c r="R12" i="127"/>
  <c r="Q11" i="127"/>
  <c r="Q10" i="127" s="1"/>
  <c r="Q9" i="127" s="1"/>
  <c r="P11" i="127"/>
  <c r="O11" i="127"/>
  <c r="P10" i="127"/>
  <c r="P9" i="127" s="1"/>
  <c r="O10" i="127"/>
  <c r="R10" i="127" s="1"/>
  <c r="M131" i="127"/>
  <c r="L131" i="127"/>
  <c r="K131" i="127"/>
  <c r="N131" i="127" s="1"/>
  <c r="M130" i="127"/>
  <c r="L130" i="127"/>
  <c r="K130" i="127"/>
  <c r="N130" i="127" s="1"/>
  <c r="M129" i="127"/>
  <c r="L129" i="127"/>
  <c r="K129" i="127"/>
  <c r="N129" i="127" s="1"/>
  <c r="M128" i="127"/>
  <c r="L128" i="127"/>
  <c r="K128" i="127"/>
  <c r="N128" i="127" s="1"/>
  <c r="M127" i="127"/>
  <c r="L127" i="127"/>
  <c r="K127" i="127"/>
  <c r="N127" i="127" s="1"/>
  <c r="N125" i="127"/>
  <c r="M124" i="127"/>
  <c r="E124" i="127" s="1"/>
  <c r="L124" i="127"/>
  <c r="N124" i="127" s="1"/>
  <c r="K124" i="127"/>
  <c r="N123" i="127"/>
  <c r="M123" i="127"/>
  <c r="L123" i="127"/>
  <c r="K123" i="127"/>
  <c r="M122" i="127"/>
  <c r="L122" i="127"/>
  <c r="N122" i="127" s="1"/>
  <c r="K122" i="127"/>
  <c r="M121" i="127"/>
  <c r="L121" i="127"/>
  <c r="N121" i="127" s="1"/>
  <c r="K121" i="127"/>
  <c r="N120" i="127"/>
  <c r="M120" i="127"/>
  <c r="L120" i="127"/>
  <c r="K120" i="127"/>
  <c r="N118" i="127"/>
  <c r="N117" i="127"/>
  <c r="N116" i="127"/>
  <c r="N115" i="127" s="1"/>
  <c r="M115" i="127"/>
  <c r="L115" i="127"/>
  <c r="K115" i="127"/>
  <c r="M111" i="127"/>
  <c r="L111" i="127"/>
  <c r="M110" i="127"/>
  <c r="L110" i="127"/>
  <c r="K110" i="127"/>
  <c r="K111" i="127" s="1"/>
  <c r="N111" i="127" s="1"/>
  <c r="N109" i="127"/>
  <c r="M108" i="127"/>
  <c r="L108" i="127"/>
  <c r="N107" i="127"/>
  <c r="M107" i="127"/>
  <c r="L107" i="127"/>
  <c r="K107" i="127"/>
  <c r="K108" i="127" s="1"/>
  <c r="N108" i="127" s="1"/>
  <c r="N106" i="127"/>
  <c r="M105" i="127"/>
  <c r="L105" i="127"/>
  <c r="M104" i="127"/>
  <c r="L104" i="127"/>
  <c r="K104" i="127"/>
  <c r="K105" i="127" s="1"/>
  <c r="N105" i="127" s="1"/>
  <c r="N103" i="127"/>
  <c r="M99" i="127"/>
  <c r="L99" i="127"/>
  <c r="N98" i="127"/>
  <c r="M98" i="127"/>
  <c r="L98" i="127"/>
  <c r="L101" i="127" s="1"/>
  <c r="L113" i="127" s="1"/>
  <c r="L133" i="127" s="1"/>
  <c r="K98" i="127"/>
  <c r="N97" i="127"/>
  <c r="N96" i="127"/>
  <c r="N95" i="127"/>
  <c r="M95" i="127"/>
  <c r="L95" i="127"/>
  <c r="K95" i="127"/>
  <c r="L94" i="127"/>
  <c r="N94" i="127" s="1"/>
  <c r="K94" i="127"/>
  <c r="M93" i="127"/>
  <c r="M94" i="127" s="1"/>
  <c r="L93" i="127"/>
  <c r="N93" i="127" s="1"/>
  <c r="K93" i="127"/>
  <c r="N92" i="127"/>
  <c r="L90" i="127"/>
  <c r="K90" i="127"/>
  <c r="N90" i="127" s="1"/>
  <c r="M89" i="127"/>
  <c r="M90" i="127" s="1"/>
  <c r="L89" i="127"/>
  <c r="K89" i="127"/>
  <c r="N89" i="127" s="1"/>
  <c r="N88" i="127"/>
  <c r="L87" i="127"/>
  <c r="N87" i="127" s="1"/>
  <c r="K87" i="127"/>
  <c r="M86" i="127"/>
  <c r="M87" i="127" s="1"/>
  <c r="L86" i="127"/>
  <c r="N86" i="127" s="1"/>
  <c r="K86" i="127"/>
  <c r="N85" i="127"/>
  <c r="L84" i="127"/>
  <c r="K84" i="127"/>
  <c r="N84" i="127" s="1"/>
  <c r="M83" i="127"/>
  <c r="M84" i="127" s="1"/>
  <c r="L83" i="127"/>
  <c r="K83" i="127"/>
  <c r="N83" i="127" s="1"/>
  <c r="N82" i="127"/>
  <c r="L81" i="127"/>
  <c r="N81" i="127" s="1"/>
  <c r="K81" i="127"/>
  <c r="M80" i="127"/>
  <c r="M81" i="127" s="1"/>
  <c r="L80" i="127"/>
  <c r="N80" i="127" s="1"/>
  <c r="K80" i="127"/>
  <c r="M78" i="127"/>
  <c r="K78" i="127"/>
  <c r="M77" i="127"/>
  <c r="L77" i="127"/>
  <c r="L78" i="127" s="1"/>
  <c r="K77" i="127"/>
  <c r="M75" i="127"/>
  <c r="K75" i="127"/>
  <c r="M74" i="127"/>
  <c r="L74" i="127"/>
  <c r="L75" i="127" s="1"/>
  <c r="K74" i="127"/>
  <c r="N73" i="127"/>
  <c r="L72" i="127"/>
  <c r="K72" i="127"/>
  <c r="M71" i="127"/>
  <c r="M72" i="127" s="1"/>
  <c r="L71" i="127"/>
  <c r="K71" i="127"/>
  <c r="N71" i="127" s="1"/>
  <c r="N70" i="127"/>
  <c r="L69" i="127"/>
  <c r="K69" i="127"/>
  <c r="M68" i="127"/>
  <c r="M69" i="127" s="1"/>
  <c r="L68" i="127"/>
  <c r="N68" i="127" s="1"/>
  <c r="K68" i="127"/>
  <c r="N67" i="127"/>
  <c r="L66" i="127"/>
  <c r="K66" i="127"/>
  <c r="M65" i="127"/>
  <c r="M66" i="127" s="1"/>
  <c r="L65" i="127"/>
  <c r="K65" i="127"/>
  <c r="N65" i="127" s="1"/>
  <c r="N64" i="127"/>
  <c r="L63" i="127"/>
  <c r="K63" i="127"/>
  <c r="M62" i="127"/>
  <c r="M63" i="127" s="1"/>
  <c r="L62" i="127"/>
  <c r="N62" i="127" s="1"/>
  <c r="K62" i="127"/>
  <c r="N61" i="127"/>
  <c r="L60" i="127"/>
  <c r="K60" i="127"/>
  <c r="M59" i="127"/>
  <c r="M60" i="127" s="1"/>
  <c r="L59" i="127"/>
  <c r="K59" i="127"/>
  <c r="N59" i="127" s="1"/>
  <c r="N58" i="127"/>
  <c r="L57" i="127"/>
  <c r="K57" i="127"/>
  <c r="M56" i="127"/>
  <c r="M57" i="127" s="1"/>
  <c r="L56" i="127"/>
  <c r="N56" i="127" s="1"/>
  <c r="K56" i="127"/>
  <c r="N55" i="127"/>
  <c r="L54" i="127"/>
  <c r="K54" i="127"/>
  <c r="M53" i="127"/>
  <c r="M54" i="127" s="1"/>
  <c r="L53" i="127"/>
  <c r="K53" i="127"/>
  <c r="N53" i="127" s="1"/>
  <c r="N52" i="127"/>
  <c r="L51" i="127"/>
  <c r="K51" i="127"/>
  <c r="M50" i="127"/>
  <c r="M51" i="127" s="1"/>
  <c r="L50" i="127"/>
  <c r="N50" i="127" s="1"/>
  <c r="K50" i="127"/>
  <c r="N49" i="127"/>
  <c r="L48" i="127"/>
  <c r="K48" i="127"/>
  <c r="M47" i="127"/>
  <c r="M48" i="127" s="1"/>
  <c r="L47" i="127"/>
  <c r="K47" i="127"/>
  <c r="N47" i="127" s="1"/>
  <c r="N46" i="127"/>
  <c r="L45" i="127"/>
  <c r="K45" i="127"/>
  <c r="M44" i="127"/>
  <c r="M45" i="127" s="1"/>
  <c r="L44" i="127"/>
  <c r="N44" i="127" s="1"/>
  <c r="K44" i="127"/>
  <c r="N43" i="127"/>
  <c r="L42" i="127"/>
  <c r="M41" i="127"/>
  <c r="L41" i="127"/>
  <c r="M40" i="127"/>
  <c r="M42" i="127" s="1"/>
  <c r="L40" i="127"/>
  <c r="K40" i="127"/>
  <c r="K41" i="127" s="1"/>
  <c r="N39" i="127"/>
  <c r="M38" i="127"/>
  <c r="M37" i="127"/>
  <c r="K37" i="127"/>
  <c r="M36" i="127"/>
  <c r="L36" i="127"/>
  <c r="L37" i="127" s="1"/>
  <c r="K36" i="127"/>
  <c r="K38" i="127" s="1"/>
  <c r="N35" i="127"/>
  <c r="M34" i="127"/>
  <c r="K34" i="127"/>
  <c r="N34" i="127" s="1"/>
  <c r="N33" i="127"/>
  <c r="M33" i="127"/>
  <c r="L33" i="127"/>
  <c r="L34" i="127" s="1"/>
  <c r="K33" i="127"/>
  <c r="N32" i="127"/>
  <c r="M31" i="127"/>
  <c r="K31" i="127"/>
  <c r="N30" i="127"/>
  <c r="M30" i="127"/>
  <c r="L30" i="127"/>
  <c r="L31" i="127" s="1"/>
  <c r="N31" i="127" s="1"/>
  <c r="K30" i="127"/>
  <c r="N29" i="127"/>
  <c r="N28" i="127"/>
  <c r="N27" i="127"/>
  <c r="M26" i="127"/>
  <c r="L26" i="127"/>
  <c r="K26" i="127"/>
  <c r="N26" i="127" s="1"/>
  <c r="M25" i="127"/>
  <c r="K25" i="127"/>
  <c r="M24" i="127"/>
  <c r="L24" i="127"/>
  <c r="L25" i="127" s="1"/>
  <c r="K24" i="127"/>
  <c r="N24" i="127" s="1"/>
  <c r="N23" i="127"/>
  <c r="K22" i="127"/>
  <c r="L21" i="127"/>
  <c r="K21" i="127"/>
  <c r="M20" i="127"/>
  <c r="L20" i="127"/>
  <c r="L22" i="127" s="1"/>
  <c r="K20" i="127"/>
  <c r="N19" i="127"/>
  <c r="L18" i="127"/>
  <c r="M17" i="127"/>
  <c r="L17" i="127"/>
  <c r="M16" i="127"/>
  <c r="M18" i="127" s="1"/>
  <c r="L16" i="127"/>
  <c r="K16" i="127"/>
  <c r="K17" i="127" s="1"/>
  <c r="N15" i="127"/>
  <c r="M14" i="127"/>
  <c r="L14" i="127"/>
  <c r="N13" i="127"/>
  <c r="M13" i="127"/>
  <c r="L13" i="127"/>
  <c r="K13" i="127"/>
  <c r="K14" i="127" s="1"/>
  <c r="N14" i="127" s="1"/>
  <c r="N12" i="127"/>
  <c r="M11" i="127"/>
  <c r="M10" i="127" s="1"/>
  <c r="M9" i="127" s="1"/>
  <c r="L11" i="127"/>
  <c r="L10" i="127" s="1"/>
  <c r="L9" i="127" s="1"/>
  <c r="K11" i="127"/>
  <c r="N11" i="127" s="1"/>
  <c r="K10" i="127"/>
  <c r="N10" i="127" s="1"/>
  <c r="I131" i="127"/>
  <c r="H131" i="127"/>
  <c r="J131" i="127" s="1"/>
  <c r="G131" i="127"/>
  <c r="I130" i="127"/>
  <c r="E130" i="127" s="1"/>
  <c r="H130" i="127"/>
  <c r="G130" i="127"/>
  <c r="J130" i="127" s="1"/>
  <c r="I129" i="127"/>
  <c r="H129" i="127"/>
  <c r="G129" i="127"/>
  <c r="J129" i="127" s="1"/>
  <c r="I128" i="127"/>
  <c r="H128" i="127"/>
  <c r="J128" i="127" s="1"/>
  <c r="G128" i="127"/>
  <c r="I127" i="127"/>
  <c r="H127" i="127"/>
  <c r="G127" i="127"/>
  <c r="J127" i="127" s="1"/>
  <c r="J125" i="127"/>
  <c r="I124" i="127"/>
  <c r="H124" i="127"/>
  <c r="G124" i="127"/>
  <c r="J124" i="127" s="1"/>
  <c r="J123" i="127"/>
  <c r="I123" i="127"/>
  <c r="H123" i="127"/>
  <c r="G123" i="127"/>
  <c r="I122" i="127"/>
  <c r="H122" i="127"/>
  <c r="J122" i="127" s="1"/>
  <c r="G122" i="127"/>
  <c r="I121" i="127"/>
  <c r="H121" i="127"/>
  <c r="G121" i="127"/>
  <c r="J121" i="127" s="1"/>
  <c r="J120" i="127"/>
  <c r="I120" i="127"/>
  <c r="H120" i="127"/>
  <c r="G120" i="127"/>
  <c r="J118" i="127"/>
  <c r="J117" i="127"/>
  <c r="J116" i="127"/>
  <c r="J115" i="127" s="1"/>
  <c r="I115" i="127"/>
  <c r="H115" i="127"/>
  <c r="G115" i="127"/>
  <c r="I111" i="127"/>
  <c r="H111" i="127"/>
  <c r="I110" i="127"/>
  <c r="H110" i="127"/>
  <c r="G110" i="127"/>
  <c r="G111" i="127" s="1"/>
  <c r="J111" i="127" s="1"/>
  <c r="J109" i="127"/>
  <c r="I108" i="127"/>
  <c r="H108" i="127"/>
  <c r="J107" i="127"/>
  <c r="I107" i="127"/>
  <c r="H107" i="127"/>
  <c r="G107" i="127"/>
  <c r="G108" i="127" s="1"/>
  <c r="J108" i="127" s="1"/>
  <c r="J106" i="127"/>
  <c r="I105" i="127"/>
  <c r="H105" i="127"/>
  <c r="I104" i="127"/>
  <c r="H104" i="127"/>
  <c r="G104" i="127"/>
  <c r="G105" i="127" s="1"/>
  <c r="J105" i="127" s="1"/>
  <c r="J103" i="127"/>
  <c r="I99" i="127"/>
  <c r="H99" i="127"/>
  <c r="J98" i="127"/>
  <c r="I98" i="127"/>
  <c r="H98" i="127"/>
  <c r="G98" i="127"/>
  <c r="J97" i="127"/>
  <c r="J96" i="127"/>
  <c r="J95" i="127"/>
  <c r="I95" i="127"/>
  <c r="H95" i="127"/>
  <c r="G95" i="127"/>
  <c r="H94" i="127"/>
  <c r="J94" i="127" s="1"/>
  <c r="G94" i="127"/>
  <c r="I93" i="127"/>
  <c r="I94" i="127" s="1"/>
  <c r="H93" i="127"/>
  <c r="G93" i="127"/>
  <c r="J93" i="127" s="1"/>
  <c r="J92" i="127"/>
  <c r="H90" i="127"/>
  <c r="G90" i="127"/>
  <c r="J90" i="127" s="1"/>
  <c r="I89" i="127"/>
  <c r="I90" i="127" s="1"/>
  <c r="H89" i="127"/>
  <c r="G89" i="127"/>
  <c r="J89" i="127" s="1"/>
  <c r="J88" i="127"/>
  <c r="H87" i="127"/>
  <c r="J87" i="127" s="1"/>
  <c r="G87" i="127"/>
  <c r="I86" i="127"/>
  <c r="I87" i="127" s="1"/>
  <c r="H86" i="127"/>
  <c r="G86" i="127"/>
  <c r="J86" i="127" s="1"/>
  <c r="J85" i="127"/>
  <c r="H84" i="127"/>
  <c r="G84" i="127"/>
  <c r="J84" i="127" s="1"/>
  <c r="I83" i="127"/>
  <c r="I84" i="127" s="1"/>
  <c r="H83" i="127"/>
  <c r="G83" i="127"/>
  <c r="J83" i="127" s="1"/>
  <c r="J82" i="127"/>
  <c r="H81" i="127"/>
  <c r="J81" i="127" s="1"/>
  <c r="G81" i="127"/>
  <c r="I80" i="127"/>
  <c r="I81" i="127" s="1"/>
  <c r="H80" i="127"/>
  <c r="G80" i="127"/>
  <c r="J80" i="127" s="1"/>
  <c r="I78" i="127"/>
  <c r="I77" i="127"/>
  <c r="H77" i="127"/>
  <c r="H78" i="127" s="1"/>
  <c r="G77" i="127"/>
  <c r="G78" i="127" s="1"/>
  <c r="I75" i="127"/>
  <c r="I74" i="127"/>
  <c r="H74" i="127"/>
  <c r="H75" i="127" s="1"/>
  <c r="G74" i="127"/>
  <c r="G75" i="127" s="1"/>
  <c r="J73" i="127"/>
  <c r="H72" i="127"/>
  <c r="G72" i="127"/>
  <c r="J72" i="127" s="1"/>
  <c r="I71" i="127"/>
  <c r="I72" i="127" s="1"/>
  <c r="H71" i="127"/>
  <c r="G71" i="127"/>
  <c r="J71" i="127" s="1"/>
  <c r="J70" i="127"/>
  <c r="H69" i="127"/>
  <c r="J69" i="127" s="1"/>
  <c r="G69" i="127"/>
  <c r="I68" i="127"/>
  <c r="I69" i="127" s="1"/>
  <c r="H68" i="127"/>
  <c r="G68" i="127"/>
  <c r="J68" i="127" s="1"/>
  <c r="J67" i="127"/>
  <c r="H66" i="127"/>
  <c r="G66" i="127"/>
  <c r="J66" i="127" s="1"/>
  <c r="I65" i="127"/>
  <c r="I66" i="127" s="1"/>
  <c r="H65" i="127"/>
  <c r="G65" i="127"/>
  <c r="J65" i="127" s="1"/>
  <c r="J64" i="127"/>
  <c r="H63" i="127"/>
  <c r="J63" i="127" s="1"/>
  <c r="G63" i="127"/>
  <c r="I62" i="127"/>
  <c r="I63" i="127" s="1"/>
  <c r="H62" i="127"/>
  <c r="G62" i="127"/>
  <c r="J62" i="127" s="1"/>
  <c r="J61" i="127"/>
  <c r="H60" i="127"/>
  <c r="G60" i="127"/>
  <c r="J60" i="127" s="1"/>
  <c r="I59" i="127"/>
  <c r="I60" i="127" s="1"/>
  <c r="H59" i="127"/>
  <c r="G59" i="127"/>
  <c r="J59" i="127" s="1"/>
  <c r="J58" i="127"/>
  <c r="H57" i="127"/>
  <c r="J57" i="127" s="1"/>
  <c r="G57" i="127"/>
  <c r="I56" i="127"/>
  <c r="I57" i="127" s="1"/>
  <c r="H56" i="127"/>
  <c r="G56" i="127"/>
  <c r="J56" i="127" s="1"/>
  <c r="J55" i="127"/>
  <c r="H54" i="127"/>
  <c r="G54" i="127"/>
  <c r="J54" i="127" s="1"/>
  <c r="I53" i="127"/>
  <c r="I54" i="127" s="1"/>
  <c r="H53" i="127"/>
  <c r="G53" i="127"/>
  <c r="J53" i="127" s="1"/>
  <c r="J52" i="127"/>
  <c r="H51" i="127"/>
  <c r="J51" i="127" s="1"/>
  <c r="G51" i="127"/>
  <c r="I50" i="127"/>
  <c r="I51" i="127" s="1"/>
  <c r="H50" i="127"/>
  <c r="G50" i="127"/>
  <c r="J50" i="127" s="1"/>
  <c r="J49" i="127"/>
  <c r="H48" i="127"/>
  <c r="G48" i="127"/>
  <c r="J48" i="127" s="1"/>
  <c r="I47" i="127"/>
  <c r="I48" i="127" s="1"/>
  <c r="H47" i="127"/>
  <c r="G47" i="127"/>
  <c r="J47" i="127" s="1"/>
  <c r="J46" i="127"/>
  <c r="H45" i="127"/>
  <c r="J45" i="127" s="1"/>
  <c r="G45" i="127"/>
  <c r="I44" i="127"/>
  <c r="I45" i="127" s="1"/>
  <c r="H44" i="127"/>
  <c r="G44" i="127"/>
  <c r="J44" i="127" s="1"/>
  <c r="J43" i="127"/>
  <c r="I41" i="127"/>
  <c r="H41" i="127"/>
  <c r="H42" i="127" s="1"/>
  <c r="I40" i="127"/>
  <c r="I42" i="127" s="1"/>
  <c r="H40" i="127"/>
  <c r="G40" i="127"/>
  <c r="G41" i="127" s="1"/>
  <c r="J39" i="127"/>
  <c r="I37" i="127"/>
  <c r="I38" i="127" s="1"/>
  <c r="I36" i="127"/>
  <c r="H36" i="127"/>
  <c r="G36" i="127"/>
  <c r="G37" i="127" s="1"/>
  <c r="J35" i="127"/>
  <c r="I34" i="127"/>
  <c r="G34" i="127"/>
  <c r="J34" i="127" s="1"/>
  <c r="J33" i="127"/>
  <c r="I33" i="127"/>
  <c r="H33" i="127"/>
  <c r="H34" i="127" s="1"/>
  <c r="G33" i="127"/>
  <c r="J32" i="127"/>
  <c r="I31" i="127"/>
  <c r="J30" i="127"/>
  <c r="I30" i="127"/>
  <c r="H30" i="127"/>
  <c r="H31" i="127" s="1"/>
  <c r="G30" i="127"/>
  <c r="G31" i="127" s="1"/>
  <c r="J31" i="127" s="1"/>
  <c r="J29" i="127"/>
  <c r="J28" i="127"/>
  <c r="J27" i="127"/>
  <c r="I26" i="127"/>
  <c r="H26" i="127"/>
  <c r="J26" i="127" s="1"/>
  <c r="G26" i="127"/>
  <c r="I25" i="127"/>
  <c r="G25" i="127"/>
  <c r="J25" i="127" s="1"/>
  <c r="I24" i="127"/>
  <c r="H24" i="127"/>
  <c r="H25" i="127" s="1"/>
  <c r="G24" i="127"/>
  <c r="J24" i="127" s="1"/>
  <c r="J23" i="127"/>
  <c r="H21" i="127"/>
  <c r="G21" i="127"/>
  <c r="G22" i="127" s="1"/>
  <c r="I20" i="127"/>
  <c r="I21" i="127" s="1"/>
  <c r="I22" i="127" s="1"/>
  <c r="H20" i="127"/>
  <c r="H22" i="127" s="1"/>
  <c r="G20" i="127"/>
  <c r="J20" i="127" s="1"/>
  <c r="J19" i="127"/>
  <c r="I17" i="127"/>
  <c r="H17" i="127"/>
  <c r="H18" i="127" s="1"/>
  <c r="I16" i="127"/>
  <c r="I18" i="127" s="1"/>
  <c r="H16" i="127"/>
  <c r="G16" i="127"/>
  <c r="G17" i="127" s="1"/>
  <c r="J15" i="127"/>
  <c r="H14" i="127"/>
  <c r="J13" i="127"/>
  <c r="I13" i="127"/>
  <c r="I14" i="127" s="1"/>
  <c r="H13" i="127"/>
  <c r="G13" i="127"/>
  <c r="G14" i="127" s="1"/>
  <c r="J12" i="127"/>
  <c r="I11" i="127"/>
  <c r="I10" i="127" s="1"/>
  <c r="I9" i="127" s="1"/>
  <c r="H11" i="127"/>
  <c r="J11" i="127" s="1"/>
  <c r="G11" i="127"/>
  <c r="G10" i="127"/>
  <c r="F133" i="127"/>
  <c r="F132" i="127"/>
  <c r="D131" i="127"/>
  <c r="E129" i="127"/>
  <c r="D128" i="127"/>
  <c r="F126" i="127"/>
  <c r="E126" i="127"/>
  <c r="D126" i="127"/>
  <c r="C126" i="127"/>
  <c r="E125" i="127"/>
  <c r="D125" i="127"/>
  <c r="C125" i="127"/>
  <c r="D124" i="127"/>
  <c r="C122" i="127"/>
  <c r="E121" i="127"/>
  <c r="E120" i="127"/>
  <c r="F119" i="127"/>
  <c r="E119" i="127"/>
  <c r="D119" i="127"/>
  <c r="C119" i="127"/>
  <c r="E118" i="127"/>
  <c r="D118" i="127"/>
  <c r="C118" i="127"/>
  <c r="E117" i="127"/>
  <c r="D117" i="127"/>
  <c r="C117" i="127"/>
  <c r="E116" i="127"/>
  <c r="D116" i="127"/>
  <c r="C116" i="127"/>
  <c r="F109" i="127"/>
  <c r="E109" i="127"/>
  <c r="D109" i="127"/>
  <c r="C109" i="127"/>
  <c r="D107" i="127"/>
  <c r="E106" i="127"/>
  <c r="D106" i="127"/>
  <c r="C106" i="127"/>
  <c r="F103" i="127"/>
  <c r="E103" i="127"/>
  <c r="D103" i="127"/>
  <c r="C103" i="127"/>
  <c r="E98" i="127"/>
  <c r="E97" i="127"/>
  <c r="D97" i="127"/>
  <c r="C97" i="127"/>
  <c r="E96" i="127"/>
  <c r="D96" i="127"/>
  <c r="C96" i="127"/>
  <c r="D95" i="127"/>
  <c r="E92" i="127"/>
  <c r="D92" i="127"/>
  <c r="C92" i="127"/>
  <c r="F91" i="127"/>
  <c r="E91" i="127"/>
  <c r="D91" i="127"/>
  <c r="C91" i="127"/>
  <c r="F88" i="127"/>
  <c r="E88" i="127"/>
  <c r="D88" i="127"/>
  <c r="C88" i="127"/>
  <c r="E85" i="127"/>
  <c r="D85" i="127"/>
  <c r="C85" i="127"/>
  <c r="E82" i="127"/>
  <c r="D82" i="127"/>
  <c r="C82" i="127"/>
  <c r="F79" i="127"/>
  <c r="E79" i="127"/>
  <c r="D79" i="127"/>
  <c r="C79" i="127"/>
  <c r="F78" i="127"/>
  <c r="D77" i="127"/>
  <c r="F77" i="127"/>
  <c r="F76" i="127"/>
  <c r="E76" i="127"/>
  <c r="D76" i="127"/>
  <c r="C76" i="127"/>
  <c r="F75" i="127"/>
  <c r="F74" i="127"/>
  <c r="E74" i="127"/>
  <c r="E73" i="127"/>
  <c r="D73" i="127"/>
  <c r="C73" i="127"/>
  <c r="C71" i="127"/>
  <c r="E70" i="127"/>
  <c r="D70" i="127"/>
  <c r="C70" i="127"/>
  <c r="E67" i="127"/>
  <c r="D67" i="127"/>
  <c r="C67" i="127"/>
  <c r="C65" i="127"/>
  <c r="E64" i="127"/>
  <c r="D64" i="127"/>
  <c r="C64" i="127"/>
  <c r="E61" i="127"/>
  <c r="D61" i="127"/>
  <c r="C61" i="127"/>
  <c r="E58" i="127"/>
  <c r="D58" i="127"/>
  <c r="C58" i="127"/>
  <c r="E55" i="127"/>
  <c r="D55" i="127"/>
  <c r="C55" i="127"/>
  <c r="F52" i="127"/>
  <c r="E52" i="127"/>
  <c r="D52" i="127"/>
  <c r="C52" i="127"/>
  <c r="C50" i="127"/>
  <c r="E49" i="127"/>
  <c r="D49" i="127"/>
  <c r="C49" i="127"/>
  <c r="E46" i="127"/>
  <c r="D46" i="127"/>
  <c r="C46" i="127"/>
  <c r="E43" i="127"/>
  <c r="D43" i="127"/>
  <c r="C43" i="127"/>
  <c r="F39" i="127"/>
  <c r="E39" i="127"/>
  <c r="D39" i="127"/>
  <c r="C39" i="127"/>
  <c r="F35" i="127"/>
  <c r="E35" i="127"/>
  <c r="D35" i="127"/>
  <c r="C35" i="127"/>
  <c r="E33" i="127"/>
  <c r="D33" i="127"/>
  <c r="E32" i="127"/>
  <c r="D32" i="127"/>
  <c r="C32" i="127"/>
  <c r="F29" i="127"/>
  <c r="E29" i="127"/>
  <c r="D29" i="127"/>
  <c r="C29" i="127"/>
  <c r="F28" i="127"/>
  <c r="E28" i="127"/>
  <c r="D28" i="127"/>
  <c r="C28" i="127"/>
  <c r="F27" i="127"/>
  <c r="E27" i="127"/>
  <c r="D27" i="127"/>
  <c r="C27" i="127"/>
  <c r="D26" i="127"/>
  <c r="E24" i="127"/>
  <c r="D24" i="127"/>
  <c r="F23" i="127"/>
  <c r="E23" i="127"/>
  <c r="D23" i="127"/>
  <c r="C23" i="127"/>
  <c r="D20" i="127"/>
  <c r="E19" i="127"/>
  <c r="D19" i="127"/>
  <c r="C19" i="127"/>
  <c r="F15" i="127"/>
  <c r="E15" i="127"/>
  <c r="D15" i="127"/>
  <c r="C15" i="127"/>
  <c r="C13" i="127"/>
  <c r="E13" i="127"/>
  <c r="F12" i="127"/>
  <c r="E12" i="127"/>
  <c r="D12" i="127"/>
  <c r="C12" i="127"/>
  <c r="D11" i="127"/>
  <c r="AG131" i="52"/>
  <c r="AF131" i="52"/>
  <c r="AH131" i="52" s="1"/>
  <c r="AE131" i="52"/>
  <c r="AH130" i="52"/>
  <c r="AG130" i="52"/>
  <c r="AF130" i="52"/>
  <c r="AE130" i="52"/>
  <c r="AH129" i="52"/>
  <c r="AG129" i="52"/>
  <c r="AF129" i="52"/>
  <c r="AE129" i="52"/>
  <c r="AG128" i="52"/>
  <c r="AF128" i="52"/>
  <c r="AH128" i="52" s="1"/>
  <c r="AE128" i="52"/>
  <c r="AH127" i="52"/>
  <c r="AG127" i="52"/>
  <c r="AF127" i="52"/>
  <c r="AE127" i="52"/>
  <c r="AH125" i="52"/>
  <c r="AG124" i="52"/>
  <c r="AF124" i="52"/>
  <c r="AE124" i="52"/>
  <c r="AH124" i="52" s="1"/>
  <c r="AG123" i="52"/>
  <c r="AF123" i="52"/>
  <c r="AE123" i="52"/>
  <c r="AH123" i="52" s="1"/>
  <c r="AG122" i="52"/>
  <c r="AF122" i="52"/>
  <c r="AE122" i="52"/>
  <c r="AH122" i="52" s="1"/>
  <c r="AG121" i="52"/>
  <c r="AF121" i="52"/>
  <c r="AE121" i="52"/>
  <c r="AH121" i="52" s="1"/>
  <c r="AG120" i="52"/>
  <c r="AF120" i="52"/>
  <c r="AE120" i="52"/>
  <c r="AH120" i="52" s="1"/>
  <c r="AH118" i="52"/>
  <c r="AH117" i="52"/>
  <c r="AH116" i="52"/>
  <c r="AH115" i="52"/>
  <c r="AG115" i="52"/>
  <c r="AF115" i="52"/>
  <c r="AE115" i="52"/>
  <c r="AG111" i="52"/>
  <c r="AF111" i="52"/>
  <c r="AH110" i="52"/>
  <c r="AG110" i="52"/>
  <c r="AF110" i="52"/>
  <c r="AE110" i="52"/>
  <c r="AE111" i="52" s="1"/>
  <c r="AH111" i="52" s="1"/>
  <c r="AH109" i="52"/>
  <c r="AG107" i="52"/>
  <c r="AG108" i="52" s="1"/>
  <c r="AF107" i="52"/>
  <c r="AF108" i="52" s="1"/>
  <c r="AE107" i="52"/>
  <c r="AE108" i="52" s="1"/>
  <c r="AH106" i="52"/>
  <c r="AG105" i="52"/>
  <c r="AF105" i="52"/>
  <c r="AH104" i="52"/>
  <c r="AG104" i="52"/>
  <c r="AF104" i="52"/>
  <c r="AE104" i="52"/>
  <c r="AE105" i="52" s="1"/>
  <c r="AH105" i="52" s="1"/>
  <c r="AH103" i="52"/>
  <c r="AG98" i="52"/>
  <c r="AF98" i="52"/>
  <c r="AF101" i="52" s="1"/>
  <c r="AF113" i="52" s="1"/>
  <c r="AF133" i="52" s="1"/>
  <c r="AE98" i="52"/>
  <c r="AH97" i="52"/>
  <c r="AH96" i="52"/>
  <c r="AG95" i="52"/>
  <c r="AF95" i="52"/>
  <c r="AE95" i="52"/>
  <c r="AH95" i="52" s="1"/>
  <c r="AF94" i="52"/>
  <c r="AE94" i="52"/>
  <c r="AG93" i="52"/>
  <c r="AG94" i="52" s="1"/>
  <c r="AF93" i="52"/>
  <c r="AE93" i="52"/>
  <c r="AH93" i="52" s="1"/>
  <c r="AH92" i="52"/>
  <c r="AG89" i="52"/>
  <c r="AG90" i="52" s="1"/>
  <c r="AF89" i="52"/>
  <c r="AF90" i="52" s="1"/>
  <c r="AE89" i="52"/>
  <c r="AE90" i="52" s="1"/>
  <c r="AH90" i="52" s="1"/>
  <c r="AH88" i="52"/>
  <c r="AF87" i="52"/>
  <c r="AE87" i="52"/>
  <c r="AG86" i="52"/>
  <c r="AG87" i="52" s="1"/>
  <c r="AF86" i="52"/>
  <c r="AE86" i="52"/>
  <c r="AH86" i="52" s="1"/>
  <c r="AH85" i="52"/>
  <c r="AG83" i="52"/>
  <c r="AG84" i="52" s="1"/>
  <c r="AF83" i="52"/>
  <c r="AF84" i="52" s="1"/>
  <c r="AE83" i="52"/>
  <c r="AE84" i="52" s="1"/>
  <c r="AH82" i="52"/>
  <c r="AF81" i="52"/>
  <c r="AE81" i="52"/>
  <c r="AG80" i="52"/>
  <c r="AG81" i="52" s="1"/>
  <c r="AF80" i="52"/>
  <c r="AE80" i="52"/>
  <c r="AH80" i="52" s="1"/>
  <c r="AF78" i="52"/>
  <c r="AG77" i="52"/>
  <c r="AG78" i="52" s="1"/>
  <c r="AF77" i="52"/>
  <c r="AE77" i="52"/>
  <c r="AE78" i="52" s="1"/>
  <c r="AF75" i="52"/>
  <c r="AG74" i="52"/>
  <c r="AG75" i="52" s="1"/>
  <c r="AF74" i="52"/>
  <c r="AE74" i="52"/>
  <c r="AE75" i="52" s="1"/>
  <c r="C75" i="52" s="1"/>
  <c r="AH73" i="52"/>
  <c r="AG71" i="52"/>
  <c r="AG72" i="52" s="1"/>
  <c r="AF71" i="52"/>
  <c r="AF72" i="52" s="1"/>
  <c r="AE71" i="52"/>
  <c r="AE72" i="52" s="1"/>
  <c r="AH70" i="52"/>
  <c r="AE69" i="52"/>
  <c r="AG68" i="52"/>
  <c r="AG69" i="52" s="1"/>
  <c r="AF68" i="52"/>
  <c r="AF69" i="52" s="1"/>
  <c r="AE68" i="52"/>
  <c r="AH68" i="52" s="1"/>
  <c r="AH67" i="52"/>
  <c r="AG65" i="52"/>
  <c r="AG66" i="52" s="1"/>
  <c r="AF65" i="52"/>
  <c r="AF66" i="52" s="1"/>
  <c r="AE65" i="52"/>
  <c r="AE66" i="52" s="1"/>
  <c r="AH64" i="52"/>
  <c r="AE63" i="52"/>
  <c r="AG62" i="52"/>
  <c r="AG63" i="52" s="1"/>
  <c r="AF62" i="52"/>
  <c r="AF63" i="52" s="1"/>
  <c r="AE62" i="52"/>
  <c r="AH62" i="52" s="1"/>
  <c r="AH61" i="52"/>
  <c r="AG59" i="52"/>
  <c r="AG60" i="52" s="1"/>
  <c r="AF59" i="52"/>
  <c r="AF60" i="52" s="1"/>
  <c r="AE59" i="52"/>
  <c r="AE60" i="52" s="1"/>
  <c r="AH58" i="52"/>
  <c r="AE57" i="52"/>
  <c r="AG56" i="52"/>
  <c r="AG57" i="52" s="1"/>
  <c r="AF56" i="52"/>
  <c r="AF57" i="52" s="1"/>
  <c r="AE56" i="52"/>
  <c r="AH56" i="52" s="1"/>
  <c r="AH55" i="52"/>
  <c r="AG53" i="52"/>
  <c r="AG54" i="52" s="1"/>
  <c r="AF53" i="52"/>
  <c r="AF54" i="52" s="1"/>
  <c r="AE53" i="52"/>
  <c r="AE54" i="52" s="1"/>
  <c r="AH52" i="52"/>
  <c r="AE51" i="52"/>
  <c r="AG50" i="52"/>
  <c r="AG51" i="52" s="1"/>
  <c r="AF50" i="52"/>
  <c r="AF51" i="52" s="1"/>
  <c r="AE50" i="52"/>
  <c r="AH50" i="52" s="1"/>
  <c r="AH49" i="52"/>
  <c r="AG47" i="52"/>
  <c r="AG48" i="52" s="1"/>
  <c r="AF47" i="52"/>
  <c r="AF48" i="52" s="1"/>
  <c r="AE47" i="52"/>
  <c r="AE48" i="52" s="1"/>
  <c r="AH46" i="52"/>
  <c r="AE45" i="52"/>
  <c r="AG44" i="52"/>
  <c r="AG45" i="52" s="1"/>
  <c r="AF44" i="52"/>
  <c r="AF45" i="52" s="1"/>
  <c r="AE44" i="52"/>
  <c r="AH44" i="52" s="1"/>
  <c r="AH43" i="52"/>
  <c r="AF41" i="52"/>
  <c r="AF42" i="52" s="1"/>
  <c r="AH40" i="52"/>
  <c r="AG40" i="52"/>
  <c r="AF40" i="52"/>
  <c r="AE40" i="52"/>
  <c r="AE41" i="52" s="1"/>
  <c r="AH39" i="52"/>
  <c r="AG37" i="52"/>
  <c r="AG36" i="52"/>
  <c r="AG38" i="52" s="1"/>
  <c r="AF36" i="52"/>
  <c r="AF37" i="52" s="1"/>
  <c r="AE36" i="52"/>
  <c r="AE37" i="52" s="1"/>
  <c r="AH37" i="52" s="1"/>
  <c r="AH35" i="52"/>
  <c r="AF34" i="52"/>
  <c r="AE34" i="52"/>
  <c r="AH33" i="52"/>
  <c r="AG33" i="52"/>
  <c r="AG34" i="52" s="1"/>
  <c r="AF33" i="52"/>
  <c r="AE33" i="52"/>
  <c r="AH32" i="52"/>
  <c r="AG31" i="52"/>
  <c r="AG30" i="52"/>
  <c r="AF30" i="52"/>
  <c r="AF31" i="52" s="1"/>
  <c r="AE30" i="52"/>
  <c r="AE31" i="52" s="1"/>
  <c r="AH31" i="52" s="1"/>
  <c r="AH29" i="52"/>
  <c r="AH28" i="52"/>
  <c r="AH27" i="52"/>
  <c r="AG26" i="52"/>
  <c r="AF26" i="52"/>
  <c r="AH26" i="52" s="1"/>
  <c r="AE26" i="52"/>
  <c r="AF25" i="52"/>
  <c r="AE25" i="52"/>
  <c r="AH24" i="52"/>
  <c r="AG24" i="52"/>
  <c r="AG25" i="52" s="1"/>
  <c r="AF24" i="52"/>
  <c r="AE24" i="52"/>
  <c r="AH23" i="52"/>
  <c r="AG22" i="52"/>
  <c r="AG21" i="52"/>
  <c r="AF21" i="52"/>
  <c r="AE21" i="52"/>
  <c r="AH21" i="52" s="1"/>
  <c r="AG20" i="52"/>
  <c r="AF20" i="52"/>
  <c r="AF22" i="52" s="1"/>
  <c r="AE20" i="52"/>
  <c r="AH20" i="52" s="1"/>
  <c r="AH19" i="52"/>
  <c r="AG17" i="52"/>
  <c r="AF17" i="52"/>
  <c r="AG16" i="52"/>
  <c r="AG18" i="52" s="1"/>
  <c r="AF16" i="52"/>
  <c r="AF18" i="52" s="1"/>
  <c r="AE16" i="52"/>
  <c r="AE17" i="52" s="1"/>
  <c r="AH17" i="52" s="1"/>
  <c r="AH15" i="52"/>
  <c r="AE14" i="52"/>
  <c r="AH13" i="52"/>
  <c r="AG13" i="52"/>
  <c r="AG14" i="52" s="1"/>
  <c r="AF13" i="52"/>
  <c r="AF14" i="52" s="1"/>
  <c r="AE13" i="52"/>
  <c r="AH12" i="52"/>
  <c r="AG11" i="52"/>
  <c r="AG10" i="52" s="1"/>
  <c r="AG9" i="52" s="1"/>
  <c r="AF11" i="52"/>
  <c r="AF10" i="52" s="1"/>
  <c r="AF9" i="52" s="1"/>
  <c r="AE11" i="52"/>
  <c r="AH11" i="52" s="1"/>
  <c r="AE10" i="52"/>
  <c r="AC131" i="52"/>
  <c r="AB131" i="52"/>
  <c r="AA131" i="52"/>
  <c r="AD131" i="52" s="1"/>
  <c r="AC130" i="52"/>
  <c r="AB130" i="52"/>
  <c r="AA130" i="52"/>
  <c r="AD130" i="52" s="1"/>
  <c r="AC129" i="52"/>
  <c r="AB129" i="52"/>
  <c r="AA129" i="52"/>
  <c r="AD129" i="52" s="1"/>
  <c r="AC128" i="52"/>
  <c r="AB128" i="52"/>
  <c r="AA128" i="52"/>
  <c r="AD128" i="52" s="1"/>
  <c r="AC127" i="52"/>
  <c r="AB127" i="52"/>
  <c r="AA127" i="52"/>
  <c r="AD127" i="52" s="1"/>
  <c r="AD125" i="52"/>
  <c r="AD124" i="52"/>
  <c r="AC124" i="52"/>
  <c r="AB124" i="52"/>
  <c r="AA124" i="52"/>
  <c r="AD123" i="52"/>
  <c r="AC123" i="52"/>
  <c r="AB123" i="52"/>
  <c r="AA123" i="52"/>
  <c r="AC122" i="52"/>
  <c r="AB122" i="52"/>
  <c r="AD122" i="52" s="1"/>
  <c r="AA122" i="52"/>
  <c r="AD121" i="52"/>
  <c r="AC121" i="52"/>
  <c r="AB121" i="52"/>
  <c r="AA121" i="52"/>
  <c r="AD120" i="52"/>
  <c r="AC120" i="52"/>
  <c r="AB120" i="52"/>
  <c r="AA120" i="52"/>
  <c r="AD118" i="52"/>
  <c r="AD117" i="52"/>
  <c r="AD116" i="52"/>
  <c r="AD115" i="52" s="1"/>
  <c r="AC115" i="52"/>
  <c r="AB115" i="52"/>
  <c r="AA115" i="52"/>
  <c r="AC111" i="52"/>
  <c r="AB111" i="52"/>
  <c r="AC110" i="52"/>
  <c r="AB110" i="52"/>
  <c r="AA110" i="52"/>
  <c r="AA111" i="52" s="1"/>
  <c r="AD111" i="52" s="1"/>
  <c r="AD109" i="52"/>
  <c r="AC108" i="52"/>
  <c r="AD107" i="52"/>
  <c r="AC107" i="52"/>
  <c r="AB107" i="52"/>
  <c r="AB108" i="52" s="1"/>
  <c r="AA107" i="52"/>
  <c r="AA108" i="52" s="1"/>
  <c r="AD106" i="52"/>
  <c r="AC105" i="52"/>
  <c r="AB105" i="52"/>
  <c r="AC104" i="52"/>
  <c r="AB104" i="52"/>
  <c r="AA104" i="52"/>
  <c r="AA105" i="52" s="1"/>
  <c r="AD105" i="52" s="1"/>
  <c r="AD103" i="52"/>
  <c r="AC99" i="52"/>
  <c r="AD98" i="52"/>
  <c r="AC98" i="52"/>
  <c r="AB98" i="52"/>
  <c r="AA98" i="52"/>
  <c r="AD97" i="52"/>
  <c r="AD96" i="52"/>
  <c r="AD95" i="52"/>
  <c r="AC95" i="52"/>
  <c r="AB95" i="52"/>
  <c r="AA95" i="52"/>
  <c r="AB94" i="52"/>
  <c r="AD94" i="52" s="1"/>
  <c r="AA94" i="52"/>
  <c r="AD93" i="52"/>
  <c r="AC93" i="52"/>
  <c r="AC94" i="52" s="1"/>
  <c r="AB93" i="52"/>
  <c r="AA93" i="52"/>
  <c r="AD92" i="52"/>
  <c r="AB90" i="52"/>
  <c r="AC89" i="52"/>
  <c r="AC90" i="52" s="1"/>
  <c r="AB89" i="52"/>
  <c r="AA89" i="52"/>
  <c r="AA90" i="52" s="1"/>
  <c r="AD90" i="52" s="1"/>
  <c r="AD88" i="52"/>
  <c r="AB87" i="52"/>
  <c r="AD87" i="52" s="1"/>
  <c r="AA87" i="52"/>
  <c r="AD86" i="52"/>
  <c r="AC86" i="52"/>
  <c r="AC87" i="52" s="1"/>
  <c r="AB86" i="52"/>
  <c r="AA86" i="52"/>
  <c r="AD85" i="52"/>
  <c r="AB84" i="52"/>
  <c r="AC83" i="52"/>
  <c r="AC84" i="52" s="1"/>
  <c r="AB83" i="52"/>
  <c r="AA83" i="52"/>
  <c r="AA84" i="52" s="1"/>
  <c r="AD84" i="52" s="1"/>
  <c r="AD82" i="52"/>
  <c r="AB81" i="52"/>
  <c r="AD81" i="52" s="1"/>
  <c r="AA81" i="52"/>
  <c r="AD80" i="52"/>
  <c r="AC80" i="52"/>
  <c r="AC81" i="52" s="1"/>
  <c r="AB80" i="52"/>
  <c r="AA80" i="52"/>
  <c r="AC78" i="52"/>
  <c r="AA78" i="52"/>
  <c r="AC77" i="52"/>
  <c r="AB77" i="52"/>
  <c r="AB78" i="52" s="1"/>
  <c r="AA77" i="52"/>
  <c r="AC75" i="52"/>
  <c r="AA75" i="52"/>
  <c r="AC74" i="52"/>
  <c r="AB74" i="52"/>
  <c r="AB75" i="52" s="1"/>
  <c r="AA74" i="52"/>
  <c r="AD73" i="52"/>
  <c r="AB72" i="52"/>
  <c r="AC71" i="52"/>
  <c r="AC72" i="52" s="1"/>
  <c r="AB71" i="52"/>
  <c r="AA71" i="52"/>
  <c r="AA72" i="52" s="1"/>
  <c r="AD70" i="52"/>
  <c r="AB69" i="52"/>
  <c r="AA69" i="52"/>
  <c r="AD68" i="52"/>
  <c r="AC68" i="52"/>
  <c r="AC69" i="52" s="1"/>
  <c r="AB68" i="52"/>
  <c r="AA68" i="52"/>
  <c r="AD67" i="52"/>
  <c r="AB66" i="52"/>
  <c r="AC65" i="52"/>
  <c r="AC66" i="52" s="1"/>
  <c r="AB65" i="52"/>
  <c r="AA65" i="52"/>
  <c r="AA66" i="52" s="1"/>
  <c r="AD64" i="52"/>
  <c r="AB63" i="52"/>
  <c r="AA63" i="52"/>
  <c r="AD62" i="52"/>
  <c r="AC62" i="52"/>
  <c r="AC63" i="52" s="1"/>
  <c r="AB62" i="52"/>
  <c r="AA62" i="52"/>
  <c r="AD61" i="52"/>
  <c r="AB60" i="52"/>
  <c r="AC59" i="52"/>
  <c r="AC60" i="52" s="1"/>
  <c r="AB59" i="52"/>
  <c r="AA59" i="52"/>
  <c r="AA60" i="52" s="1"/>
  <c r="AD58" i="52"/>
  <c r="AB57" i="52"/>
  <c r="AA57" i="52"/>
  <c r="AD56" i="52"/>
  <c r="AC56" i="52"/>
  <c r="AC57" i="52" s="1"/>
  <c r="AB56" i="52"/>
  <c r="AA56" i="52"/>
  <c r="AD55" i="52"/>
  <c r="AB54" i="52"/>
  <c r="AC53" i="52"/>
  <c r="AC54" i="52" s="1"/>
  <c r="AB53" i="52"/>
  <c r="AA53" i="52"/>
  <c r="AA54" i="52" s="1"/>
  <c r="AD52" i="52"/>
  <c r="AB51" i="52"/>
  <c r="AA51" i="52"/>
  <c r="AD50" i="52"/>
  <c r="AC50" i="52"/>
  <c r="AC51" i="52" s="1"/>
  <c r="AB50" i="52"/>
  <c r="AA50" i="52"/>
  <c r="AD49" i="52"/>
  <c r="AB48" i="52"/>
  <c r="AC47" i="52"/>
  <c r="AC48" i="52" s="1"/>
  <c r="AB47" i="52"/>
  <c r="AA47" i="52"/>
  <c r="AA48" i="52" s="1"/>
  <c r="AD46" i="52"/>
  <c r="AB45" i="52"/>
  <c r="AA45" i="52"/>
  <c r="AD44" i="52"/>
  <c r="AC44" i="52"/>
  <c r="AC45" i="52" s="1"/>
  <c r="AB44" i="52"/>
  <c r="AA44" i="52"/>
  <c r="AD43" i="52"/>
  <c r="AB42" i="52"/>
  <c r="AC41" i="52"/>
  <c r="AB41" i="52"/>
  <c r="AC40" i="52"/>
  <c r="AC42" i="52" s="1"/>
  <c r="AB40" i="52"/>
  <c r="AA40" i="52"/>
  <c r="AA41" i="52" s="1"/>
  <c r="AD41" i="52" s="1"/>
  <c r="AD39" i="52"/>
  <c r="AC38" i="52"/>
  <c r="AC37" i="52"/>
  <c r="AA37" i="52"/>
  <c r="AC36" i="52"/>
  <c r="AB36" i="52"/>
  <c r="AB37" i="52" s="1"/>
  <c r="AD37" i="52" s="1"/>
  <c r="AA36" i="52"/>
  <c r="AA38" i="52" s="1"/>
  <c r="AD35" i="52"/>
  <c r="AA34" i="52"/>
  <c r="AD34" i="52" s="1"/>
  <c r="AC33" i="52"/>
  <c r="AC34" i="52" s="1"/>
  <c r="AB33" i="52"/>
  <c r="AB34" i="52" s="1"/>
  <c r="AA33" i="52"/>
  <c r="AD33" i="52" s="1"/>
  <c r="AD32" i="52"/>
  <c r="AC31" i="52"/>
  <c r="AA31" i="52"/>
  <c r="AC30" i="52"/>
  <c r="AB30" i="52"/>
  <c r="AB31" i="52" s="1"/>
  <c r="AD31" i="52" s="1"/>
  <c r="AA30" i="52"/>
  <c r="AD29" i="52"/>
  <c r="AD28" i="52"/>
  <c r="AD27" i="52"/>
  <c r="AC26" i="52"/>
  <c r="AB26" i="52"/>
  <c r="AA26" i="52"/>
  <c r="AD26" i="52" s="1"/>
  <c r="AA25" i="52"/>
  <c r="AC24" i="52"/>
  <c r="AC25" i="52" s="1"/>
  <c r="AB24" i="52"/>
  <c r="AB25" i="52" s="1"/>
  <c r="AA24" i="52"/>
  <c r="AD24" i="52" s="1"/>
  <c r="AD23" i="52"/>
  <c r="AA22" i="52"/>
  <c r="AB21" i="52"/>
  <c r="AA21" i="52"/>
  <c r="AC20" i="52"/>
  <c r="AB20" i="52"/>
  <c r="AB22" i="52" s="1"/>
  <c r="AA20" i="52"/>
  <c r="AD19" i="52"/>
  <c r="AB18" i="52"/>
  <c r="AC17" i="52"/>
  <c r="AB17" i="52"/>
  <c r="AC16" i="52"/>
  <c r="AC18" i="52" s="1"/>
  <c r="AB16" i="52"/>
  <c r="AA16" i="52"/>
  <c r="AA17" i="52" s="1"/>
  <c r="AD17" i="52" s="1"/>
  <c r="AD15" i="52"/>
  <c r="AC14" i="52"/>
  <c r="AD13" i="52"/>
  <c r="AC13" i="52"/>
  <c r="AB13" i="52"/>
  <c r="AB14" i="52" s="1"/>
  <c r="AA13" i="52"/>
  <c r="AA14" i="52" s="1"/>
  <c r="AD14" i="52" s="1"/>
  <c r="AD12" i="52"/>
  <c r="AC11" i="52"/>
  <c r="AC10" i="52" s="1"/>
  <c r="AC9" i="52" s="1"/>
  <c r="AB11" i="52"/>
  <c r="AB10" i="52" s="1"/>
  <c r="AB9" i="52" s="1"/>
  <c r="AA11" i="52"/>
  <c r="AD11" i="52" s="1"/>
  <c r="AA10" i="52"/>
  <c r="Y131" i="52"/>
  <c r="X131" i="52"/>
  <c r="W131" i="52"/>
  <c r="Z131" i="52" s="1"/>
  <c r="Y130" i="52"/>
  <c r="X130" i="52"/>
  <c r="W130" i="52"/>
  <c r="Z130" i="52" s="1"/>
  <c r="Y129" i="52"/>
  <c r="X129" i="52"/>
  <c r="W129" i="52"/>
  <c r="Z129" i="52" s="1"/>
  <c r="Y128" i="52"/>
  <c r="X128" i="52"/>
  <c r="W128" i="52"/>
  <c r="Z128" i="52" s="1"/>
  <c r="Y127" i="52"/>
  <c r="X127" i="52"/>
  <c r="W127" i="52"/>
  <c r="Z127" i="52" s="1"/>
  <c r="Z125" i="52"/>
  <c r="Y124" i="52"/>
  <c r="Z124" i="52" s="1"/>
  <c r="X124" i="52"/>
  <c r="W124" i="52"/>
  <c r="Z123" i="52"/>
  <c r="Y123" i="52"/>
  <c r="X123" i="52"/>
  <c r="W123" i="52"/>
  <c r="Y122" i="52"/>
  <c r="X122" i="52"/>
  <c r="Z122" i="52" s="1"/>
  <c r="W122" i="52"/>
  <c r="Y121" i="52"/>
  <c r="Z121" i="52" s="1"/>
  <c r="X121" i="52"/>
  <c r="W121" i="52"/>
  <c r="Z120" i="52"/>
  <c r="Y120" i="52"/>
  <c r="X120" i="52"/>
  <c r="W120" i="52"/>
  <c r="Z118" i="52"/>
  <c r="Z117" i="52"/>
  <c r="Z116" i="52"/>
  <c r="Z115" i="52" s="1"/>
  <c r="Y115" i="52"/>
  <c r="X115" i="52"/>
  <c r="W115" i="52"/>
  <c r="Y111" i="52"/>
  <c r="X111" i="52"/>
  <c r="Y110" i="52"/>
  <c r="X110" i="52"/>
  <c r="W110" i="52"/>
  <c r="W111" i="52" s="1"/>
  <c r="Z111" i="52" s="1"/>
  <c r="Z109" i="52"/>
  <c r="Y108" i="52"/>
  <c r="Z107" i="52"/>
  <c r="Y107" i="52"/>
  <c r="X107" i="52"/>
  <c r="X108" i="52" s="1"/>
  <c r="W107" i="52"/>
  <c r="W108" i="52" s="1"/>
  <c r="Z108" i="52" s="1"/>
  <c r="Z106" i="52"/>
  <c r="Y105" i="52"/>
  <c r="X105" i="52"/>
  <c r="Y104" i="52"/>
  <c r="X104" i="52"/>
  <c r="W104" i="52"/>
  <c r="W105" i="52" s="1"/>
  <c r="Z105" i="52" s="1"/>
  <c r="Z103" i="52"/>
  <c r="Y99" i="52"/>
  <c r="Z98" i="52"/>
  <c r="Y98" i="52"/>
  <c r="X98" i="52"/>
  <c r="W98" i="52"/>
  <c r="Z97" i="52"/>
  <c r="Z96" i="52"/>
  <c r="Z95" i="52"/>
  <c r="Y95" i="52"/>
  <c r="X95" i="52"/>
  <c r="W95" i="52"/>
  <c r="X94" i="52"/>
  <c r="W94" i="52"/>
  <c r="Y93" i="52"/>
  <c r="Z93" i="52" s="1"/>
  <c r="X93" i="52"/>
  <c r="W93" i="52"/>
  <c r="Z92" i="52"/>
  <c r="X90" i="52"/>
  <c r="Y89" i="52"/>
  <c r="Y90" i="52" s="1"/>
  <c r="X89" i="52"/>
  <c r="W89" i="52"/>
  <c r="W90" i="52" s="1"/>
  <c r="Z90" i="52" s="1"/>
  <c r="Z88" i="52"/>
  <c r="X87" i="52"/>
  <c r="W87" i="52"/>
  <c r="Y86" i="52"/>
  <c r="Z86" i="52" s="1"/>
  <c r="X86" i="52"/>
  <c r="W86" i="52"/>
  <c r="Z85" i="52"/>
  <c r="X84" i="52"/>
  <c r="Y83" i="52"/>
  <c r="Y84" i="52" s="1"/>
  <c r="X83" i="52"/>
  <c r="W83" i="52"/>
  <c r="W84" i="52" s="1"/>
  <c r="Z82" i="52"/>
  <c r="X81" i="52"/>
  <c r="W81" i="52"/>
  <c r="Y80" i="52"/>
  <c r="Z80" i="52" s="1"/>
  <c r="X80" i="52"/>
  <c r="W80" i="52"/>
  <c r="Y78" i="52"/>
  <c r="W78" i="52"/>
  <c r="Y77" i="52"/>
  <c r="X77" i="52"/>
  <c r="X78" i="52" s="1"/>
  <c r="W77" i="52"/>
  <c r="Y75" i="52"/>
  <c r="W75" i="52"/>
  <c r="Y74" i="52"/>
  <c r="X74" i="52"/>
  <c r="X75" i="52" s="1"/>
  <c r="W74" i="52"/>
  <c r="Z73" i="52"/>
  <c r="X72" i="52"/>
  <c r="Y71" i="52"/>
  <c r="Y72" i="52" s="1"/>
  <c r="X71" i="52"/>
  <c r="W71" i="52"/>
  <c r="W72" i="52" s="1"/>
  <c r="Z70" i="52"/>
  <c r="X69" i="52"/>
  <c r="W69" i="52"/>
  <c r="Y68" i="52"/>
  <c r="Z68" i="52" s="1"/>
  <c r="X68" i="52"/>
  <c r="W68" i="52"/>
  <c r="Z67" i="52"/>
  <c r="X66" i="52"/>
  <c r="Y65" i="52"/>
  <c r="Y66" i="52" s="1"/>
  <c r="X65" i="52"/>
  <c r="W65" i="52"/>
  <c r="W66" i="52" s="1"/>
  <c r="Z66" i="52" s="1"/>
  <c r="Z64" i="52"/>
  <c r="X63" i="52"/>
  <c r="W63" i="52"/>
  <c r="Y62" i="52"/>
  <c r="Z62" i="52" s="1"/>
  <c r="X62" i="52"/>
  <c r="W62" i="52"/>
  <c r="Z61" i="52"/>
  <c r="X60" i="52"/>
  <c r="Y59" i="52"/>
  <c r="Y60" i="52" s="1"/>
  <c r="X59" i="52"/>
  <c r="W59" i="52"/>
  <c r="W60" i="52" s="1"/>
  <c r="Z60" i="52" s="1"/>
  <c r="Z58" i="52"/>
  <c r="X57" i="52"/>
  <c r="W57" i="52"/>
  <c r="Y56" i="52"/>
  <c r="Z56" i="52" s="1"/>
  <c r="X56" i="52"/>
  <c r="W56" i="52"/>
  <c r="Z55" i="52"/>
  <c r="X54" i="52"/>
  <c r="Y53" i="52"/>
  <c r="Y54" i="52" s="1"/>
  <c r="X53" i="52"/>
  <c r="W53" i="52"/>
  <c r="W54" i="52" s="1"/>
  <c r="Z52" i="52"/>
  <c r="X51" i="52"/>
  <c r="W51" i="52"/>
  <c r="Y50" i="52"/>
  <c r="Z50" i="52" s="1"/>
  <c r="X50" i="52"/>
  <c r="W50" i="52"/>
  <c r="Z49" i="52"/>
  <c r="X48" i="52"/>
  <c r="Y47" i="52"/>
  <c r="Y48" i="52" s="1"/>
  <c r="X47" i="52"/>
  <c r="W47" i="52"/>
  <c r="W48" i="52" s="1"/>
  <c r="Z46" i="52"/>
  <c r="X45" i="52"/>
  <c r="Z45" i="52" s="1"/>
  <c r="W45" i="52"/>
  <c r="Y44" i="52"/>
  <c r="Y45" i="52" s="1"/>
  <c r="X44" i="52"/>
  <c r="Z44" i="52" s="1"/>
  <c r="W44" i="52"/>
  <c r="Z43" i="52"/>
  <c r="X42" i="52"/>
  <c r="Y41" i="52"/>
  <c r="X41" i="52"/>
  <c r="Y40" i="52"/>
  <c r="Y42" i="52" s="1"/>
  <c r="X40" i="52"/>
  <c r="W40" i="52"/>
  <c r="W41" i="52" s="1"/>
  <c r="Z41" i="52" s="1"/>
  <c r="Z39" i="52"/>
  <c r="W37" i="52"/>
  <c r="Y36" i="52"/>
  <c r="Y37" i="52" s="1"/>
  <c r="Y38" i="52" s="1"/>
  <c r="X36" i="52"/>
  <c r="X37" i="52" s="1"/>
  <c r="W36" i="52"/>
  <c r="W38" i="52" s="1"/>
  <c r="Z35" i="52"/>
  <c r="W34" i="52"/>
  <c r="Z34" i="52" s="1"/>
  <c r="Y33" i="52"/>
  <c r="Y34" i="52" s="1"/>
  <c r="X33" i="52"/>
  <c r="X34" i="52" s="1"/>
  <c r="W33" i="52"/>
  <c r="Z33" i="52" s="1"/>
  <c r="Z32" i="52"/>
  <c r="Y31" i="52"/>
  <c r="W31" i="52"/>
  <c r="Y30" i="52"/>
  <c r="X30" i="52"/>
  <c r="X31" i="52" s="1"/>
  <c r="Z31" i="52" s="1"/>
  <c r="W30" i="52"/>
  <c r="Z29" i="52"/>
  <c r="Z28" i="52"/>
  <c r="Z27" i="52"/>
  <c r="Y26" i="52"/>
  <c r="X26" i="52"/>
  <c r="W26" i="52"/>
  <c r="Z26" i="52" s="1"/>
  <c r="W25" i="52"/>
  <c r="Y24" i="52"/>
  <c r="Y25" i="52" s="1"/>
  <c r="X24" i="52"/>
  <c r="X25" i="52" s="1"/>
  <c r="W24" i="52"/>
  <c r="Z24" i="52" s="1"/>
  <c r="Z23" i="52"/>
  <c r="W22" i="52"/>
  <c r="X21" i="52"/>
  <c r="X22" i="52" s="1"/>
  <c r="W21" i="52"/>
  <c r="Y20" i="52"/>
  <c r="X20" i="52"/>
  <c r="W20" i="52"/>
  <c r="Z19" i="52"/>
  <c r="X18" i="52"/>
  <c r="Y17" i="52"/>
  <c r="Y18" i="52" s="1"/>
  <c r="X17" i="52"/>
  <c r="Y16" i="52"/>
  <c r="X16" i="52"/>
  <c r="W16" i="52"/>
  <c r="W17" i="52" s="1"/>
  <c r="Z17" i="52" s="1"/>
  <c r="Z15" i="52"/>
  <c r="Y14" i="52"/>
  <c r="Z13" i="52"/>
  <c r="Y13" i="52"/>
  <c r="X13" i="52"/>
  <c r="X14" i="52" s="1"/>
  <c r="W13" i="52"/>
  <c r="W14" i="52" s="1"/>
  <c r="Z12" i="52"/>
  <c r="Y11" i="52"/>
  <c r="Y10" i="52" s="1"/>
  <c r="Y9" i="52" s="1"/>
  <c r="X11" i="52"/>
  <c r="X10" i="52" s="1"/>
  <c r="X9" i="52" s="1"/>
  <c r="W11" i="52"/>
  <c r="Z11" i="52" s="1"/>
  <c r="W10" i="52"/>
  <c r="U131" i="52"/>
  <c r="T131" i="52"/>
  <c r="S131" i="52"/>
  <c r="V131" i="52" s="1"/>
  <c r="U130" i="52"/>
  <c r="T130" i="52"/>
  <c r="S130" i="52"/>
  <c r="V130" i="52" s="1"/>
  <c r="U129" i="52"/>
  <c r="T129" i="52"/>
  <c r="S129" i="52"/>
  <c r="V129" i="52" s="1"/>
  <c r="U128" i="52"/>
  <c r="T128" i="52"/>
  <c r="S128" i="52"/>
  <c r="V128" i="52" s="1"/>
  <c r="U127" i="52"/>
  <c r="T127" i="52"/>
  <c r="S127" i="52"/>
  <c r="V127" i="52" s="1"/>
  <c r="V125" i="52"/>
  <c r="U124" i="52"/>
  <c r="T124" i="52"/>
  <c r="V124" i="52" s="1"/>
  <c r="S124" i="52"/>
  <c r="V123" i="52"/>
  <c r="U123" i="52"/>
  <c r="T123" i="52"/>
  <c r="S123" i="52"/>
  <c r="U122" i="52"/>
  <c r="T122" i="52"/>
  <c r="V122" i="52" s="1"/>
  <c r="S122" i="52"/>
  <c r="U121" i="52"/>
  <c r="T121" i="52"/>
  <c r="V121" i="52" s="1"/>
  <c r="S121" i="52"/>
  <c r="V120" i="52"/>
  <c r="U120" i="52"/>
  <c r="T120" i="52"/>
  <c r="S120" i="52"/>
  <c r="V118" i="52"/>
  <c r="V117" i="52"/>
  <c r="V116" i="52"/>
  <c r="V115" i="52" s="1"/>
  <c r="U115" i="52"/>
  <c r="T115" i="52"/>
  <c r="S115" i="52"/>
  <c r="U111" i="52"/>
  <c r="T111" i="52"/>
  <c r="U110" i="52"/>
  <c r="T110" i="52"/>
  <c r="S110" i="52"/>
  <c r="S111" i="52" s="1"/>
  <c r="V111" i="52" s="1"/>
  <c r="V109" i="52"/>
  <c r="T108" i="52"/>
  <c r="V107" i="52"/>
  <c r="U107" i="52"/>
  <c r="U108" i="52" s="1"/>
  <c r="T107" i="52"/>
  <c r="S107" i="52"/>
  <c r="S108" i="52" s="1"/>
  <c r="V106" i="52"/>
  <c r="U105" i="52"/>
  <c r="T105" i="52"/>
  <c r="U104" i="52"/>
  <c r="T104" i="52"/>
  <c r="S104" i="52"/>
  <c r="S105" i="52" s="1"/>
  <c r="V105" i="52" s="1"/>
  <c r="V103" i="52"/>
  <c r="T99" i="52"/>
  <c r="V98" i="52"/>
  <c r="U98" i="52"/>
  <c r="U101" i="52" s="1"/>
  <c r="U113" i="52" s="1"/>
  <c r="U133" i="52" s="1"/>
  <c r="T98" i="52"/>
  <c r="S98" i="52"/>
  <c r="V97" i="52"/>
  <c r="V96" i="52"/>
  <c r="V95" i="52"/>
  <c r="U95" i="52"/>
  <c r="T95" i="52"/>
  <c r="S95" i="52"/>
  <c r="T94" i="52"/>
  <c r="S94" i="52"/>
  <c r="U93" i="52"/>
  <c r="U94" i="52" s="1"/>
  <c r="T93" i="52"/>
  <c r="V93" i="52" s="1"/>
  <c r="S93" i="52"/>
  <c r="V92" i="52"/>
  <c r="S90" i="52"/>
  <c r="U89" i="52"/>
  <c r="U90" i="52" s="1"/>
  <c r="T89" i="52"/>
  <c r="T90" i="52" s="1"/>
  <c r="S89" i="52"/>
  <c r="V89" i="52" s="1"/>
  <c r="V88" i="52"/>
  <c r="T87" i="52"/>
  <c r="V87" i="52" s="1"/>
  <c r="S87" i="52"/>
  <c r="U86" i="52"/>
  <c r="U87" i="52" s="1"/>
  <c r="T86" i="52"/>
  <c r="V86" i="52" s="1"/>
  <c r="S86" i="52"/>
  <c r="V85" i="52"/>
  <c r="S84" i="52"/>
  <c r="V84" i="52" s="1"/>
  <c r="U83" i="52"/>
  <c r="U84" i="52" s="1"/>
  <c r="T83" i="52"/>
  <c r="T84" i="52" s="1"/>
  <c r="S83" i="52"/>
  <c r="V83" i="52" s="1"/>
  <c r="V82" i="52"/>
  <c r="T81" i="52"/>
  <c r="S81" i="52"/>
  <c r="U80" i="52"/>
  <c r="U81" i="52" s="1"/>
  <c r="T80" i="52"/>
  <c r="V80" i="52" s="1"/>
  <c r="S80" i="52"/>
  <c r="U78" i="52"/>
  <c r="S78" i="52"/>
  <c r="U77" i="52"/>
  <c r="T77" i="52"/>
  <c r="T78" i="52" s="1"/>
  <c r="S77" i="52"/>
  <c r="U75" i="52"/>
  <c r="S75" i="52"/>
  <c r="U74" i="52"/>
  <c r="T74" i="52"/>
  <c r="T75" i="52" s="1"/>
  <c r="S74" i="52"/>
  <c r="V73" i="52"/>
  <c r="S72" i="52"/>
  <c r="U71" i="52"/>
  <c r="U72" i="52" s="1"/>
  <c r="T71" i="52"/>
  <c r="T72" i="52" s="1"/>
  <c r="S71" i="52"/>
  <c r="V71" i="52" s="1"/>
  <c r="V70" i="52"/>
  <c r="T69" i="52"/>
  <c r="S69" i="52"/>
  <c r="U68" i="52"/>
  <c r="U69" i="52" s="1"/>
  <c r="T68" i="52"/>
  <c r="V68" i="52" s="1"/>
  <c r="S68" i="52"/>
  <c r="V67" i="52"/>
  <c r="S66" i="52"/>
  <c r="U65" i="52"/>
  <c r="U66" i="52" s="1"/>
  <c r="T65" i="52"/>
  <c r="T66" i="52" s="1"/>
  <c r="S65" i="52"/>
  <c r="V65" i="52" s="1"/>
  <c r="V64" i="52"/>
  <c r="T63" i="52"/>
  <c r="S63" i="52"/>
  <c r="U62" i="52"/>
  <c r="U63" i="52" s="1"/>
  <c r="T62" i="52"/>
  <c r="V62" i="52" s="1"/>
  <c r="S62" i="52"/>
  <c r="V61" i="52"/>
  <c r="S60" i="52"/>
  <c r="U59" i="52"/>
  <c r="U60" i="52" s="1"/>
  <c r="T59" i="52"/>
  <c r="T60" i="52" s="1"/>
  <c r="S59" i="52"/>
  <c r="V59" i="52" s="1"/>
  <c r="V58" i="52"/>
  <c r="T57" i="52"/>
  <c r="V57" i="52" s="1"/>
  <c r="S57" i="52"/>
  <c r="U56" i="52"/>
  <c r="U57" i="52" s="1"/>
  <c r="T56" i="52"/>
  <c r="V56" i="52" s="1"/>
  <c r="S56" i="52"/>
  <c r="V55" i="52"/>
  <c r="S54" i="52"/>
  <c r="V54" i="52" s="1"/>
  <c r="U53" i="52"/>
  <c r="U54" i="52" s="1"/>
  <c r="T53" i="52"/>
  <c r="T54" i="52" s="1"/>
  <c r="S53" i="52"/>
  <c r="V53" i="52" s="1"/>
  <c r="V52" i="52"/>
  <c r="T51" i="52"/>
  <c r="S51" i="52"/>
  <c r="U50" i="52"/>
  <c r="U51" i="52" s="1"/>
  <c r="T50" i="52"/>
  <c r="V50" i="52" s="1"/>
  <c r="S50" i="52"/>
  <c r="V49" i="52"/>
  <c r="S48" i="52"/>
  <c r="U47" i="52"/>
  <c r="U48" i="52" s="1"/>
  <c r="T47" i="52"/>
  <c r="T48" i="52" s="1"/>
  <c r="S47" i="52"/>
  <c r="V47" i="52" s="1"/>
  <c r="V46" i="52"/>
  <c r="T45" i="52"/>
  <c r="V45" i="52" s="1"/>
  <c r="S45" i="52"/>
  <c r="U44" i="52"/>
  <c r="U45" i="52" s="1"/>
  <c r="T44" i="52"/>
  <c r="V44" i="52" s="1"/>
  <c r="S44" i="52"/>
  <c r="V43" i="52"/>
  <c r="U41" i="52"/>
  <c r="T41" i="52"/>
  <c r="T42" i="52" s="1"/>
  <c r="U40" i="52"/>
  <c r="U42" i="52" s="1"/>
  <c r="T40" i="52"/>
  <c r="S40" i="52"/>
  <c r="S41" i="52" s="1"/>
  <c r="V41" i="52" s="1"/>
  <c r="V39" i="52"/>
  <c r="U37" i="52"/>
  <c r="U38" i="52" s="1"/>
  <c r="U36" i="52"/>
  <c r="T36" i="52"/>
  <c r="T37" i="52" s="1"/>
  <c r="S36" i="52"/>
  <c r="S37" i="52" s="1"/>
  <c r="V35" i="52"/>
  <c r="U34" i="52"/>
  <c r="S34" i="52"/>
  <c r="V34" i="52" s="1"/>
  <c r="U33" i="52"/>
  <c r="T33" i="52"/>
  <c r="T34" i="52" s="1"/>
  <c r="S33" i="52"/>
  <c r="V33" i="52" s="1"/>
  <c r="V32" i="52"/>
  <c r="U31" i="52"/>
  <c r="U30" i="52"/>
  <c r="T30" i="52"/>
  <c r="T31" i="52" s="1"/>
  <c r="S30" i="52"/>
  <c r="S31" i="52" s="1"/>
  <c r="V31" i="52" s="1"/>
  <c r="V29" i="52"/>
  <c r="V28" i="52"/>
  <c r="V27" i="52"/>
  <c r="U26" i="52"/>
  <c r="T26" i="52"/>
  <c r="S26" i="52"/>
  <c r="V26" i="52" s="1"/>
  <c r="U25" i="52"/>
  <c r="S25" i="52"/>
  <c r="U24" i="52"/>
  <c r="T24" i="52"/>
  <c r="T25" i="52" s="1"/>
  <c r="S24" i="52"/>
  <c r="V24" i="52" s="1"/>
  <c r="V23" i="52"/>
  <c r="T21" i="52"/>
  <c r="S21" i="52"/>
  <c r="S22" i="52" s="1"/>
  <c r="U20" i="52"/>
  <c r="U21" i="52" s="1"/>
  <c r="U22" i="52" s="1"/>
  <c r="T20" i="52"/>
  <c r="T22" i="52" s="1"/>
  <c r="S20" i="52"/>
  <c r="V19" i="52"/>
  <c r="U17" i="52"/>
  <c r="T17" i="52"/>
  <c r="T18" i="52" s="1"/>
  <c r="U16" i="52"/>
  <c r="U18" i="52" s="1"/>
  <c r="T16" i="52"/>
  <c r="S16" i="52"/>
  <c r="S17" i="52" s="1"/>
  <c r="V17" i="52" s="1"/>
  <c r="V15" i="52"/>
  <c r="T14" i="52"/>
  <c r="V13" i="52"/>
  <c r="U13" i="52"/>
  <c r="U14" i="52" s="1"/>
  <c r="T13" i="52"/>
  <c r="S13" i="52"/>
  <c r="S14" i="52" s="1"/>
  <c r="V12" i="52"/>
  <c r="U11" i="52"/>
  <c r="U10" i="52" s="1"/>
  <c r="U9" i="52" s="1"/>
  <c r="T11" i="52"/>
  <c r="T10" i="52" s="1"/>
  <c r="T9" i="52" s="1"/>
  <c r="S11" i="52"/>
  <c r="V11" i="52" s="1"/>
  <c r="S10" i="52"/>
  <c r="V10" i="52" s="1"/>
  <c r="Q131" i="52"/>
  <c r="P131" i="52"/>
  <c r="O131" i="52"/>
  <c r="R131" i="52" s="1"/>
  <c r="Q130" i="52"/>
  <c r="P130" i="52"/>
  <c r="O130" i="52"/>
  <c r="R130" i="52" s="1"/>
  <c r="Q129" i="52"/>
  <c r="P129" i="52"/>
  <c r="O129" i="52"/>
  <c r="R129" i="52" s="1"/>
  <c r="Q128" i="52"/>
  <c r="P128" i="52"/>
  <c r="O128" i="52"/>
  <c r="R128" i="52" s="1"/>
  <c r="Q127" i="52"/>
  <c r="P127" i="52"/>
  <c r="O127" i="52"/>
  <c r="R127" i="52" s="1"/>
  <c r="R125" i="52"/>
  <c r="Q124" i="52"/>
  <c r="R124" i="52" s="1"/>
  <c r="P124" i="52"/>
  <c r="O124" i="52"/>
  <c r="R123" i="52"/>
  <c r="Q123" i="52"/>
  <c r="P123" i="52"/>
  <c r="O123" i="52"/>
  <c r="Q122" i="52"/>
  <c r="P122" i="52"/>
  <c r="R122" i="52" s="1"/>
  <c r="O122" i="52"/>
  <c r="Q121" i="52"/>
  <c r="P121" i="52"/>
  <c r="R121" i="52" s="1"/>
  <c r="O121" i="52"/>
  <c r="R120" i="52"/>
  <c r="Q120" i="52"/>
  <c r="P120" i="52"/>
  <c r="O120" i="52"/>
  <c r="R118" i="52"/>
  <c r="R117" i="52"/>
  <c r="R116" i="52"/>
  <c r="R115" i="52" s="1"/>
  <c r="Q115" i="52"/>
  <c r="P115" i="52"/>
  <c r="O115" i="52"/>
  <c r="Q111" i="52"/>
  <c r="P111" i="52"/>
  <c r="Q110" i="52"/>
  <c r="P110" i="52"/>
  <c r="O110" i="52"/>
  <c r="O111" i="52" s="1"/>
  <c r="R111" i="52" s="1"/>
  <c r="R109" i="52"/>
  <c r="Q108" i="52"/>
  <c r="P108" i="52"/>
  <c r="R107" i="52"/>
  <c r="Q107" i="52"/>
  <c r="P107" i="52"/>
  <c r="O107" i="52"/>
  <c r="O108" i="52" s="1"/>
  <c r="R108" i="52" s="1"/>
  <c r="R106" i="52"/>
  <c r="Q105" i="52"/>
  <c r="P105" i="52"/>
  <c r="Q104" i="52"/>
  <c r="P104" i="52"/>
  <c r="O104" i="52"/>
  <c r="O105" i="52" s="1"/>
  <c r="R105" i="52" s="1"/>
  <c r="R103" i="52"/>
  <c r="Q99" i="52"/>
  <c r="R98" i="52"/>
  <c r="Q98" i="52"/>
  <c r="P98" i="52"/>
  <c r="P101" i="52" s="1"/>
  <c r="P113" i="52" s="1"/>
  <c r="P133" i="52" s="1"/>
  <c r="O98" i="52"/>
  <c r="R97" i="52"/>
  <c r="R96" i="52"/>
  <c r="R95" i="52"/>
  <c r="Q95" i="52"/>
  <c r="P95" i="52"/>
  <c r="O95" i="52"/>
  <c r="P94" i="52"/>
  <c r="O94" i="52"/>
  <c r="Q93" i="52"/>
  <c r="Q94" i="52" s="1"/>
  <c r="P93" i="52"/>
  <c r="R93" i="52" s="1"/>
  <c r="O93" i="52"/>
  <c r="R92" i="52"/>
  <c r="P90" i="52"/>
  <c r="O90" i="52"/>
  <c r="Q89" i="52"/>
  <c r="Q90" i="52" s="1"/>
  <c r="P89" i="52"/>
  <c r="O89" i="52"/>
  <c r="R89" i="52" s="1"/>
  <c r="R88" i="52"/>
  <c r="P87" i="52"/>
  <c r="O87" i="52"/>
  <c r="Q86" i="52"/>
  <c r="Q87" i="52" s="1"/>
  <c r="P86" i="52"/>
  <c r="R86" i="52" s="1"/>
  <c r="O86" i="52"/>
  <c r="R85" i="52"/>
  <c r="P84" i="52"/>
  <c r="O84" i="52"/>
  <c r="Q83" i="52"/>
  <c r="Q84" i="52" s="1"/>
  <c r="P83" i="52"/>
  <c r="O83" i="52"/>
  <c r="R83" i="52" s="1"/>
  <c r="R82" i="52"/>
  <c r="P81" i="52"/>
  <c r="O81" i="52"/>
  <c r="Q80" i="52"/>
  <c r="Q81" i="52" s="1"/>
  <c r="P80" i="52"/>
  <c r="R80" i="52" s="1"/>
  <c r="O80" i="52"/>
  <c r="Q78" i="52"/>
  <c r="O78" i="52"/>
  <c r="Q77" i="52"/>
  <c r="P77" i="52"/>
  <c r="P78" i="52" s="1"/>
  <c r="O77" i="52"/>
  <c r="Q75" i="52"/>
  <c r="O75" i="52"/>
  <c r="Q74" i="52"/>
  <c r="P74" i="52"/>
  <c r="P75" i="52" s="1"/>
  <c r="O74" i="52"/>
  <c r="R73" i="52"/>
  <c r="P72" i="52"/>
  <c r="O72" i="52"/>
  <c r="R72" i="52" s="1"/>
  <c r="Q71" i="52"/>
  <c r="Q72" i="52" s="1"/>
  <c r="P71" i="52"/>
  <c r="O71" i="52"/>
  <c r="R71" i="52" s="1"/>
  <c r="R70" i="52"/>
  <c r="P69" i="52"/>
  <c r="R69" i="52" s="1"/>
  <c r="O69" i="52"/>
  <c r="Q68" i="52"/>
  <c r="Q69" i="52" s="1"/>
  <c r="P68" i="52"/>
  <c r="R68" i="52" s="1"/>
  <c r="O68" i="52"/>
  <c r="R67" i="52"/>
  <c r="P66" i="52"/>
  <c r="O66" i="52"/>
  <c r="R66" i="52" s="1"/>
  <c r="Q65" i="52"/>
  <c r="Q66" i="52" s="1"/>
  <c r="P65" i="52"/>
  <c r="O65" i="52"/>
  <c r="R65" i="52" s="1"/>
  <c r="R64" i="52"/>
  <c r="P63" i="52"/>
  <c r="R63" i="52" s="1"/>
  <c r="O63" i="52"/>
  <c r="Q62" i="52"/>
  <c r="Q63" i="52" s="1"/>
  <c r="P62" i="52"/>
  <c r="R62" i="52" s="1"/>
  <c r="O62" i="52"/>
  <c r="R61" i="52"/>
  <c r="P60" i="52"/>
  <c r="O60" i="52"/>
  <c r="R60" i="52" s="1"/>
  <c r="Q59" i="52"/>
  <c r="Q60" i="52" s="1"/>
  <c r="P59" i="52"/>
  <c r="O59" i="52"/>
  <c r="C59" i="52" s="1"/>
  <c r="R58" i="52"/>
  <c r="P57" i="52"/>
  <c r="R57" i="52" s="1"/>
  <c r="O57" i="52"/>
  <c r="Q56" i="52"/>
  <c r="Q57" i="52" s="1"/>
  <c r="P56" i="52"/>
  <c r="R56" i="52" s="1"/>
  <c r="O56" i="52"/>
  <c r="R55" i="52"/>
  <c r="P54" i="52"/>
  <c r="O54" i="52"/>
  <c r="R54" i="52" s="1"/>
  <c r="Q53" i="52"/>
  <c r="Q54" i="52" s="1"/>
  <c r="P53" i="52"/>
  <c r="O53" i="52"/>
  <c r="R53" i="52" s="1"/>
  <c r="R52" i="52"/>
  <c r="P51" i="52"/>
  <c r="R51" i="52" s="1"/>
  <c r="O51" i="52"/>
  <c r="Q50" i="52"/>
  <c r="Q51" i="52" s="1"/>
  <c r="P50" i="52"/>
  <c r="R50" i="52" s="1"/>
  <c r="O50" i="52"/>
  <c r="R49" i="52"/>
  <c r="P48" i="52"/>
  <c r="O48" i="52"/>
  <c r="R48" i="52" s="1"/>
  <c r="Q47" i="52"/>
  <c r="Q48" i="52" s="1"/>
  <c r="P47" i="52"/>
  <c r="O47" i="52"/>
  <c r="R47" i="52" s="1"/>
  <c r="R46" i="52"/>
  <c r="P45" i="52"/>
  <c r="R45" i="52" s="1"/>
  <c r="O45" i="52"/>
  <c r="Q44" i="52"/>
  <c r="Q45" i="52" s="1"/>
  <c r="P44" i="52"/>
  <c r="R44" i="52" s="1"/>
  <c r="O44" i="52"/>
  <c r="R43" i="52"/>
  <c r="P42" i="52"/>
  <c r="Q41" i="52"/>
  <c r="P41" i="52"/>
  <c r="Q40" i="52"/>
  <c r="Q42" i="52" s="1"/>
  <c r="P40" i="52"/>
  <c r="O40" i="52"/>
  <c r="O41" i="52" s="1"/>
  <c r="R41" i="52" s="1"/>
  <c r="R39" i="52"/>
  <c r="Q38" i="52"/>
  <c r="Q37" i="52"/>
  <c r="O37" i="52"/>
  <c r="Q36" i="52"/>
  <c r="P36" i="52"/>
  <c r="P37" i="52" s="1"/>
  <c r="R37" i="52" s="1"/>
  <c r="O36" i="52"/>
  <c r="O38" i="52" s="1"/>
  <c r="R35" i="52"/>
  <c r="O34" i="52"/>
  <c r="Q33" i="52"/>
  <c r="Q34" i="52" s="1"/>
  <c r="P33" i="52"/>
  <c r="P34" i="52" s="1"/>
  <c r="O33" i="52"/>
  <c r="R33" i="52" s="1"/>
  <c r="R32" i="52"/>
  <c r="Q31" i="52"/>
  <c r="O31" i="52"/>
  <c r="Q30" i="52"/>
  <c r="P30" i="52"/>
  <c r="P31" i="52" s="1"/>
  <c r="R31" i="52" s="1"/>
  <c r="O30" i="52"/>
  <c r="C30" i="52" s="1"/>
  <c r="R29" i="52"/>
  <c r="R28" i="52"/>
  <c r="R27" i="52"/>
  <c r="Q26" i="52"/>
  <c r="P26" i="52"/>
  <c r="O26" i="52"/>
  <c r="O25" i="52"/>
  <c r="R25" i="52" s="1"/>
  <c r="Q24" i="52"/>
  <c r="Q25" i="52" s="1"/>
  <c r="P24" i="52"/>
  <c r="P25" i="52" s="1"/>
  <c r="O24" i="52"/>
  <c r="R24" i="52" s="1"/>
  <c r="R23" i="52"/>
  <c r="O22" i="52"/>
  <c r="P21" i="52"/>
  <c r="O21" i="52"/>
  <c r="Q20" i="52"/>
  <c r="P20" i="52"/>
  <c r="P22" i="52" s="1"/>
  <c r="O20" i="52"/>
  <c r="R19" i="52"/>
  <c r="P18" i="52"/>
  <c r="Q17" i="52"/>
  <c r="P17" i="52"/>
  <c r="Q16" i="52"/>
  <c r="Q18" i="52" s="1"/>
  <c r="P16" i="52"/>
  <c r="O16" i="52"/>
  <c r="O17" i="52" s="1"/>
  <c r="R17" i="52" s="1"/>
  <c r="R15" i="52"/>
  <c r="Q14" i="52"/>
  <c r="R13" i="52"/>
  <c r="Q13" i="52"/>
  <c r="P13" i="52"/>
  <c r="P14" i="52" s="1"/>
  <c r="O13" i="52"/>
  <c r="O14" i="52" s="1"/>
  <c r="R12" i="52"/>
  <c r="Q11" i="52"/>
  <c r="Q10" i="52" s="1"/>
  <c r="Q9" i="52" s="1"/>
  <c r="P11" i="52"/>
  <c r="P10" i="52" s="1"/>
  <c r="P9" i="52" s="1"/>
  <c r="O11" i="52"/>
  <c r="R11" i="52" s="1"/>
  <c r="O10" i="52"/>
  <c r="R10" i="52" s="1"/>
  <c r="M131" i="52"/>
  <c r="L131" i="52"/>
  <c r="K131" i="52"/>
  <c r="N131" i="52" s="1"/>
  <c r="M130" i="52"/>
  <c r="L130" i="52"/>
  <c r="K130" i="52"/>
  <c r="N130" i="52" s="1"/>
  <c r="M129" i="52"/>
  <c r="L129" i="52"/>
  <c r="N129" i="52" s="1"/>
  <c r="K129" i="52"/>
  <c r="M128" i="52"/>
  <c r="L128" i="52"/>
  <c r="K128" i="52"/>
  <c r="N128" i="52" s="1"/>
  <c r="M127" i="52"/>
  <c r="L127" i="52"/>
  <c r="K127" i="52"/>
  <c r="N127" i="52" s="1"/>
  <c r="N125" i="52"/>
  <c r="M124" i="52"/>
  <c r="N124" i="52" s="1"/>
  <c r="L124" i="52"/>
  <c r="K124" i="52"/>
  <c r="N123" i="52"/>
  <c r="M123" i="52"/>
  <c r="L123" i="52"/>
  <c r="K123" i="52"/>
  <c r="M122" i="52"/>
  <c r="L122" i="52"/>
  <c r="K122" i="52"/>
  <c r="N122" i="52" s="1"/>
  <c r="M121" i="52"/>
  <c r="N121" i="52" s="1"/>
  <c r="L121" i="52"/>
  <c r="K121" i="52"/>
  <c r="N120" i="52"/>
  <c r="M120" i="52"/>
  <c r="L120" i="52"/>
  <c r="K120" i="52"/>
  <c r="N118" i="52"/>
  <c r="N117" i="52"/>
  <c r="N116" i="52"/>
  <c r="N115" i="52" s="1"/>
  <c r="M115" i="52"/>
  <c r="L115" i="52"/>
  <c r="K115" i="52"/>
  <c r="M111" i="52"/>
  <c r="L111" i="52"/>
  <c r="M110" i="52"/>
  <c r="L110" i="52"/>
  <c r="K110" i="52"/>
  <c r="K111" i="52" s="1"/>
  <c r="N111" i="52" s="1"/>
  <c r="N109" i="52"/>
  <c r="M108" i="52"/>
  <c r="N107" i="52"/>
  <c r="M107" i="52"/>
  <c r="L107" i="52"/>
  <c r="L108" i="52" s="1"/>
  <c r="K107" i="52"/>
  <c r="K108" i="52" s="1"/>
  <c r="N108" i="52" s="1"/>
  <c r="N106" i="52"/>
  <c r="M105" i="52"/>
  <c r="L105" i="52"/>
  <c r="M104" i="52"/>
  <c r="L104" i="52"/>
  <c r="K104" i="52"/>
  <c r="K105" i="52" s="1"/>
  <c r="N105" i="52" s="1"/>
  <c r="N103" i="52"/>
  <c r="M99" i="52"/>
  <c r="N98" i="52"/>
  <c r="M98" i="52"/>
  <c r="L98" i="52"/>
  <c r="K98" i="52"/>
  <c r="N97" i="52"/>
  <c r="N96" i="52"/>
  <c r="N95" i="52"/>
  <c r="M95" i="52"/>
  <c r="L95" i="52"/>
  <c r="K95" i="52"/>
  <c r="L94" i="52"/>
  <c r="K94" i="52"/>
  <c r="M93" i="52"/>
  <c r="N93" i="52" s="1"/>
  <c r="L93" i="52"/>
  <c r="K93" i="52"/>
  <c r="N92" i="52"/>
  <c r="L90" i="52"/>
  <c r="M89" i="52"/>
  <c r="M90" i="52" s="1"/>
  <c r="L89" i="52"/>
  <c r="K89" i="52"/>
  <c r="K90" i="52" s="1"/>
  <c r="N88" i="52"/>
  <c r="L87" i="52"/>
  <c r="K87" i="52"/>
  <c r="M86" i="52"/>
  <c r="N86" i="52" s="1"/>
  <c r="L86" i="52"/>
  <c r="K86" i="52"/>
  <c r="N85" i="52"/>
  <c r="L84" i="52"/>
  <c r="M83" i="52"/>
  <c r="M84" i="52" s="1"/>
  <c r="L83" i="52"/>
  <c r="K83" i="52"/>
  <c r="K84" i="52" s="1"/>
  <c r="N82" i="52"/>
  <c r="L81" i="52"/>
  <c r="K81" i="52"/>
  <c r="M80" i="52"/>
  <c r="N80" i="52" s="1"/>
  <c r="L80" i="52"/>
  <c r="K80" i="52"/>
  <c r="M78" i="52"/>
  <c r="L78" i="52"/>
  <c r="K78" i="52"/>
  <c r="M77" i="52"/>
  <c r="L77" i="52"/>
  <c r="K77" i="52"/>
  <c r="M75" i="52"/>
  <c r="L75" i="52"/>
  <c r="K75" i="52"/>
  <c r="M74" i="52"/>
  <c r="L74" i="52"/>
  <c r="K74" i="52"/>
  <c r="N73" i="52"/>
  <c r="L72" i="52"/>
  <c r="M71" i="52"/>
  <c r="M72" i="52" s="1"/>
  <c r="L71" i="52"/>
  <c r="K71" i="52"/>
  <c r="K72" i="52" s="1"/>
  <c r="N70" i="52"/>
  <c r="L69" i="52"/>
  <c r="K69" i="52"/>
  <c r="M68" i="52"/>
  <c r="N68" i="52" s="1"/>
  <c r="L68" i="52"/>
  <c r="K68" i="52"/>
  <c r="N67" i="52"/>
  <c r="L66" i="52"/>
  <c r="M65" i="52"/>
  <c r="M66" i="52" s="1"/>
  <c r="L65" i="52"/>
  <c r="K65" i="52"/>
  <c r="K66" i="52" s="1"/>
  <c r="N64" i="52"/>
  <c r="L63" i="52"/>
  <c r="K63" i="52"/>
  <c r="M62" i="52"/>
  <c r="N62" i="52" s="1"/>
  <c r="L62" i="52"/>
  <c r="K62" i="52"/>
  <c r="N61" i="52"/>
  <c r="L60" i="52"/>
  <c r="M59" i="52"/>
  <c r="M60" i="52" s="1"/>
  <c r="L59" i="52"/>
  <c r="K59" i="52"/>
  <c r="K60" i="52" s="1"/>
  <c r="N58" i="52"/>
  <c r="L57" i="52"/>
  <c r="K57" i="52"/>
  <c r="M56" i="52"/>
  <c r="N56" i="52" s="1"/>
  <c r="L56" i="52"/>
  <c r="K56" i="52"/>
  <c r="N55" i="52"/>
  <c r="L54" i="52"/>
  <c r="M53" i="52"/>
  <c r="M54" i="52" s="1"/>
  <c r="L53" i="52"/>
  <c r="K53" i="52"/>
  <c r="K54" i="52" s="1"/>
  <c r="N52" i="52"/>
  <c r="L51" i="52"/>
  <c r="K51" i="52"/>
  <c r="M50" i="52"/>
  <c r="N50" i="52" s="1"/>
  <c r="L50" i="52"/>
  <c r="K50" i="52"/>
  <c r="N49" i="52"/>
  <c r="L48" i="52"/>
  <c r="M47" i="52"/>
  <c r="M48" i="52" s="1"/>
  <c r="L47" i="52"/>
  <c r="K47" i="52"/>
  <c r="K48" i="52" s="1"/>
  <c r="N46" i="52"/>
  <c r="L45" i="52"/>
  <c r="K45" i="52"/>
  <c r="M44" i="52"/>
  <c r="N44" i="52" s="1"/>
  <c r="L44" i="52"/>
  <c r="K44" i="52"/>
  <c r="N43" i="52"/>
  <c r="L42" i="52"/>
  <c r="M41" i="52"/>
  <c r="M42" i="52" s="1"/>
  <c r="L41" i="52"/>
  <c r="M40" i="52"/>
  <c r="L40" i="52"/>
  <c r="K40" i="52"/>
  <c r="K41" i="52" s="1"/>
  <c r="N41" i="52" s="1"/>
  <c r="N39" i="52"/>
  <c r="K37" i="52"/>
  <c r="M36" i="52"/>
  <c r="M37" i="52" s="1"/>
  <c r="M38" i="52" s="1"/>
  <c r="L36" i="52"/>
  <c r="L37" i="52" s="1"/>
  <c r="N37" i="52" s="1"/>
  <c r="K36" i="52"/>
  <c r="N36" i="52" s="1"/>
  <c r="N35" i="52"/>
  <c r="K34" i="52"/>
  <c r="M33" i="52"/>
  <c r="M34" i="52" s="1"/>
  <c r="L33" i="52"/>
  <c r="N33" i="52" s="1"/>
  <c r="K33" i="52"/>
  <c r="N32" i="52"/>
  <c r="M31" i="52"/>
  <c r="K31" i="52"/>
  <c r="M30" i="52"/>
  <c r="L30" i="52"/>
  <c r="L31" i="52" s="1"/>
  <c r="N31" i="52" s="1"/>
  <c r="K30" i="52"/>
  <c r="N30" i="52" s="1"/>
  <c r="N29" i="52"/>
  <c r="N28" i="52"/>
  <c r="N27" i="52"/>
  <c r="M26" i="52"/>
  <c r="L26" i="52"/>
  <c r="K26" i="52"/>
  <c r="N26" i="52" s="1"/>
  <c r="M25" i="52"/>
  <c r="K25" i="52"/>
  <c r="M24" i="52"/>
  <c r="L24" i="52"/>
  <c r="N24" i="52" s="1"/>
  <c r="K24" i="52"/>
  <c r="N23" i="52"/>
  <c r="K22" i="52"/>
  <c r="L21" i="52"/>
  <c r="K21" i="52"/>
  <c r="M20" i="52"/>
  <c r="L20" i="52"/>
  <c r="L22" i="52" s="1"/>
  <c r="K20" i="52"/>
  <c r="N19" i="52"/>
  <c r="L18" i="52"/>
  <c r="M17" i="52"/>
  <c r="L17" i="52"/>
  <c r="M16" i="52"/>
  <c r="M18" i="52" s="1"/>
  <c r="L16" i="52"/>
  <c r="K16" i="52"/>
  <c r="K17" i="52" s="1"/>
  <c r="N17" i="52" s="1"/>
  <c r="N15" i="52"/>
  <c r="M14" i="52"/>
  <c r="N13" i="52"/>
  <c r="M13" i="52"/>
  <c r="L13" i="52"/>
  <c r="L14" i="52" s="1"/>
  <c r="K13" i="52"/>
  <c r="N12" i="52"/>
  <c r="M11" i="52"/>
  <c r="M10" i="52" s="1"/>
  <c r="M9" i="52" s="1"/>
  <c r="L11" i="52"/>
  <c r="L10" i="52" s="1"/>
  <c r="L9" i="52" s="1"/>
  <c r="K11" i="52"/>
  <c r="N11" i="52" s="1"/>
  <c r="K10" i="52"/>
  <c r="N10" i="52" s="1"/>
  <c r="I131" i="52"/>
  <c r="H131" i="52"/>
  <c r="G131" i="52"/>
  <c r="J131" i="52" s="1"/>
  <c r="I130" i="52"/>
  <c r="H130" i="52"/>
  <c r="G130" i="52"/>
  <c r="J130" i="52" s="1"/>
  <c r="I129" i="52"/>
  <c r="H129" i="52"/>
  <c r="G129" i="52"/>
  <c r="J129" i="52" s="1"/>
  <c r="I128" i="52"/>
  <c r="H128" i="52"/>
  <c r="G128" i="52"/>
  <c r="J128" i="52" s="1"/>
  <c r="I127" i="52"/>
  <c r="H127" i="52"/>
  <c r="G127" i="52"/>
  <c r="J125" i="52"/>
  <c r="I124" i="52"/>
  <c r="H124" i="52"/>
  <c r="J124" i="52" s="1"/>
  <c r="G124" i="52"/>
  <c r="J123" i="52"/>
  <c r="I123" i="52"/>
  <c r="H123" i="52"/>
  <c r="G123" i="52"/>
  <c r="I122" i="52"/>
  <c r="H122" i="52"/>
  <c r="J122" i="52" s="1"/>
  <c r="G122" i="52"/>
  <c r="I121" i="52"/>
  <c r="H121" i="52"/>
  <c r="J121" i="52" s="1"/>
  <c r="G121" i="52"/>
  <c r="J120" i="52"/>
  <c r="I120" i="52"/>
  <c r="H120" i="52"/>
  <c r="G120" i="52"/>
  <c r="J118" i="52"/>
  <c r="J117" i="52"/>
  <c r="J116" i="52"/>
  <c r="J115" i="52" s="1"/>
  <c r="I115" i="52"/>
  <c r="H115" i="52"/>
  <c r="G115" i="52"/>
  <c r="I111" i="52"/>
  <c r="H111" i="52"/>
  <c r="I110" i="52"/>
  <c r="H110" i="52"/>
  <c r="G110" i="52"/>
  <c r="G111" i="52" s="1"/>
  <c r="J109" i="52"/>
  <c r="I108" i="52"/>
  <c r="H108" i="52"/>
  <c r="J107" i="52"/>
  <c r="I107" i="52"/>
  <c r="H107" i="52"/>
  <c r="G107" i="52"/>
  <c r="G108" i="52" s="1"/>
  <c r="J106" i="52"/>
  <c r="I105" i="52"/>
  <c r="H105" i="52"/>
  <c r="I104" i="52"/>
  <c r="H104" i="52"/>
  <c r="G104" i="52"/>
  <c r="G105" i="52" s="1"/>
  <c r="J103" i="52"/>
  <c r="I99" i="52"/>
  <c r="H99" i="52"/>
  <c r="J98" i="52"/>
  <c r="I98" i="52"/>
  <c r="H98" i="52"/>
  <c r="G98" i="52"/>
  <c r="J97" i="52"/>
  <c r="J96" i="52"/>
  <c r="J95" i="52"/>
  <c r="I95" i="52"/>
  <c r="H95" i="52"/>
  <c r="G95" i="52"/>
  <c r="H94" i="52"/>
  <c r="G94" i="52"/>
  <c r="I93" i="52"/>
  <c r="I94" i="52" s="1"/>
  <c r="H93" i="52"/>
  <c r="J93" i="52" s="1"/>
  <c r="G93" i="52"/>
  <c r="J92" i="52"/>
  <c r="H90" i="52"/>
  <c r="G90" i="52"/>
  <c r="J90" i="52" s="1"/>
  <c r="I89" i="52"/>
  <c r="I90" i="52" s="1"/>
  <c r="H89" i="52"/>
  <c r="G89" i="52"/>
  <c r="J89" i="52" s="1"/>
  <c r="J88" i="52"/>
  <c r="H87" i="52"/>
  <c r="G87" i="52"/>
  <c r="I86" i="52"/>
  <c r="I87" i="52" s="1"/>
  <c r="H86" i="52"/>
  <c r="J86" i="52" s="1"/>
  <c r="G86" i="52"/>
  <c r="J85" i="52"/>
  <c r="H84" i="52"/>
  <c r="G84" i="52"/>
  <c r="J84" i="52" s="1"/>
  <c r="I83" i="52"/>
  <c r="I84" i="52" s="1"/>
  <c r="H83" i="52"/>
  <c r="G83" i="52"/>
  <c r="J83" i="52" s="1"/>
  <c r="J82" i="52"/>
  <c r="H81" i="52"/>
  <c r="G81" i="52"/>
  <c r="I80" i="52"/>
  <c r="I81" i="52" s="1"/>
  <c r="H80" i="52"/>
  <c r="J80" i="52" s="1"/>
  <c r="G80" i="52"/>
  <c r="I78" i="52"/>
  <c r="G78" i="52"/>
  <c r="I77" i="52"/>
  <c r="H77" i="52"/>
  <c r="H78" i="52" s="1"/>
  <c r="G77" i="52"/>
  <c r="I75" i="52"/>
  <c r="G75" i="52"/>
  <c r="I74" i="52"/>
  <c r="H74" i="52"/>
  <c r="H75" i="52" s="1"/>
  <c r="G74" i="52"/>
  <c r="J73" i="52"/>
  <c r="H72" i="52"/>
  <c r="G72" i="52"/>
  <c r="J72" i="52" s="1"/>
  <c r="I71" i="52"/>
  <c r="I72" i="52" s="1"/>
  <c r="H71" i="52"/>
  <c r="G71" i="52"/>
  <c r="J71" i="52" s="1"/>
  <c r="J70" i="52"/>
  <c r="H69" i="52"/>
  <c r="J69" i="52" s="1"/>
  <c r="G69" i="52"/>
  <c r="I68" i="52"/>
  <c r="I69" i="52" s="1"/>
  <c r="H68" i="52"/>
  <c r="J68" i="52" s="1"/>
  <c r="G68" i="52"/>
  <c r="J67" i="52"/>
  <c r="H66" i="52"/>
  <c r="G66" i="52"/>
  <c r="J66" i="52" s="1"/>
  <c r="I65" i="52"/>
  <c r="I66" i="52" s="1"/>
  <c r="H65" i="52"/>
  <c r="G65" i="52"/>
  <c r="J65" i="52" s="1"/>
  <c r="J64" i="52"/>
  <c r="H63" i="52"/>
  <c r="J63" i="52" s="1"/>
  <c r="G63" i="52"/>
  <c r="I62" i="52"/>
  <c r="I63" i="52" s="1"/>
  <c r="H62" i="52"/>
  <c r="J62" i="52" s="1"/>
  <c r="G62" i="52"/>
  <c r="J61" i="52"/>
  <c r="H60" i="52"/>
  <c r="G60" i="52"/>
  <c r="J60" i="52" s="1"/>
  <c r="I59" i="52"/>
  <c r="I60" i="52" s="1"/>
  <c r="H59" i="52"/>
  <c r="G59" i="52"/>
  <c r="J59" i="52" s="1"/>
  <c r="J58" i="52"/>
  <c r="H57" i="52"/>
  <c r="J57" i="52" s="1"/>
  <c r="G57" i="52"/>
  <c r="I56" i="52"/>
  <c r="I57" i="52" s="1"/>
  <c r="H56" i="52"/>
  <c r="J56" i="52" s="1"/>
  <c r="G56" i="52"/>
  <c r="J55" i="52"/>
  <c r="H54" i="52"/>
  <c r="G54" i="52"/>
  <c r="J54" i="52" s="1"/>
  <c r="I53" i="52"/>
  <c r="I54" i="52" s="1"/>
  <c r="H53" i="52"/>
  <c r="G53" i="52"/>
  <c r="J53" i="52" s="1"/>
  <c r="J52" i="52"/>
  <c r="H51" i="52"/>
  <c r="J51" i="52" s="1"/>
  <c r="G51" i="52"/>
  <c r="I50" i="52"/>
  <c r="I51" i="52" s="1"/>
  <c r="H50" i="52"/>
  <c r="J50" i="52" s="1"/>
  <c r="G50" i="52"/>
  <c r="J49" i="52"/>
  <c r="G48" i="52"/>
  <c r="J48" i="52" s="1"/>
  <c r="I47" i="52"/>
  <c r="I48" i="52" s="1"/>
  <c r="H47" i="52"/>
  <c r="H48" i="52" s="1"/>
  <c r="G47" i="52"/>
  <c r="J47" i="52" s="1"/>
  <c r="J46" i="52"/>
  <c r="H45" i="52"/>
  <c r="G45" i="52"/>
  <c r="I44" i="52"/>
  <c r="I45" i="52" s="1"/>
  <c r="H44" i="52"/>
  <c r="J44" i="52" s="1"/>
  <c r="G44" i="52"/>
  <c r="J43" i="52"/>
  <c r="I41" i="52"/>
  <c r="H41" i="52"/>
  <c r="H42" i="52" s="1"/>
  <c r="I40" i="52"/>
  <c r="I42" i="52" s="1"/>
  <c r="H40" i="52"/>
  <c r="G40" i="52"/>
  <c r="G41" i="52" s="1"/>
  <c r="J39" i="52"/>
  <c r="I37" i="52"/>
  <c r="I38" i="52" s="1"/>
  <c r="I36" i="52"/>
  <c r="H36" i="52"/>
  <c r="H37" i="52" s="1"/>
  <c r="G36" i="52"/>
  <c r="G37" i="52" s="1"/>
  <c r="J35" i="52"/>
  <c r="I34" i="52"/>
  <c r="G34" i="52"/>
  <c r="J34" i="52" s="1"/>
  <c r="J33" i="52"/>
  <c r="I33" i="52"/>
  <c r="H33" i="52"/>
  <c r="H34" i="52" s="1"/>
  <c r="G33" i="52"/>
  <c r="J32" i="52"/>
  <c r="I31" i="52"/>
  <c r="I30" i="52"/>
  <c r="H30" i="52"/>
  <c r="H31" i="52" s="1"/>
  <c r="G30" i="52"/>
  <c r="G31" i="52" s="1"/>
  <c r="J29" i="52"/>
  <c r="J28" i="52"/>
  <c r="J27" i="52"/>
  <c r="I26" i="52"/>
  <c r="H26" i="52"/>
  <c r="G26" i="52"/>
  <c r="J26" i="52" s="1"/>
  <c r="I25" i="52"/>
  <c r="G25" i="52"/>
  <c r="J24" i="52"/>
  <c r="I24" i="52"/>
  <c r="H24" i="52"/>
  <c r="H25" i="52" s="1"/>
  <c r="G24" i="52"/>
  <c r="J23" i="52"/>
  <c r="H21" i="52"/>
  <c r="G21" i="52"/>
  <c r="G22" i="52" s="1"/>
  <c r="I20" i="52"/>
  <c r="I21" i="52" s="1"/>
  <c r="I22" i="52" s="1"/>
  <c r="H20" i="52"/>
  <c r="H22" i="52" s="1"/>
  <c r="G20" i="52"/>
  <c r="J19" i="52"/>
  <c r="I17" i="52"/>
  <c r="H17" i="52"/>
  <c r="H18" i="52" s="1"/>
  <c r="I16" i="52"/>
  <c r="I18" i="52" s="1"/>
  <c r="H16" i="52"/>
  <c r="G16" i="52"/>
  <c r="G17" i="52" s="1"/>
  <c r="J15" i="52"/>
  <c r="J13" i="52"/>
  <c r="I13" i="52"/>
  <c r="I14" i="52" s="1"/>
  <c r="H13" i="52"/>
  <c r="H14" i="52" s="1"/>
  <c r="G13" i="52"/>
  <c r="G14" i="52" s="1"/>
  <c r="J12" i="52"/>
  <c r="I11" i="52"/>
  <c r="I10" i="52" s="1"/>
  <c r="I9" i="52" s="1"/>
  <c r="H11" i="52"/>
  <c r="H10" i="52" s="1"/>
  <c r="H9" i="52" s="1"/>
  <c r="G11" i="52"/>
  <c r="J11" i="52" s="1"/>
  <c r="G10" i="52"/>
  <c r="C12" i="52"/>
  <c r="C15" i="52"/>
  <c r="C19" i="52"/>
  <c r="C20" i="52"/>
  <c r="C21" i="52"/>
  <c r="C23" i="52"/>
  <c r="C27" i="52"/>
  <c r="C28" i="52"/>
  <c r="C29" i="52"/>
  <c r="C32" i="52"/>
  <c r="C35" i="52"/>
  <c r="C36" i="52"/>
  <c r="C39" i="52"/>
  <c r="C43" i="52"/>
  <c r="C44" i="52"/>
  <c r="C45" i="52"/>
  <c r="C46" i="52"/>
  <c r="C47" i="52"/>
  <c r="C49" i="52"/>
  <c r="C50" i="52"/>
  <c r="C51" i="52"/>
  <c r="C52" i="52"/>
  <c r="C53" i="52"/>
  <c r="C55" i="52"/>
  <c r="C56" i="52"/>
  <c r="C57" i="52"/>
  <c r="C58" i="52"/>
  <c r="C61" i="52"/>
  <c r="C62" i="52"/>
  <c r="C63" i="52"/>
  <c r="C64" i="52"/>
  <c r="C65" i="52"/>
  <c r="C67" i="52"/>
  <c r="C68" i="52"/>
  <c r="C69" i="52"/>
  <c r="C70" i="52"/>
  <c r="C73" i="52"/>
  <c r="C74" i="52"/>
  <c r="C76" i="52"/>
  <c r="C77" i="52"/>
  <c r="C79" i="52"/>
  <c r="C80" i="52"/>
  <c r="C81" i="52"/>
  <c r="C82" i="52"/>
  <c r="C83" i="52"/>
  <c r="C85" i="52"/>
  <c r="C86" i="52"/>
  <c r="C87" i="52"/>
  <c r="C88" i="52"/>
  <c r="C89" i="52"/>
  <c r="C91" i="52"/>
  <c r="C92" i="52"/>
  <c r="C93" i="52"/>
  <c r="C94" i="52"/>
  <c r="C95" i="52"/>
  <c r="C96" i="52"/>
  <c r="C97" i="52"/>
  <c r="C103" i="52"/>
  <c r="C106" i="52"/>
  <c r="C107" i="52"/>
  <c r="C109" i="52"/>
  <c r="C115" i="52"/>
  <c r="C116" i="52"/>
  <c r="C117" i="52"/>
  <c r="C118" i="52"/>
  <c r="C119" i="52"/>
  <c r="C120" i="52"/>
  <c r="C121" i="52"/>
  <c r="C122" i="52"/>
  <c r="C123" i="52"/>
  <c r="C124" i="52"/>
  <c r="C125" i="52"/>
  <c r="C126" i="52"/>
  <c r="C128" i="52"/>
  <c r="C129" i="52"/>
  <c r="C131" i="52"/>
  <c r="O19" i="124"/>
  <c r="M182" i="126"/>
  <c r="M179" i="126"/>
  <c r="M174" i="126"/>
  <c r="M170" i="126"/>
  <c r="C115" i="119"/>
  <c r="M154" i="119"/>
  <c r="M151" i="119"/>
  <c r="M146" i="119"/>
  <c r="M142" i="119"/>
  <c r="M110" i="119"/>
  <c r="M111" i="119" s="1"/>
  <c r="M107" i="119"/>
  <c r="M108" i="119" s="1"/>
  <c r="M104" i="119"/>
  <c r="M105" i="119" s="1"/>
  <c r="M98" i="119"/>
  <c r="M95" i="119"/>
  <c r="M93" i="119"/>
  <c r="M94" i="119" s="1"/>
  <c r="M89" i="119"/>
  <c r="M90" i="119" s="1"/>
  <c r="M87" i="119"/>
  <c r="M86" i="119"/>
  <c r="M83" i="119"/>
  <c r="M84" i="119" s="1"/>
  <c r="M80" i="119"/>
  <c r="M81" i="119" s="1"/>
  <c r="M77" i="119"/>
  <c r="M78" i="119" s="1"/>
  <c r="M74" i="119"/>
  <c r="M75" i="119" s="1"/>
  <c r="M71" i="119"/>
  <c r="M72" i="119" s="1"/>
  <c r="M68" i="119"/>
  <c r="M69" i="119" s="1"/>
  <c r="M66" i="119"/>
  <c r="M65" i="119"/>
  <c r="M62" i="119"/>
  <c r="M63" i="119" s="1"/>
  <c r="M59" i="119"/>
  <c r="M60" i="119" s="1"/>
  <c r="M56" i="119"/>
  <c r="M57" i="119" s="1"/>
  <c r="M53" i="119"/>
  <c r="M54" i="119" s="1"/>
  <c r="M50" i="119"/>
  <c r="M51" i="119" s="1"/>
  <c r="M47" i="119"/>
  <c r="M48" i="119" s="1"/>
  <c r="M44" i="119"/>
  <c r="M45" i="119" s="1"/>
  <c r="M40" i="119"/>
  <c r="M36" i="119"/>
  <c r="M33" i="119"/>
  <c r="M34" i="119" s="1"/>
  <c r="M30" i="119"/>
  <c r="M31" i="119" s="1"/>
  <c r="M26" i="119"/>
  <c r="M24" i="119"/>
  <c r="M25" i="119" s="1"/>
  <c r="M20" i="119"/>
  <c r="M21" i="119" s="1"/>
  <c r="M22" i="119" s="1"/>
  <c r="M16" i="119"/>
  <c r="M17" i="119" s="1"/>
  <c r="M13" i="119"/>
  <c r="M14" i="119" s="1"/>
  <c r="M11" i="119"/>
  <c r="G159" i="126" l="1"/>
  <c r="G160" i="126" s="1"/>
  <c r="O162" i="125"/>
  <c r="C162" i="125"/>
  <c r="K160" i="125"/>
  <c r="F158" i="125"/>
  <c r="T158" i="125"/>
  <c r="K158" i="125" s="1"/>
  <c r="S161" i="124"/>
  <c r="AB157" i="124"/>
  <c r="G157" i="124"/>
  <c r="D160" i="124"/>
  <c r="M161" i="124"/>
  <c r="D161" i="124" s="1"/>
  <c r="AB136" i="125"/>
  <c r="X136" i="125"/>
  <c r="K137" i="125"/>
  <c r="S136" i="125"/>
  <c r="J53" i="125"/>
  <c r="K9" i="125"/>
  <c r="K48" i="125"/>
  <c r="K64" i="125"/>
  <c r="F57" i="125"/>
  <c r="AC53" i="125"/>
  <c r="J42" i="125"/>
  <c r="G124" i="125"/>
  <c r="T53" i="125"/>
  <c r="I124" i="126"/>
  <c r="F136" i="126"/>
  <c r="F156" i="126" s="1"/>
  <c r="I156" i="126" s="1"/>
  <c r="F137" i="126"/>
  <c r="F158" i="126" s="1"/>
  <c r="C123" i="125"/>
  <c r="F54" i="125"/>
  <c r="C54" i="125"/>
  <c r="AC122" i="125"/>
  <c r="AC134" i="125"/>
  <c r="AC57" i="125"/>
  <c r="K57" i="125" s="1"/>
  <c r="G136" i="125"/>
  <c r="J123" i="125"/>
  <c r="G123" i="125"/>
  <c r="E124" i="125"/>
  <c r="I134" i="125"/>
  <c r="T42" i="125"/>
  <c r="K42" i="125" s="1"/>
  <c r="T54" i="125"/>
  <c r="J54" i="125"/>
  <c r="I124" i="125"/>
  <c r="H124" i="125"/>
  <c r="E122" i="125"/>
  <c r="F8" i="125"/>
  <c r="G122" i="125"/>
  <c r="H122" i="125"/>
  <c r="T21" i="125"/>
  <c r="K21" i="125" s="1"/>
  <c r="J21" i="125"/>
  <c r="I135" i="125"/>
  <c r="F53" i="125"/>
  <c r="J17" i="125"/>
  <c r="T17" i="125"/>
  <c r="K17" i="125" s="1"/>
  <c r="O7" i="125"/>
  <c r="C7" i="125"/>
  <c r="D135" i="125"/>
  <c r="E123" i="125"/>
  <c r="O123" i="125"/>
  <c r="G7" i="125"/>
  <c r="T8" i="125"/>
  <c r="K8" i="125" s="1"/>
  <c r="J8" i="125"/>
  <c r="L134" i="125"/>
  <c r="C122" i="125"/>
  <c r="O122" i="125"/>
  <c r="D122" i="125"/>
  <c r="H7" i="125"/>
  <c r="D124" i="125"/>
  <c r="O124" i="125"/>
  <c r="X122" i="124"/>
  <c r="AC122" i="124" s="1"/>
  <c r="U134" i="124"/>
  <c r="U157" i="124" s="1"/>
  <c r="X157" i="124" s="1"/>
  <c r="AB134" i="124"/>
  <c r="Z124" i="124"/>
  <c r="AB54" i="124"/>
  <c r="AC54" i="124" s="1"/>
  <c r="AC135" i="124"/>
  <c r="X124" i="124"/>
  <c r="U136" i="124"/>
  <c r="U159" i="124" s="1"/>
  <c r="H20" i="124"/>
  <c r="I20" i="124"/>
  <c r="E21" i="124"/>
  <c r="AH17" i="127"/>
  <c r="AH38" i="127"/>
  <c r="AE113" i="127"/>
  <c r="AH34" i="127"/>
  <c r="AF101" i="127"/>
  <c r="AF113" i="127" s="1"/>
  <c r="AF133" i="127" s="1"/>
  <c r="AH111" i="127"/>
  <c r="AH105" i="127"/>
  <c r="AF8" i="127"/>
  <c r="AF100" i="127"/>
  <c r="AG100" i="127"/>
  <c r="AG8" i="127"/>
  <c r="AH18" i="127"/>
  <c r="AG22" i="127"/>
  <c r="AH22" i="127" s="1"/>
  <c r="AH51" i="127"/>
  <c r="AE10" i="127"/>
  <c r="AG17" i="127"/>
  <c r="AG18" i="127" s="1"/>
  <c r="AE25" i="127"/>
  <c r="AH25" i="127" s="1"/>
  <c r="AG41" i="127"/>
  <c r="AG101" i="127" s="1"/>
  <c r="AG113" i="127" s="1"/>
  <c r="AG133" i="127" s="1"/>
  <c r="AF45" i="127"/>
  <c r="AH45" i="127" s="1"/>
  <c r="AF57" i="127"/>
  <c r="AH57" i="127" s="1"/>
  <c r="AF63" i="127"/>
  <c r="AH63" i="127" s="1"/>
  <c r="AF69" i="127"/>
  <c r="AH69" i="127" s="1"/>
  <c r="AH98" i="127"/>
  <c r="AG105" i="127"/>
  <c r="E105" i="127" s="1"/>
  <c r="AH107" i="127"/>
  <c r="AG111" i="127"/>
  <c r="AG21" i="127"/>
  <c r="AH47" i="127"/>
  <c r="AH53" i="127"/>
  <c r="AH59" i="127"/>
  <c r="AH65" i="127"/>
  <c r="AH71" i="127"/>
  <c r="AH83" i="127"/>
  <c r="AH89" i="127"/>
  <c r="AE99" i="127"/>
  <c r="AH99" i="127" s="1"/>
  <c r="AF99" i="127"/>
  <c r="AH40" i="127"/>
  <c r="AH41" i="127" s="1"/>
  <c r="AD81" i="127"/>
  <c r="AD87" i="127"/>
  <c r="AD94" i="127"/>
  <c r="AB8" i="127"/>
  <c r="AB100" i="127"/>
  <c r="AA101" i="127"/>
  <c r="AC8" i="127"/>
  <c r="AC100" i="127"/>
  <c r="AD38" i="127"/>
  <c r="AB101" i="127"/>
  <c r="AB113" i="127" s="1"/>
  <c r="AB133" i="127" s="1"/>
  <c r="AD17" i="127"/>
  <c r="AD25" i="127"/>
  <c r="F106" i="127"/>
  <c r="AC21" i="127"/>
  <c r="AC22" i="127" s="1"/>
  <c r="AD22" i="127" s="1"/>
  <c r="AA99" i="127"/>
  <c r="AD99" i="127" s="1"/>
  <c r="AA9" i="127"/>
  <c r="AA18" i="127"/>
  <c r="AD18" i="127" s="1"/>
  <c r="AD36" i="127"/>
  <c r="AD37" i="127" s="1"/>
  <c r="AB38" i="127"/>
  <c r="AA42" i="127"/>
  <c r="AD42" i="127" s="1"/>
  <c r="AD16" i="127"/>
  <c r="AD40" i="127"/>
  <c r="AD41" i="127" s="1"/>
  <c r="AD104" i="127"/>
  <c r="AD110" i="127"/>
  <c r="AD20" i="127"/>
  <c r="AD21" i="127" s="1"/>
  <c r="X8" i="127"/>
  <c r="X100" i="127"/>
  <c r="Z25" i="127"/>
  <c r="Z66" i="127"/>
  <c r="Z81" i="127"/>
  <c r="Z84" i="127"/>
  <c r="Y8" i="127"/>
  <c r="Y100" i="127"/>
  <c r="Z45" i="127"/>
  <c r="Z60" i="127"/>
  <c r="Z54" i="127"/>
  <c r="Z34" i="127"/>
  <c r="W101" i="127"/>
  <c r="Z10" i="127"/>
  <c r="Z14" i="127"/>
  <c r="Z48" i="127"/>
  <c r="Z63" i="127"/>
  <c r="Z72" i="127"/>
  <c r="X101" i="127"/>
  <c r="X113" i="127" s="1"/>
  <c r="X133" i="127" s="1"/>
  <c r="D14" i="127"/>
  <c r="W38" i="127"/>
  <c r="Z38" i="127" s="1"/>
  <c r="Z47" i="127"/>
  <c r="Z53" i="127"/>
  <c r="Z59" i="127"/>
  <c r="Z65" i="127"/>
  <c r="Z71" i="127"/>
  <c r="Z83" i="127"/>
  <c r="Z89" i="127"/>
  <c r="W9" i="127"/>
  <c r="W18" i="127"/>
  <c r="Z36" i="127"/>
  <c r="Z37" i="127" s="1"/>
  <c r="X38" i="127"/>
  <c r="W42" i="127"/>
  <c r="Z42" i="127" s="1"/>
  <c r="X99" i="127"/>
  <c r="Z99" i="127" s="1"/>
  <c r="Z16" i="127"/>
  <c r="Z17" i="127" s="1"/>
  <c r="X18" i="127"/>
  <c r="W22" i="127"/>
  <c r="Z22" i="127" s="1"/>
  <c r="Y38" i="127"/>
  <c r="Z40" i="127"/>
  <c r="Z41" i="127" s="1"/>
  <c r="X42" i="127"/>
  <c r="Y99" i="127"/>
  <c r="Z104" i="127"/>
  <c r="Z110" i="127"/>
  <c r="F110" i="127" s="1"/>
  <c r="V10" i="127"/>
  <c r="T8" i="127"/>
  <c r="T100" i="127"/>
  <c r="V41" i="127"/>
  <c r="V45" i="127"/>
  <c r="V57" i="127"/>
  <c r="V69" i="127"/>
  <c r="V108" i="127"/>
  <c r="V90" i="127"/>
  <c r="U100" i="127"/>
  <c r="U8" i="127"/>
  <c r="S101" i="127"/>
  <c r="T101" i="127"/>
  <c r="T113" i="127" s="1"/>
  <c r="T133" i="127" s="1"/>
  <c r="U101" i="127"/>
  <c r="U113" i="127" s="1"/>
  <c r="U133" i="127" s="1"/>
  <c r="V54" i="127"/>
  <c r="V66" i="127"/>
  <c r="V87" i="127"/>
  <c r="V111" i="127"/>
  <c r="D60" i="127"/>
  <c r="D54" i="127"/>
  <c r="S38" i="127"/>
  <c r="V47" i="127"/>
  <c r="V53" i="127"/>
  <c r="V59" i="127"/>
  <c r="V65" i="127"/>
  <c r="V71" i="127"/>
  <c r="V83" i="127"/>
  <c r="V89" i="127"/>
  <c r="F33" i="127"/>
  <c r="S9" i="127"/>
  <c r="S18" i="127"/>
  <c r="V36" i="127"/>
  <c r="V37" i="127" s="1"/>
  <c r="T38" i="127"/>
  <c r="S42" i="127"/>
  <c r="T99" i="127"/>
  <c r="V16" i="127"/>
  <c r="V17" i="127" s="1"/>
  <c r="T18" i="127"/>
  <c r="S22" i="127"/>
  <c r="V22" i="127" s="1"/>
  <c r="U38" i="127"/>
  <c r="V40" i="127"/>
  <c r="T42" i="127"/>
  <c r="U99" i="127"/>
  <c r="E99" i="127" s="1"/>
  <c r="V104" i="127"/>
  <c r="V110" i="127"/>
  <c r="V20" i="127"/>
  <c r="V21" i="127" s="1"/>
  <c r="V44" i="127"/>
  <c r="V50" i="127"/>
  <c r="V56" i="127"/>
  <c r="F56" i="127" s="1"/>
  <c r="V62" i="127"/>
  <c r="V68" i="127"/>
  <c r="V80" i="127"/>
  <c r="V86" i="127"/>
  <c r="V93" i="127"/>
  <c r="P101" i="127"/>
  <c r="P113" i="127" s="1"/>
  <c r="P133" i="127" s="1"/>
  <c r="Q101" i="127"/>
  <c r="Q113" i="127" s="1"/>
  <c r="Q133" i="127" s="1"/>
  <c r="P8" i="127"/>
  <c r="P100" i="127"/>
  <c r="R108" i="127"/>
  <c r="R38" i="127"/>
  <c r="Q8" i="127"/>
  <c r="Q100" i="127"/>
  <c r="O101" i="127"/>
  <c r="R54" i="127"/>
  <c r="R66" i="127"/>
  <c r="R84" i="127"/>
  <c r="R111" i="127"/>
  <c r="E26" i="127"/>
  <c r="R11" i="127"/>
  <c r="R47" i="127"/>
  <c r="R53" i="127"/>
  <c r="R59" i="127"/>
  <c r="R65" i="127"/>
  <c r="R71" i="127"/>
  <c r="R83" i="127"/>
  <c r="R89" i="127"/>
  <c r="C20" i="127"/>
  <c r="C74" i="127"/>
  <c r="C121" i="127"/>
  <c r="O9" i="127"/>
  <c r="O18" i="127"/>
  <c r="R36" i="127"/>
  <c r="R37" i="127" s="1"/>
  <c r="P38" i="127"/>
  <c r="O42" i="127"/>
  <c r="P99" i="127"/>
  <c r="R99" i="127" s="1"/>
  <c r="R16" i="127"/>
  <c r="R17" i="127" s="1"/>
  <c r="P18" i="127"/>
  <c r="O22" i="127"/>
  <c r="R22" i="127" s="1"/>
  <c r="Q38" i="127"/>
  <c r="R40" i="127"/>
  <c r="R41" i="127" s="1"/>
  <c r="P42" i="127"/>
  <c r="Q99" i="127"/>
  <c r="R104" i="127"/>
  <c r="R110" i="127"/>
  <c r="F32" i="127"/>
  <c r="C77" i="127"/>
  <c r="R20" i="127"/>
  <c r="R21" i="127" s="1"/>
  <c r="R44" i="127"/>
  <c r="R50" i="127"/>
  <c r="R56" i="127"/>
  <c r="R62" i="127"/>
  <c r="R68" i="127"/>
  <c r="R80" i="127"/>
  <c r="F80" i="127" s="1"/>
  <c r="R86" i="127"/>
  <c r="R93" i="127"/>
  <c r="L8" i="127"/>
  <c r="L100" i="127"/>
  <c r="N48" i="127"/>
  <c r="N54" i="127"/>
  <c r="N60" i="127"/>
  <c r="N66" i="127"/>
  <c r="N72" i="127"/>
  <c r="K101" i="127"/>
  <c r="M8" i="127"/>
  <c r="M100" i="127"/>
  <c r="N45" i="127"/>
  <c r="N51" i="127"/>
  <c r="N57" i="127"/>
  <c r="N63" i="127"/>
  <c r="N69" i="127"/>
  <c r="N21" i="127"/>
  <c r="N17" i="127"/>
  <c r="N25" i="127"/>
  <c r="D31" i="127"/>
  <c r="C131" i="127"/>
  <c r="D36" i="127"/>
  <c r="M21" i="127"/>
  <c r="E21" i="127" s="1"/>
  <c r="K99" i="127"/>
  <c r="N99" i="127" s="1"/>
  <c r="K9" i="127"/>
  <c r="K18" i="127"/>
  <c r="N18" i="127" s="1"/>
  <c r="N36" i="127"/>
  <c r="N37" i="127" s="1"/>
  <c r="L38" i="127"/>
  <c r="N38" i="127" s="1"/>
  <c r="K42" i="127"/>
  <c r="N42" i="127" s="1"/>
  <c r="E84" i="127"/>
  <c r="N16" i="127"/>
  <c r="N40" i="127"/>
  <c r="N41" i="127" s="1"/>
  <c r="N104" i="127"/>
  <c r="N110" i="127"/>
  <c r="F26" i="127"/>
  <c r="N20" i="127"/>
  <c r="F19" i="127"/>
  <c r="F97" i="127"/>
  <c r="J14" i="127"/>
  <c r="G101" i="127"/>
  <c r="I8" i="127"/>
  <c r="I100" i="127"/>
  <c r="H101" i="127"/>
  <c r="H113" i="127" s="1"/>
  <c r="H133" i="127" s="1"/>
  <c r="I101" i="127"/>
  <c r="I113" i="127" s="1"/>
  <c r="I133" i="127" s="1"/>
  <c r="J22" i="127"/>
  <c r="D74" i="127"/>
  <c r="C75" i="127"/>
  <c r="E83" i="127"/>
  <c r="H10" i="127"/>
  <c r="H9" i="127" s="1"/>
  <c r="G38" i="127"/>
  <c r="G99" i="127"/>
  <c r="J99" i="127" s="1"/>
  <c r="E53" i="127"/>
  <c r="E75" i="127"/>
  <c r="F116" i="127"/>
  <c r="G9" i="127"/>
  <c r="G18" i="127"/>
  <c r="J18" i="127" s="1"/>
  <c r="J21" i="127"/>
  <c r="J36" i="127"/>
  <c r="J37" i="127" s="1"/>
  <c r="G42" i="127"/>
  <c r="J42" i="127" s="1"/>
  <c r="C16" i="127"/>
  <c r="J16" i="127"/>
  <c r="J17" i="127" s="1"/>
  <c r="J40" i="127"/>
  <c r="J41" i="127" s="1"/>
  <c r="J104" i="127"/>
  <c r="J110" i="127"/>
  <c r="E11" i="127"/>
  <c r="H37" i="127"/>
  <c r="H38" i="127" s="1"/>
  <c r="F67" i="127"/>
  <c r="D78" i="127"/>
  <c r="C10" i="127"/>
  <c r="F24" i="127"/>
  <c r="E31" i="127"/>
  <c r="E14" i="127"/>
  <c r="D21" i="127"/>
  <c r="D34" i="127"/>
  <c r="D22" i="127"/>
  <c r="D25" i="127"/>
  <c r="E34" i="127"/>
  <c r="D9" i="127"/>
  <c r="E25" i="127"/>
  <c r="E51" i="127"/>
  <c r="E50" i="127"/>
  <c r="C53" i="127"/>
  <c r="C57" i="127"/>
  <c r="D90" i="127"/>
  <c r="F30" i="127"/>
  <c r="D45" i="127"/>
  <c r="D44" i="127"/>
  <c r="F44" i="127"/>
  <c r="D48" i="127"/>
  <c r="D57" i="127"/>
  <c r="D56" i="127"/>
  <c r="E60" i="127"/>
  <c r="E62" i="127"/>
  <c r="E72" i="127"/>
  <c r="E71" i="127"/>
  <c r="C86" i="127"/>
  <c r="D16" i="127"/>
  <c r="D17" i="127"/>
  <c r="E20" i="127"/>
  <c r="C21" i="127"/>
  <c r="C30" i="127"/>
  <c r="C36" i="127"/>
  <c r="E37" i="127"/>
  <c r="E45" i="127"/>
  <c r="E44" i="127"/>
  <c r="F49" i="127"/>
  <c r="E57" i="127"/>
  <c r="E56" i="127"/>
  <c r="F58" i="127"/>
  <c r="C59" i="127"/>
  <c r="E66" i="127"/>
  <c r="E65" i="127"/>
  <c r="C11" i="127"/>
  <c r="F13" i="127"/>
  <c r="E16" i="127"/>
  <c r="C26" i="127"/>
  <c r="D30" i="127"/>
  <c r="E48" i="127"/>
  <c r="E59" i="127"/>
  <c r="E80" i="127"/>
  <c r="F11" i="127"/>
  <c r="E30" i="127"/>
  <c r="E36" i="127"/>
  <c r="C40" i="127"/>
  <c r="F43" i="127"/>
  <c r="F46" i="127"/>
  <c r="C47" i="127"/>
  <c r="F55" i="127"/>
  <c r="C81" i="127"/>
  <c r="D94" i="127"/>
  <c r="D13" i="127"/>
  <c r="C24" i="127"/>
  <c r="C33" i="127"/>
  <c r="D41" i="127"/>
  <c r="D40" i="127"/>
  <c r="C44" i="127"/>
  <c r="E47" i="127"/>
  <c r="D51" i="127"/>
  <c r="D50" i="127"/>
  <c r="E54" i="127"/>
  <c r="C56" i="127"/>
  <c r="E63" i="127"/>
  <c r="D68" i="127"/>
  <c r="D69" i="127"/>
  <c r="E78" i="127"/>
  <c r="E77" i="127"/>
  <c r="E90" i="127"/>
  <c r="E89" i="127"/>
  <c r="F61" i="127"/>
  <c r="C62" i="127"/>
  <c r="F64" i="127"/>
  <c r="F70" i="127"/>
  <c r="F73" i="127"/>
  <c r="D75" i="127"/>
  <c r="D80" i="127"/>
  <c r="D81" i="127"/>
  <c r="E81" i="127"/>
  <c r="F85" i="127"/>
  <c r="D62" i="127"/>
  <c r="D63" i="127"/>
  <c r="C78" i="127"/>
  <c r="D83" i="127"/>
  <c r="D93" i="127"/>
  <c r="C115" i="127"/>
  <c r="E40" i="127"/>
  <c r="C66" i="127"/>
  <c r="C72" i="127"/>
  <c r="E93" i="127"/>
  <c r="E94" i="127"/>
  <c r="D115" i="127"/>
  <c r="D47" i="127"/>
  <c r="D53" i="127"/>
  <c r="D59" i="127"/>
  <c r="D66" i="127"/>
  <c r="D65" i="127"/>
  <c r="E68" i="127"/>
  <c r="C68" i="127"/>
  <c r="E69" i="127"/>
  <c r="D72" i="127"/>
  <c r="D71" i="127"/>
  <c r="D84" i="127"/>
  <c r="C93" i="127"/>
  <c r="E95" i="127"/>
  <c r="D89" i="127"/>
  <c r="F92" i="127"/>
  <c r="E115" i="127"/>
  <c r="F125" i="127"/>
  <c r="E127" i="127"/>
  <c r="F82" i="127"/>
  <c r="D87" i="127"/>
  <c r="D86" i="127"/>
  <c r="C87" i="127"/>
  <c r="C89" i="127"/>
  <c r="C98" i="127"/>
  <c r="F122" i="127"/>
  <c r="F123" i="127"/>
  <c r="C123" i="127"/>
  <c r="C80" i="127"/>
  <c r="E87" i="127"/>
  <c r="E86" i="127"/>
  <c r="E104" i="127"/>
  <c r="E107" i="127"/>
  <c r="D121" i="127"/>
  <c r="F129" i="127"/>
  <c r="C129" i="127"/>
  <c r="C83" i="127"/>
  <c r="F95" i="127"/>
  <c r="C95" i="127"/>
  <c r="F107" i="127"/>
  <c r="F108" i="127"/>
  <c r="C104" i="127"/>
  <c r="E110" i="127"/>
  <c r="E111" i="127"/>
  <c r="F117" i="127"/>
  <c r="D122" i="127"/>
  <c r="C124" i="127"/>
  <c r="D129" i="127"/>
  <c r="D105" i="127"/>
  <c r="D104" i="127"/>
  <c r="C108" i="127"/>
  <c r="C110" i="127"/>
  <c r="D120" i="127"/>
  <c r="E122" i="127"/>
  <c r="E123" i="127"/>
  <c r="C127" i="127"/>
  <c r="F127" i="127"/>
  <c r="E128" i="127"/>
  <c r="D98" i="127"/>
  <c r="D108" i="127"/>
  <c r="D111" i="127"/>
  <c r="D110" i="127"/>
  <c r="F131" i="127"/>
  <c r="F118" i="127"/>
  <c r="F120" i="127"/>
  <c r="C120" i="127"/>
  <c r="F121" i="127"/>
  <c r="D123" i="127"/>
  <c r="F124" i="127"/>
  <c r="C128" i="127"/>
  <c r="C130" i="127"/>
  <c r="F130" i="127"/>
  <c r="E131" i="127"/>
  <c r="C107" i="127"/>
  <c r="D127" i="127"/>
  <c r="D130" i="127"/>
  <c r="AF8" i="52"/>
  <c r="AF100" i="52"/>
  <c r="AG42" i="52"/>
  <c r="AH54" i="52"/>
  <c r="AH66" i="52"/>
  <c r="AH81" i="52"/>
  <c r="AG100" i="52"/>
  <c r="AG8" i="52"/>
  <c r="AH14" i="52"/>
  <c r="AH45" i="52"/>
  <c r="AH57" i="52"/>
  <c r="AH69" i="52"/>
  <c r="AH34" i="52"/>
  <c r="AH94" i="52"/>
  <c r="AH108" i="52"/>
  <c r="AH25" i="52"/>
  <c r="AH48" i="52"/>
  <c r="AH60" i="52"/>
  <c r="AH72" i="52"/>
  <c r="AH84" i="52"/>
  <c r="AE101" i="52"/>
  <c r="AH10" i="52"/>
  <c r="AH41" i="52"/>
  <c r="AH51" i="52"/>
  <c r="AH63" i="52"/>
  <c r="AH87" i="52"/>
  <c r="AG41" i="52"/>
  <c r="AG101" i="52" s="1"/>
  <c r="AG113" i="52" s="1"/>
  <c r="AG133" i="52" s="1"/>
  <c r="AH98" i="52"/>
  <c r="AH107" i="52"/>
  <c r="AE38" i="52"/>
  <c r="AH38" i="52" s="1"/>
  <c r="AH47" i="52"/>
  <c r="AH53" i="52"/>
  <c r="AH59" i="52"/>
  <c r="AH65" i="52"/>
  <c r="AH71" i="52"/>
  <c r="AH83" i="52"/>
  <c r="AH89" i="52"/>
  <c r="AE99" i="52"/>
  <c r="AH99" i="52" s="1"/>
  <c r="C78" i="52"/>
  <c r="AE9" i="52"/>
  <c r="AE18" i="52"/>
  <c r="AH18" i="52" s="1"/>
  <c r="AH30" i="52"/>
  <c r="AH36" i="52"/>
  <c r="AF38" i="52"/>
  <c r="AE42" i="52"/>
  <c r="AF99" i="52"/>
  <c r="AH16" i="52"/>
  <c r="AE22" i="52"/>
  <c r="AH22" i="52" s="1"/>
  <c r="AG99" i="52"/>
  <c r="AC8" i="52"/>
  <c r="AC100" i="52"/>
  <c r="AB8" i="52"/>
  <c r="AB100" i="52"/>
  <c r="AC22" i="52"/>
  <c r="AD22" i="52" s="1"/>
  <c r="AD25" i="52"/>
  <c r="AA101" i="52"/>
  <c r="AD108" i="52"/>
  <c r="AD45" i="52"/>
  <c r="AD51" i="52"/>
  <c r="AD57" i="52"/>
  <c r="AD63" i="52"/>
  <c r="AD69" i="52"/>
  <c r="AB101" i="52"/>
  <c r="AB113" i="52" s="1"/>
  <c r="AB133" i="52" s="1"/>
  <c r="AD10" i="52"/>
  <c r="AD48" i="52"/>
  <c r="AD54" i="52"/>
  <c r="AD60" i="52"/>
  <c r="AD66" i="52"/>
  <c r="AD72" i="52"/>
  <c r="C26" i="52"/>
  <c r="AC21" i="52"/>
  <c r="AD21" i="52" s="1"/>
  <c r="AD47" i="52"/>
  <c r="AD53" i="52"/>
  <c r="AD59" i="52"/>
  <c r="AD65" i="52"/>
  <c r="AD71" i="52"/>
  <c r="AD83" i="52"/>
  <c r="AD89" i="52"/>
  <c r="AA99" i="52"/>
  <c r="AA9" i="52"/>
  <c r="AA18" i="52"/>
  <c r="AD18" i="52" s="1"/>
  <c r="AD30" i="52"/>
  <c r="AD36" i="52"/>
  <c r="AB38" i="52"/>
  <c r="AD38" i="52" s="1"/>
  <c r="AA42" i="52"/>
  <c r="AD42" i="52" s="1"/>
  <c r="AB99" i="52"/>
  <c r="AD16" i="52"/>
  <c r="AD40" i="52"/>
  <c r="AD104" i="52"/>
  <c r="AD110" i="52"/>
  <c r="AD20" i="52"/>
  <c r="X8" i="52"/>
  <c r="X100" i="52"/>
  <c r="Y8" i="52"/>
  <c r="Y100" i="52"/>
  <c r="Z54" i="52"/>
  <c r="Z84" i="52"/>
  <c r="Y101" i="52"/>
  <c r="Y113" i="52" s="1"/>
  <c r="Y133" i="52" s="1"/>
  <c r="Z25" i="52"/>
  <c r="Z38" i="52"/>
  <c r="Z48" i="52"/>
  <c r="Y22" i="52"/>
  <c r="Z22" i="52" s="1"/>
  <c r="Z14" i="52"/>
  <c r="Z37" i="52"/>
  <c r="Z63" i="52"/>
  <c r="Z10" i="52"/>
  <c r="Z72" i="52"/>
  <c r="Z87" i="52"/>
  <c r="W101" i="52"/>
  <c r="X101" i="52"/>
  <c r="X113" i="52" s="1"/>
  <c r="X133" i="52" s="1"/>
  <c r="Y21" i="52"/>
  <c r="Z47" i="52"/>
  <c r="Y51" i="52"/>
  <c r="Z51" i="52" s="1"/>
  <c r="Z53" i="52"/>
  <c r="Y57" i="52"/>
  <c r="Z57" i="52" s="1"/>
  <c r="Z59" i="52"/>
  <c r="Y63" i="52"/>
  <c r="Z65" i="52"/>
  <c r="Y69" i="52"/>
  <c r="Z69" i="52" s="1"/>
  <c r="Z71" i="52"/>
  <c r="Y81" i="52"/>
  <c r="Z81" i="52" s="1"/>
  <c r="Z83" i="52"/>
  <c r="Y87" i="52"/>
  <c r="Z89" i="52"/>
  <c r="Y94" i="52"/>
  <c r="Z94" i="52" s="1"/>
  <c r="W99" i="52"/>
  <c r="W9" i="52"/>
  <c r="W18" i="52"/>
  <c r="Z18" i="52" s="1"/>
  <c r="Z21" i="52"/>
  <c r="Z30" i="52"/>
  <c r="Z36" i="52"/>
  <c r="X38" i="52"/>
  <c r="W42" i="52"/>
  <c r="Z42" i="52" s="1"/>
  <c r="X99" i="52"/>
  <c r="Z16" i="52"/>
  <c r="Z40" i="52"/>
  <c r="Z104" i="52"/>
  <c r="Z110" i="52"/>
  <c r="Z20" i="52"/>
  <c r="T8" i="52"/>
  <c r="T100" i="52"/>
  <c r="V22" i="52"/>
  <c r="V25" i="52"/>
  <c r="V66" i="52"/>
  <c r="V69" i="52"/>
  <c r="V72" i="52"/>
  <c r="U8" i="52"/>
  <c r="U100" i="52"/>
  <c r="V21" i="52"/>
  <c r="V37" i="52"/>
  <c r="V60" i="52"/>
  <c r="V63" i="52"/>
  <c r="V90" i="52"/>
  <c r="V94" i="52"/>
  <c r="S101" i="52"/>
  <c r="V108" i="52"/>
  <c r="V14" i="52"/>
  <c r="V48" i="52"/>
  <c r="V51" i="52"/>
  <c r="V81" i="52"/>
  <c r="T101" i="52"/>
  <c r="T113" i="52" s="1"/>
  <c r="T133" i="52" s="1"/>
  <c r="C24" i="52"/>
  <c r="S38" i="52"/>
  <c r="S99" i="52"/>
  <c r="S9" i="52"/>
  <c r="S18" i="52"/>
  <c r="V18" i="52" s="1"/>
  <c r="V30" i="52"/>
  <c r="V36" i="52"/>
  <c r="T38" i="52"/>
  <c r="S42" i="52"/>
  <c r="V42" i="52" s="1"/>
  <c r="V16" i="52"/>
  <c r="V40" i="52"/>
  <c r="U99" i="52"/>
  <c r="V104" i="52"/>
  <c r="V110" i="52"/>
  <c r="V20" i="52"/>
  <c r="R84" i="52"/>
  <c r="R90" i="52"/>
  <c r="P8" i="52"/>
  <c r="P100" i="52"/>
  <c r="R34" i="52"/>
  <c r="R81" i="52"/>
  <c r="R87" i="52"/>
  <c r="R94" i="52"/>
  <c r="Q8" i="52"/>
  <c r="Q100" i="52"/>
  <c r="O101" i="52"/>
  <c r="R14" i="52"/>
  <c r="C98" i="52"/>
  <c r="C71" i="52"/>
  <c r="C11" i="52"/>
  <c r="Q21" i="52"/>
  <c r="Q101" i="52" s="1"/>
  <c r="Q113" i="52" s="1"/>
  <c r="Q133" i="52" s="1"/>
  <c r="R26" i="52"/>
  <c r="R59" i="52"/>
  <c r="O99" i="52"/>
  <c r="R99" i="52" s="1"/>
  <c r="O9" i="52"/>
  <c r="O18" i="52"/>
  <c r="R18" i="52" s="1"/>
  <c r="R30" i="52"/>
  <c r="R36" i="52"/>
  <c r="P38" i="52"/>
  <c r="R38" i="52" s="1"/>
  <c r="O42" i="52"/>
  <c r="R42" i="52" s="1"/>
  <c r="P99" i="52"/>
  <c r="R16" i="52"/>
  <c r="R40" i="52"/>
  <c r="R104" i="52"/>
  <c r="R110" i="52"/>
  <c r="C13" i="52"/>
  <c r="R20" i="52"/>
  <c r="C33" i="52"/>
  <c r="N84" i="52"/>
  <c r="C84" i="52"/>
  <c r="N90" i="52"/>
  <c r="C90" i="52"/>
  <c r="N72" i="52"/>
  <c r="C72" i="52"/>
  <c r="N48" i="52"/>
  <c r="C48" i="52"/>
  <c r="L8" i="52"/>
  <c r="L100" i="52"/>
  <c r="N66" i="52"/>
  <c r="C66" i="52"/>
  <c r="M100" i="52"/>
  <c r="M8" i="52"/>
  <c r="N34" i="52"/>
  <c r="N60" i="52"/>
  <c r="C60" i="52"/>
  <c r="K101" i="52"/>
  <c r="N25" i="52"/>
  <c r="N54" i="52"/>
  <c r="C54" i="52"/>
  <c r="L101" i="52"/>
  <c r="L113" i="52" s="1"/>
  <c r="L133" i="52" s="1"/>
  <c r="C127" i="52"/>
  <c r="K14" i="52"/>
  <c r="N14" i="52" s="1"/>
  <c r="M21" i="52"/>
  <c r="N21" i="52" s="1"/>
  <c r="L25" i="52"/>
  <c r="L34" i="52"/>
  <c r="K38" i="52"/>
  <c r="M45" i="52"/>
  <c r="N45" i="52" s="1"/>
  <c r="N47" i="52"/>
  <c r="M51" i="52"/>
  <c r="N51" i="52" s="1"/>
  <c r="N53" i="52"/>
  <c r="M57" i="52"/>
  <c r="N57" i="52" s="1"/>
  <c r="N59" i="52"/>
  <c r="M63" i="52"/>
  <c r="N63" i="52" s="1"/>
  <c r="N65" i="52"/>
  <c r="M69" i="52"/>
  <c r="N69" i="52" s="1"/>
  <c r="N71" i="52"/>
  <c r="M81" i="52"/>
  <c r="N81" i="52" s="1"/>
  <c r="N83" i="52"/>
  <c r="M87" i="52"/>
  <c r="N87" i="52" s="1"/>
  <c r="N89" i="52"/>
  <c r="M94" i="52"/>
  <c r="N94" i="52" s="1"/>
  <c r="K99" i="52"/>
  <c r="K9" i="52"/>
  <c r="K18" i="52"/>
  <c r="N18" i="52" s="1"/>
  <c r="L38" i="52"/>
  <c r="K42" i="52"/>
  <c r="N42" i="52" s="1"/>
  <c r="L99" i="52"/>
  <c r="C25" i="52"/>
  <c r="N16" i="52"/>
  <c r="N40" i="52"/>
  <c r="N104" i="52"/>
  <c r="N110" i="52"/>
  <c r="N20" i="52"/>
  <c r="I8" i="52"/>
  <c r="I100" i="52"/>
  <c r="C41" i="52"/>
  <c r="J41" i="52"/>
  <c r="C17" i="52"/>
  <c r="J17" i="52"/>
  <c r="J31" i="52"/>
  <c r="C31" i="52"/>
  <c r="C37" i="52"/>
  <c r="J37" i="52"/>
  <c r="J81" i="52"/>
  <c r="J87" i="52"/>
  <c r="J94" i="52"/>
  <c r="J14" i="52"/>
  <c r="G101" i="52"/>
  <c r="J10" i="52"/>
  <c r="H101" i="52"/>
  <c r="H113" i="52" s="1"/>
  <c r="H133" i="52" s="1"/>
  <c r="C105" i="52"/>
  <c r="J105" i="52"/>
  <c r="C108" i="52"/>
  <c r="J108" i="52"/>
  <c r="J22" i="52"/>
  <c r="C22" i="52"/>
  <c r="J45" i="52"/>
  <c r="I101" i="52"/>
  <c r="I113" i="52" s="1"/>
  <c r="I133" i="52" s="1"/>
  <c r="C111" i="52"/>
  <c r="J111" i="52"/>
  <c r="H8" i="52"/>
  <c r="H100" i="52"/>
  <c r="C130" i="52"/>
  <c r="C40" i="52"/>
  <c r="C34" i="52"/>
  <c r="C16" i="52"/>
  <c r="C10" i="52"/>
  <c r="G38" i="52"/>
  <c r="G99" i="52"/>
  <c r="G9" i="52"/>
  <c r="G18" i="52"/>
  <c r="J21" i="52"/>
  <c r="J30" i="52"/>
  <c r="J36" i="52"/>
  <c r="H38" i="52"/>
  <c r="G42" i="52"/>
  <c r="C110" i="52"/>
  <c r="C104" i="52"/>
  <c r="J16" i="52"/>
  <c r="J25" i="52"/>
  <c r="J40" i="52"/>
  <c r="J104" i="52"/>
  <c r="J110" i="52"/>
  <c r="J127" i="52"/>
  <c r="J20" i="52"/>
  <c r="E20" i="124"/>
  <c r="G19" i="124"/>
  <c r="D20" i="124"/>
  <c r="S20" i="124"/>
  <c r="C20" i="124"/>
  <c r="H19" i="124"/>
  <c r="F19" i="124"/>
  <c r="C19" i="124"/>
  <c r="I19" i="124"/>
  <c r="S19" i="124"/>
  <c r="D19" i="124"/>
  <c r="E19" i="124"/>
  <c r="E17" i="124"/>
  <c r="O17" i="124"/>
  <c r="O16" i="124"/>
  <c r="H17" i="124"/>
  <c r="I17" i="124"/>
  <c r="M10" i="119"/>
  <c r="M9" i="119" s="1"/>
  <c r="M100" i="119"/>
  <c r="M8" i="119"/>
  <c r="M41" i="119"/>
  <c r="M42" i="119" s="1"/>
  <c r="M18" i="119"/>
  <c r="M37" i="119"/>
  <c r="M38" i="119" s="1"/>
  <c r="M99" i="119"/>
  <c r="F159" i="126" l="1"/>
  <c r="I159" i="126" s="1"/>
  <c r="I158" i="126"/>
  <c r="F162" i="125"/>
  <c r="T162" i="125"/>
  <c r="K162" i="125" s="1"/>
  <c r="AC157" i="124"/>
  <c r="J157" i="124"/>
  <c r="U160" i="124"/>
  <c r="U161" i="124" s="1"/>
  <c r="X161" i="124" s="1"/>
  <c r="X159" i="124"/>
  <c r="X160" i="124" s="1"/>
  <c r="K53" i="125"/>
  <c r="AC123" i="125"/>
  <c r="AC54" i="125"/>
  <c r="K54" i="125" s="1"/>
  <c r="I137" i="126"/>
  <c r="I136" i="126"/>
  <c r="F186" i="126"/>
  <c r="F124" i="125"/>
  <c r="C124" i="125"/>
  <c r="C135" i="125"/>
  <c r="G135" i="125"/>
  <c r="D134" i="125"/>
  <c r="J122" i="125"/>
  <c r="T122" i="125"/>
  <c r="T7" i="125"/>
  <c r="K7" i="125" s="1"/>
  <c r="J7" i="125"/>
  <c r="E134" i="125"/>
  <c r="J124" i="125"/>
  <c r="T124" i="125"/>
  <c r="F122" i="125"/>
  <c r="F123" i="125"/>
  <c r="T123" i="125"/>
  <c r="H136" i="125"/>
  <c r="H134" i="125"/>
  <c r="G134" i="125"/>
  <c r="E136" i="125"/>
  <c r="D136" i="125"/>
  <c r="O136" i="125"/>
  <c r="C134" i="125"/>
  <c r="O134" i="125"/>
  <c r="E135" i="125"/>
  <c r="O135" i="125"/>
  <c r="I136" i="125"/>
  <c r="F7" i="125"/>
  <c r="X136" i="124"/>
  <c r="Z136" i="124"/>
  <c r="Z159" i="124" s="1"/>
  <c r="AB124" i="124"/>
  <c r="AC124" i="124" s="1"/>
  <c r="X134" i="124"/>
  <c r="AC134" i="124" s="1"/>
  <c r="G20" i="124"/>
  <c r="D17" i="124"/>
  <c r="I21" i="124"/>
  <c r="T17" i="124"/>
  <c r="H21" i="124"/>
  <c r="F17" i="124"/>
  <c r="G17" i="124"/>
  <c r="S17" i="124"/>
  <c r="C21" i="124"/>
  <c r="AH10" i="127"/>
  <c r="AE9" i="127"/>
  <c r="AG112" i="127"/>
  <c r="AG132" i="127" s="1"/>
  <c r="AG102" i="127"/>
  <c r="AG114" i="127" s="1"/>
  <c r="AG134" i="127" s="1"/>
  <c r="AH101" i="127"/>
  <c r="AF112" i="127"/>
  <c r="AF132" i="127" s="1"/>
  <c r="AF102" i="127"/>
  <c r="AF114" i="127" s="1"/>
  <c r="AF134" i="127" s="1"/>
  <c r="AG42" i="127"/>
  <c r="AE133" i="127"/>
  <c r="AH113" i="127"/>
  <c r="AA100" i="127"/>
  <c r="AD9" i="127"/>
  <c r="AA8" i="127"/>
  <c r="AD8" i="127" s="1"/>
  <c r="AB112" i="127"/>
  <c r="AB132" i="127" s="1"/>
  <c r="AB102" i="127"/>
  <c r="AB114" i="127" s="1"/>
  <c r="AB134" i="127" s="1"/>
  <c r="AC101" i="127"/>
  <c r="AC113" i="127" s="1"/>
  <c r="AC133" i="127" s="1"/>
  <c r="AC112" i="127"/>
  <c r="AC132" i="127" s="1"/>
  <c r="AA113" i="127"/>
  <c r="Z18" i="127"/>
  <c r="W100" i="127"/>
  <c r="Z9" i="127"/>
  <c r="W8" i="127"/>
  <c r="Z8" i="127" s="1"/>
  <c r="W113" i="127"/>
  <c r="Z101" i="127"/>
  <c r="Y112" i="127"/>
  <c r="Y132" i="127" s="1"/>
  <c r="Y102" i="127"/>
  <c r="Y114" i="127" s="1"/>
  <c r="Y134" i="127" s="1"/>
  <c r="X112" i="127"/>
  <c r="X132" i="127" s="1"/>
  <c r="X102" i="127"/>
  <c r="X114" i="127" s="1"/>
  <c r="X134" i="127" s="1"/>
  <c r="V99" i="127"/>
  <c r="V42" i="127"/>
  <c r="S113" i="127"/>
  <c r="V101" i="127"/>
  <c r="T112" i="127"/>
  <c r="T132" i="127" s="1"/>
  <c r="T102" i="127"/>
  <c r="T114" i="127" s="1"/>
  <c r="T134" i="127" s="1"/>
  <c r="V38" i="127"/>
  <c r="F93" i="127"/>
  <c r="U112" i="127"/>
  <c r="U132" i="127" s="1"/>
  <c r="U102" i="127"/>
  <c r="U114" i="127" s="1"/>
  <c r="U134" i="127" s="1"/>
  <c r="S100" i="127"/>
  <c r="V9" i="127"/>
  <c r="S8" i="127"/>
  <c r="V8" i="127" s="1"/>
  <c r="V18" i="127"/>
  <c r="R42" i="127"/>
  <c r="O113" i="127"/>
  <c r="R101" i="127"/>
  <c r="P112" i="127"/>
  <c r="P132" i="127" s="1"/>
  <c r="P102" i="127"/>
  <c r="P114" i="127" s="1"/>
  <c r="P134" i="127" s="1"/>
  <c r="Q112" i="127"/>
  <c r="Q132" i="127" s="1"/>
  <c r="Q102" i="127"/>
  <c r="Q114" i="127" s="1"/>
  <c r="Q134" i="127" s="1"/>
  <c r="R18" i="127"/>
  <c r="O100" i="127"/>
  <c r="R9" i="127"/>
  <c r="O8" i="127"/>
  <c r="R8" i="127" s="1"/>
  <c r="M22" i="127"/>
  <c r="N22" i="127" s="1"/>
  <c r="M112" i="127"/>
  <c r="M132" i="127" s="1"/>
  <c r="M102" i="127"/>
  <c r="M114" i="127" s="1"/>
  <c r="M134" i="127" s="1"/>
  <c r="M101" i="127"/>
  <c r="M113" i="127" s="1"/>
  <c r="M133" i="127" s="1"/>
  <c r="N101" i="127"/>
  <c r="K113" i="127"/>
  <c r="K100" i="127"/>
  <c r="N9" i="127"/>
  <c r="K8" i="127"/>
  <c r="N8" i="127" s="1"/>
  <c r="L112" i="127"/>
  <c r="L132" i="127" s="1"/>
  <c r="L102" i="127"/>
  <c r="L114" i="127" s="1"/>
  <c r="L134" i="127" s="1"/>
  <c r="D38" i="127"/>
  <c r="J38" i="127"/>
  <c r="H8" i="127"/>
  <c r="H100" i="127"/>
  <c r="G113" i="127"/>
  <c r="J101" i="127"/>
  <c r="I112" i="127"/>
  <c r="I132" i="127" s="1"/>
  <c r="I102" i="127"/>
  <c r="I114" i="127" s="1"/>
  <c r="I134" i="127" s="1"/>
  <c r="G100" i="127"/>
  <c r="J9" i="127"/>
  <c r="G8" i="127"/>
  <c r="D10" i="127"/>
  <c r="J10" i="127"/>
  <c r="E18" i="127"/>
  <c r="F59" i="127"/>
  <c r="F66" i="127"/>
  <c r="D42" i="127"/>
  <c r="E8" i="127"/>
  <c r="C51" i="127"/>
  <c r="F47" i="127"/>
  <c r="C94" i="127"/>
  <c r="F36" i="127"/>
  <c r="C69" i="127"/>
  <c r="C37" i="127"/>
  <c r="C25" i="127"/>
  <c r="E9" i="127"/>
  <c r="F21" i="127"/>
  <c r="E108" i="127"/>
  <c r="F128" i="127"/>
  <c r="F115" i="127"/>
  <c r="F105" i="127"/>
  <c r="C105" i="127"/>
  <c r="F83" i="127"/>
  <c r="C63" i="127"/>
  <c r="F63" i="127"/>
  <c r="F87" i="127"/>
  <c r="F69" i="127"/>
  <c r="F72" i="127"/>
  <c r="F65" i="127"/>
  <c r="C101" i="127"/>
  <c r="F51" i="127"/>
  <c r="F14" i="127"/>
  <c r="C14" i="127"/>
  <c r="E41" i="127"/>
  <c r="C60" i="127"/>
  <c r="F16" i="127"/>
  <c r="F57" i="127"/>
  <c r="D8" i="127"/>
  <c r="F25" i="127"/>
  <c r="C34" i="127"/>
  <c r="D101" i="127"/>
  <c r="C48" i="127"/>
  <c r="D99" i="127"/>
  <c r="F104" i="127"/>
  <c r="C90" i="127"/>
  <c r="F90" i="127"/>
  <c r="F86" i="127"/>
  <c r="F68" i="127"/>
  <c r="C84" i="127"/>
  <c r="F71" i="127"/>
  <c r="F81" i="127"/>
  <c r="F62" i="127"/>
  <c r="F84" i="127"/>
  <c r="F50" i="127"/>
  <c r="C41" i="127"/>
  <c r="E10" i="127"/>
  <c r="D37" i="127"/>
  <c r="F34" i="127"/>
  <c r="E100" i="127"/>
  <c r="C9" i="127"/>
  <c r="F31" i="127"/>
  <c r="C31" i="127"/>
  <c r="C99" i="127"/>
  <c r="F89" i="127"/>
  <c r="F48" i="127"/>
  <c r="F40" i="127"/>
  <c r="E17" i="127"/>
  <c r="F60" i="127"/>
  <c r="F20" i="127"/>
  <c r="E38" i="127"/>
  <c r="F45" i="127"/>
  <c r="F111" i="127"/>
  <c r="C111" i="127"/>
  <c r="F98" i="127"/>
  <c r="F53" i="127"/>
  <c r="C17" i="127"/>
  <c r="F54" i="127"/>
  <c r="C54" i="127"/>
  <c r="C45" i="127"/>
  <c r="AG112" i="52"/>
  <c r="AG132" i="52" s="1"/>
  <c r="AG102" i="52"/>
  <c r="AG114" i="52" s="1"/>
  <c r="AG134" i="52" s="1"/>
  <c r="AF112" i="52"/>
  <c r="AF132" i="52" s="1"/>
  <c r="AF102" i="52"/>
  <c r="AF114" i="52" s="1"/>
  <c r="AF134" i="52" s="1"/>
  <c r="AE100" i="52"/>
  <c r="AH9" i="52"/>
  <c r="AE8" i="52"/>
  <c r="AH8" i="52" s="1"/>
  <c r="AH42" i="52"/>
  <c r="AE113" i="52"/>
  <c r="AH101" i="52"/>
  <c r="AB112" i="52"/>
  <c r="AB132" i="52" s="1"/>
  <c r="AB102" i="52"/>
  <c r="AB114" i="52" s="1"/>
  <c r="AB134" i="52" s="1"/>
  <c r="AA113" i="52"/>
  <c r="AD101" i="52"/>
  <c r="AC101" i="52"/>
  <c r="AC113" i="52" s="1"/>
  <c r="AC133" i="52" s="1"/>
  <c r="AA100" i="52"/>
  <c r="AD9" i="52"/>
  <c r="AA8" i="52"/>
  <c r="AD8" i="52" s="1"/>
  <c r="AC112" i="52"/>
  <c r="AC132" i="52" s="1"/>
  <c r="AC102" i="52"/>
  <c r="AC114" i="52" s="1"/>
  <c r="AC134" i="52" s="1"/>
  <c r="AD99" i="52"/>
  <c r="W113" i="52"/>
  <c r="Z101" i="52"/>
  <c r="Y112" i="52"/>
  <c r="Y132" i="52" s="1"/>
  <c r="Y102" i="52"/>
  <c r="Y114" i="52" s="1"/>
  <c r="Y134" i="52" s="1"/>
  <c r="W100" i="52"/>
  <c r="Z9" i="52"/>
  <c r="W8" i="52"/>
  <c r="Z8" i="52" s="1"/>
  <c r="Z99" i="52"/>
  <c r="X112" i="52"/>
  <c r="X132" i="52" s="1"/>
  <c r="X102" i="52"/>
  <c r="X114" i="52" s="1"/>
  <c r="X134" i="52" s="1"/>
  <c r="S100" i="52"/>
  <c r="V9" i="52"/>
  <c r="S8" i="52"/>
  <c r="V8" i="52" s="1"/>
  <c r="S113" i="52"/>
  <c r="V101" i="52"/>
  <c r="V99" i="52"/>
  <c r="V38" i="52"/>
  <c r="U112" i="52"/>
  <c r="U132" i="52" s="1"/>
  <c r="U102" i="52"/>
  <c r="U114" i="52" s="1"/>
  <c r="U134" i="52" s="1"/>
  <c r="T112" i="52"/>
  <c r="T132" i="52" s="1"/>
  <c r="T102" i="52"/>
  <c r="T114" i="52" s="1"/>
  <c r="T134" i="52" s="1"/>
  <c r="Q112" i="52"/>
  <c r="Q132" i="52" s="1"/>
  <c r="Q102" i="52"/>
  <c r="Q114" i="52" s="1"/>
  <c r="Q134" i="52" s="1"/>
  <c r="Q22" i="52"/>
  <c r="R22" i="52" s="1"/>
  <c r="P112" i="52"/>
  <c r="P132" i="52" s="1"/>
  <c r="P102" i="52"/>
  <c r="P114" i="52" s="1"/>
  <c r="P134" i="52" s="1"/>
  <c r="O100" i="52"/>
  <c r="R9" i="52"/>
  <c r="O8" i="52"/>
  <c r="R8" i="52" s="1"/>
  <c r="R21" i="52"/>
  <c r="O113" i="52"/>
  <c r="R101" i="52"/>
  <c r="K100" i="52"/>
  <c r="N9" i="52"/>
  <c r="K8" i="52"/>
  <c r="N8" i="52" s="1"/>
  <c r="K113" i="52"/>
  <c r="N99" i="52"/>
  <c r="M112" i="52"/>
  <c r="M132" i="52" s="1"/>
  <c r="M101" i="52"/>
  <c r="M113" i="52" s="1"/>
  <c r="M133" i="52" s="1"/>
  <c r="M22" i="52"/>
  <c r="N22" i="52" s="1"/>
  <c r="L112" i="52"/>
  <c r="L132" i="52" s="1"/>
  <c r="L102" i="52"/>
  <c r="L114" i="52" s="1"/>
  <c r="L134" i="52" s="1"/>
  <c r="C14" i="52"/>
  <c r="N38" i="52"/>
  <c r="J18" i="52"/>
  <c r="C18" i="52"/>
  <c r="J42" i="52"/>
  <c r="C42" i="52"/>
  <c r="G100" i="52"/>
  <c r="J9" i="52"/>
  <c r="G8" i="52"/>
  <c r="C9" i="52"/>
  <c r="J99" i="52"/>
  <c r="C99" i="52"/>
  <c r="G113" i="52"/>
  <c r="J101" i="52"/>
  <c r="C101" i="52"/>
  <c r="J38" i="52"/>
  <c r="C38" i="52"/>
  <c r="H112" i="52"/>
  <c r="H132" i="52" s="1"/>
  <c r="H102" i="52"/>
  <c r="H114" i="52" s="1"/>
  <c r="H134" i="52" s="1"/>
  <c r="I112" i="52"/>
  <c r="I132" i="52" s="1"/>
  <c r="I102" i="52"/>
  <c r="I114" i="52" s="1"/>
  <c r="I134" i="52" s="1"/>
  <c r="J20" i="124"/>
  <c r="T19" i="124"/>
  <c r="J19" i="124"/>
  <c r="G21" i="124"/>
  <c r="O20" i="124"/>
  <c r="F20" i="124" s="1"/>
  <c r="S21" i="124"/>
  <c r="M186" i="126"/>
  <c r="M187" i="126" s="1"/>
  <c r="M101" i="119"/>
  <c r="M113" i="119" s="1"/>
  <c r="M102" i="119"/>
  <c r="M114" i="119" s="1"/>
  <c r="M158" i="119" s="1"/>
  <c r="M159" i="119" s="1"/>
  <c r="M112" i="119"/>
  <c r="Q77" i="120"/>
  <c r="L77" i="120"/>
  <c r="L78" i="120" s="1"/>
  <c r="K77" i="120"/>
  <c r="J77" i="120"/>
  <c r="F77" i="120"/>
  <c r="D77" i="120"/>
  <c r="D78" i="120" s="1"/>
  <c r="Q68" i="120"/>
  <c r="P68" i="120"/>
  <c r="O68" i="120"/>
  <c r="N68" i="120"/>
  <c r="M68" i="120"/>
  <c r="L68" i="120"/>
  <c r="K68" i="120"/>
  <c r="J68" i="120"/>
  <c r="I68" i="120"/>
  <c r="H68" i="120"/>
  <c r="G68" i="120"/>
  <c r="F68" i="120"/>
  <c r="E68" i="120"/>
  <c r="D68" i="120"/>
  <c r="C68" i="120"/>
  <c r="K49" i="120"/>
  <c r="K50" i="120" s="1"/>
  <c r="J49" i="120"/>
  <c r="G49" i="120"/>
  <c r="F49" i="120"/>
  <c r="Q40" i="120"/>
  <c r="P40" i="120"/>
  <c r="O40" i="120"/>
  <c r="N40" i="120"/>
  <c r="M40" i="120"/>
  <c r="L40" i="120"/>
  <c r="K40" i="120"/>
  <c r="J40" i="120"/>
  <c r="J50" i="120" s="1"/>
  <c r="I40" i="120"/>
  <c r="H40" i="120"/>
  <c r="G40" i="120"/>
  <c r="F40" i="120"/>
  <c r="E40" i="120"/>
  <c r="D40" i="120"/>
  <c r="C40" i="120"/>
  <c r="C10" i="120"/>
  <c r="L44" i="122"/>
  <c r="Q67" i="122"/>
  <c r="O67" i="122"/>
  <c r="N67" i="122"/>
  <c r="M67" i="122"/>
  <c r="L67" i="122"/>
  <c r="I67" i="122"/>
  <c r="H67" i="122"/>
  <c r="G67" i="122"/>
  <c r="F67" i="122"/>
  <c r="C67" i="122"/>
  <c r="Q58" i="122"/>
  <c r="P58" i="122"/>
  <c r="O58" i="122"/>
  <c r="N58" i="122"/>
  <c r="M58" i="122"/>
  <c r="L58" i="122"/>
  <c r="K58" i="122"/>
  <c r="J58" i="122"/>
  <c r="I58" i="122"/>
  <c r="H58" i="122"/>
  <c r="G58" i="122"/>
  <c r="F58" i="122"/>
  <c r="E58" i="122"/>
  <c r="D58" i="122"/>
  <c r="C58" i="122"/>
  <c r="P44" i="122"/>
  <c r="O44" i="122"/>
  <c r="N44" i="122"/>
  <c r="M44" i="122"/>
  <c r="I44" i="122"/>
  <c r="H44" i="122"/>
  <c r="G44" i="122"/>
  <c r="F44" i="122"/>
  <c r="Q35" i="122"/>
  <c r="P35" i="122"/>
  <c r="O35" i="122"/>
  <c r="N35" i="122"/>
  <c r="M35" i="122"/>
  <c r="L35" i="122"/>
  <c r="K35" i="122"/>
  <c r="J35" i="122"/>
  <c r="I35" i="122"/>
  <c r="H35" i="122"/>
  <c r="G35" i="122"/>
  <c r="F35" i="122"/>
  <c r="E35" i="122"/>
  <c r="D35" i="122"/>
  <c r="C35" i="122"/>
  <c r="F160" i="126" l="1"/>
  <c r="I160" i="126" s="1"/>
  <c r="Z160" i="124"/>
  <c r="H159" i="124"/>
  <c r="AB159" i="124"/>
  <c r="J136" i="125"/>
  <c r="K123" i="125"/>
  <c r="J135" i="125"/>
  <c r="AC124" i="125"/>
  <c r="K124" i="125" s="1"/>
  <c r="F187" i="126"/>
  <c r="I187" i="126" s="1"/>
  <c r="I186" i="126"/>
  <c r="C136" i="125"/>
  <c r="AC135" i="125"/>
  <c r="F135" i="125"/>
  <c r="K122" i="125"/>
  <c r="F134" i="125"/>
  <c r="T134" i="125"/>
  <c r="J134" i="125"/>
  <c r="T136" i="125"/>
  <c r="T135" i="125"/>
  <c r="AB136" i="124"/>
  <c r="AC136" i="124" s="1"/>
  <c r="K17" i="124"/>
  <c r="T20" i="124"/>
  <c r="K20" i="124" s="1"/>
  <c r="J17" i="124"/>
  <c r="D44" i="122"/>
  <c r="D45" i="122" s="1"/>
  <c r="D46" i="122" s="1"/>
  <c r="F10" i="127"/>
  <c r="AH42" i="127"/>
  <c r="F42" i="127" s="1"/>
  <c r="E42" i="127"/>
  <c r="AE100" i="127"/>
  <c r="C100" i="127" s="1"/>
  <c r="AH9" i="127"/>
  <c r="AE8" i="127"/>
  <c r="AH8" i="127" s="1"/>
  <c r="AD101" i="127"/>
  <c r="AA133" i="127"/>
  <c r="AD113" i="127"/>
  <c r="AC102" i="127"/>
  <c r="AC114" i="127" s="1"/>
  <c r="AC134" i="127" s="1"/>
  <c r="AA112" i="127"/>
  <c r="AD100" i="127"/>
  <c r="AA102" i="127"/>
  <c r="W133" i="127"/>
  <c r="Z113" i="127"/>
  <c r="W112" i="127"/>
  <c r="Z100" i="127"/>
  <c r="W102" i="127"/>
  <c r="S133" i="127"/>
  <c r="V113" i="127"/>
  <c r="S112" i="127"/>
  <c r="V100" i="127"/>
  <c r="S102" i="127"/>
  <c r="O133" i="127"/>
  <c r="R113" i="127"/>
  <c r="O112" i="127"/>
  <c r="R100" i="127"/>
  <c r="O102" i="127"/>
  <c r="K133" i="127"/>
  <c r="N113" i="127"/>
  <c r="K112" i="127"/>
  <c r="N100" i="127"/>
  <c r="K102" i="127"/>
  <c r="D100" i="127"/>
  <c r="J8" i="127"/>
  <c r="G133" i="127"/>
  <c r="J113" i="127"/>
  <c r="H112" i="127"/>
  <c r="H132" i="127" s="1"/>
  <c r="H102" i="127"/>
  <c r="H114" i="127" s="1"/>
  <c r="H134" i="127" s="1"/>
  <c r="G112" i="127"/>
  <c r="J100" i="127"/>
  <c r="G102" i="127"/>
  <c r="C42" i="127"/>
  <c r="F17" i="127"/>
  <c r="F9" i="127"/>
  <c r="C18" i="127"/>
  <c r="F99" i="127"/>
  <c r="F8" i="127"/>
  <c r="D113" i="127"/>
  <c r="D133" i="127"/>
  <c r="C22" i="127"/>
  <c r="F38" i="127"/>
  <c r="C38" i="127"/>
  <c r="E22" i="127"/>
  <c r="F22" i="127"/>
  <c r="D18" i="127"/>
  <c r="F18" i="127"/>
  <c r="E101" i="127"/>
  <c r="F41" i="127"/>
  <c r="F94" i="127"/>
  <c r="F37" i="127"/>
  <c r="F101" i="127"/>
  <c r="AE112" i="52"/>
  <c r="AH100" i="52"/>
  <c r="AE102" i="52"/>
  <c r="AE133" i="52"/>
  <c r="AH113" i="52"/>
  <c r="AA112" i="52"/>
  <c r="AD100" i="52"/>
  <c r="AA102" i="52"/>
  <c r="AA133" i="52"/>
  <c r="AD113" i="52"/>
  <c r="W112" i="52"/>
  <c r="Z100" i="52"/>
  <c r="W102" i="52"/>
  <c r="W133" i="52"/>
  <c r="Z113" i="52"/>
  <c r="S133" i="52"/>
  <c r="V113" i="52"/>
  <c r="S112" i="52"/>
  <c r="V100" i="52"/>
  <c r="S102" i="52"/>
  <c r="O112" i="52"/>
  <c r="R100" i="52"/>
  <c r="O102" i="52"/>
  <c r="O133" i="52"/>
  <c r="R113" i="52"/>
  <c r="K112" i="52"/>
  <c r="N100" i="52"/>
  <c r="K102" i="52"/>
  <c r="K133" i="52"/>
  <c r="N113" i="52"/>
  <c r="N101" i="52"/>
  <c r="M102" i="52"/>
  <c r="M114" i="52" s="1"/>
  <c r="M134" i="52" s="1"/>
  <c r="C8" i="52"/>
  <c r="J8" i="52"/>
  <c r="G133" i="52"/>
  <c r="C113" i="52"/>
  <c r="J113" i="52"/>
  <c r="G112" i="52"/>
  <c r="J100" i="52"/>
  <c r="G102" i="52"/>
  <c r="C100" i="52"/>
  <c r="J21" i="124"/>
  <c r="D21" i="124"/>
  <c r="O21" i="124"/>
  <c r="F21" i="124" s="1"/>
  <c r="K19" i="124"/>
  <c r="C17" i="124"/>
  <c r="M77" i="120"/>
  <c r="J44" i="122"/>
  <c r="D67" i="122"/>
  <c r="J67" i="122"/>
  <c r="J68" i="122" s="1"/>
  <c r="P67" i="122"/>
  <c r="P68" i="122" s="1"/>
  <c r="Q78" i="120"/>
  <c r="N77" i="120"/>
  <c r="E44" i="122"/>
  <c r="E45" i="122" s="1"/>
  <c r="K44" i="122"/>
  <c r="K45" i="122" s="1"/>
  <c r="Q44" i="122"/>
  <c r="Q45" i="122" s="1"/>
  <c r="E67" i="122"/>
  <c r="E68" i="122" s="1"/>
  <c r="K67" i="122"/>
  <c r="K68" i="122" s="1"/>
  <c r="K69" i="122" s="1"/>
  <c r="K72" i="122" s="1"/>
  <c r="K73" i="122" s="1"/>
  <c r="F50" i="120"/>
  <c r="O49" i="120"/>
  <c r="I77" i="120"/>
  <c r="I78" i="120" s="1"/>
  <c r="M49" i="120"/>
  <c r="M78" i="120"/>
  <c r="M79" i="120" s="1"/>
  <c r="M87" i="120" s="1"/>
  <c r="M88" i="120" s="1"/>
  <c r="H49" i="120"/>
  <c r="H50" i="120" s="1"/>
  <c r="P49" i="120"/>
  <c r="F78" i="120"/>
  <c r="O77" i="120"/>
  <c r="O78" i="120" s="1"/>
  <c r="R58" i="122"/>
  <c r="I49" i="120"/>
  <c r="I50" i="120" s="1"/>
  <c r="I51" i="120" s="1"/>
  <c r="I59" i="120" s="1"/>
  <c r="I60" i="120" s="1"/>
  <c r="Q49" i="120"/>
  <c r="R68" i="120"/>
  <c r="H77" i="120"/>
  <c r="H78" i="120" s="1"/>
  <c r="P77" i="120"/>
  <c r="P78" i="120" s="1"/>
  <c r="R40" i="120"/>
  <c r="D49" i="120"/>
  <c r="D50" i="120" s="1"/>
  <c r="L49" i="120"/>
  <c r="L50" i="120" s="1"/>
  <c r="N78" i="120"/>
  <c r="G77" i="120"/>
  <c r="C77" i="120"/>
  <c r="R77" i="120" s="1"/>
  <c r="R35" i="122"/>
  <c r="C44" i="122"/>
  <c r="Q50" i="120"/>
  <c r="Q51" i="120" s="1"/>
  <c r="Q59" i="120" s="1"/>
  <c r="Q60" i="120" s="1"/>
  <c r="N49" i="120"/>
  <c r="N50" i="120" s="1"/>
  <c r="N51" i="120" s="1"/>
  <c r="N59" i="120" s="1"/>
  <c r="N60" i="120" s="1"/>
  <c r="E49" i="120"/>
  <c r="E50" i="120" s="1"/>
  <c r="C49" i="120"/>
  <c r="E77" i="120"/>
  <c r="E78" i="120" s="1"/>
  <c r="E79" i="120" s="1"/>
  <c r="E87" i="120" s="1"/>
  <c r="E88" i="120" s="1"/>
  <c r="G78" i="120"/>
  <c r="Q79" i="120"/>
  <c r="Q87" i="120" s="1"/>
  <c r="Q88" i="120" s="1"/>
  <c r="J78" i="120"/>
  <c r="D79" i="120"/>
  <c r="D87" i="120" s="1"/>
  <c r="D88" i="120" s="1"/>
  <c r="N79" i="120"/>
  <c r="N87" i="120" s="1"/>
  <c r="N88" i="120" s="1"/>
  <c r="F79" i="120"/>
  <c r="F87" i="120" s="1"/>
  <c r="F88" i="120" s="1"/>
  <c r="L79" i="120"/>
  <c r="L87" i="120" s="1"/>
  <c r="L88" i="120" s="1"/>
  <c r="K78" i="120"/>
  <c r="C78" i="120"/>
  <c r="P50" i="120"/>
  <c r="G50" i="120"/>
  <c r="O50" i="120"/>
  <c r="J51" i="120"/>
  <c r="J59" i="120" s="1"/>
  <c r="J60" i="120" s="1"/>
  <c r="K51" i="120"/>
  <c r="K59" i="120" s="1"/>
  <c r="K60" i="120" s="1"/>
  <c r="M50" i="120"/>
  <c r="D68" i="122"/>
  <c r="L68" i="122"/>
  <c r="C68" i="122"/>
  <c r="F68" i="122"/>
  <c r="F69" i="122" s="1"/>
  <c r="N68" i="122"/>
  <c r="M68" i="122"/>
  <c r="G68" i="122"/>
  <c r="O68" i="122"/>
  <c r="H68" i="122"/>
  <c r="I68" i="122"/>
  <c r="Q68" i="122"/>
  <c r="M45" i="122"/>
  <c r="C45" i="122"/>
  <c r="F45" i="122"/>
  <c r="N45" i="122"/>
  <c r="L45" i="122"/>
  <c r="G45" i="122"/>
  <c r="O45" i="122"/>
  <c r="H45" i="122"/>
  <c r="P45" i="122"/>
  <c r="I45" i="122"/>
  <c r="J45" i="122"/>
  <c r="I79" i="120" l="1"/>
  <c r="I87" i="120" s="1"/>
  <c r="I88" i="120" s="1"/>
  <c r="R78" i="120"/>
  <c r="L80" i="120"/>
  <c r="C50" i="120"/>
  <c r="R50" i="120" s="1"/>
  <c r="R49" i="120"/>
  <c r="D47" i="122"/>
  <c r="D48" i="122" s="1"/>
  <c r="J159" i="124"/>
  <c r="AC159" i="124"/>
  <c r="AC160" i="124" s="1"/>
  <c r="AB160" i="124"/>
  <c r="J160" i="124" s="1"/>
  <c r="Z161" i="124"/>
  <c r="H160" i="124"/>
  <c r="K135" i="125"/>
  <c r="F136" i="125"/>
  <c r="AC136" i="125"/>
  <c r="K136" i="125" s="1"/>
  <c r="K134" i="125"/>
  <c r="R44" i="122"/>
  <c r="AE112" i="127"/>
  <c r="AH100" i="127"/>
  <c r="F100" i="127" s="1"/>
  <c r="AE102" i="127"/>
  <c r="C8" i="127"/>
  <c r="AD112" i="127"/>
  <c r="AA132" i="127"/>
  <c r="AA114" i="127"/>
  <c r="AD102" i="127"/>
  <c r="Z112" i="127"/>
  <c r="W132" i="127"/>
  <c r="W114" i="127"/>
  <c r="Z102" i="127"/>
  <c r="S114" i="127"/>
  <c r="V102" i="127"/>
  <c r="V112" i="127"/>
  <c r="S132" i="127"/>
  <c r="O114" i="127"/>
  <c r="R102" i="127"/>
  <c r="R112" i="127"/>
  <c r="O132" i="127"/>
  <c r="K114" i="127"/>
  <c r="N102" i="127"/>
  <c r="N112" i="127"/>
  <c r="K132" i="127"/>
  <c r="D112" i="127"/>
  <c r="D102" i="127"/>
  <c r="G114" i="127"/>
  <c r="J102" i="127"/>
  <c r="J112" i="127"/>
  <c r="G132" i="127"/>
  <c r="E113" i="127"/>
  <c r="E133" i="127"/>
  <c r="C133" i="127"/>
  <c r="C102" i="127"/>
  <c r="E132" i="127"/>
  <c r="E102" i="127"/>
  <c r="E112" i="127"/>
  <c r="D132" i="127"/>
  <c r="E134" i="127"/>
  <c r="E114" i="127"/>
  <c r="C113" i="127"/>
  <c r="D114" i="127"/>
  <c r="C112" i="127"/>
  <c r="AH112" i="52"/>
  <c r="AE132" i="52"/>
  <c r="AE114" i="52"/>
  <c r="AH102" i="52"/>
  <c r="AD112" i="52"/>
  <c r="AA132" i="52"/>
  <c r="AA114" i="52"/>
  <c r="AD102" i="52"/>
  <c r="Z112" i="52"/>
  <c r="W132" i="52"/>
  <c r="W114" i="52"/>
  <c r="Z102" i="52"/>
  <c r="S114" i="52"/>
  <c r="V102" i="52"/>
  <c r="V112" i="52"/>
  <c r="S132" i="52"/>
  <c r="C133" i="52"/>
  <c r="O114" i="52"/>
  <c r="R102" i="52"/>
  <c r="R112" i="52"/>
  <c r="O132" i="52"/>
  <c r="K114" i="52"/>
  <c r="N102" i="52"/>
  <c r="N112" i="52"/>
  <c r="K132" i="52"/>
  <c r="C102" i="52"/>
  <c r="G114" i="52"/>
  <c r="J102" i="52"/>
  <c r="J112" i="52"/>
  <c r="C112" i="52"/>
  <c r="G132" i="52"/>
  <c r="T21" i="124"/>
  <c r="K21" i="124" s="1"/>
  <c r="F51" i="120"/>
  <c r="F59" i="120" s="1"/>
  <c r="F60" i="120" s="1"/>
  <c r="Q80" i="120"/>
  <c r="Q81" i="120" s="1"/>
  <c r="Q85" i="120" s="1"/>
  <c r="Q86" i="120" s="1"/>
  <c r="R67" i="122"/>
  <c r="J52" i="120"/>
  <c r="J53" i="120" s="1"/>
  <c r="J57" i="120" s="1"/>
  <c r="J58" i="120" s="1"/>
  <c r="N80" i="120"/>
  <c r="N81" i="120" s="1"/>
  <c r="N85" i="120" s="1"/>
  <c r="N86" i="120" s="1"/>
  <c r="G79" i="120"/>
  <c r="F80" i="120"/>
  <c r="D80" i="120"/>
  <c r="M80" i="120"/>
  <c r="K79" i="120"/>
  <c r="P79" i="120"/>
  <c r="E80" i="120"/>
  <c r="J79" i="120"/>
  <c r="H79" i="120"/>
  <c r="H80" i="120" s="1"/>
  <c r="C79" i="120"/>
  <c r="R79" i="120" s="1"/>
  <c r="O79" i="120"/>
  <c r="O80" i="120" s="1"/>
  <c r="L81" i="120"/>
  <c r="L85" i="120" s="1"/>
  <c r="L86" i="120" s="1"/>
  <c r="K52" i="120"/>
  <c r="E51" i="120"/>
  <c r="Q52" i="120"/>
  <c r="M51" i="120"/>
  <c r="M52" i="120" s="1"/>
  <c r="L51" i="120"/>
  <c r="C51" i="120"/>
  <c r="G51" i="120"/>
  <c r="D51" i="120"/>
  <c r="D52" i="120" s="1"/>
  <c r="H51" i="120"/>
  <c r="P51" i="120"/>
  <c r="O51" i="120"/>
  <c r="I52" i="120"/>
  <c r="N52" i="120"/>
  <c r="G69" i="122"/>
  <c r="G72" i="122" s="1"/>
  <c r="G73" i="122" s="1"/>
  <c r="M69" i="122"/>
  <c r="M72" i="122" s="1"/>
  <c r="M73" i="122" s="1"/>
  <c r="Q69" i="122"/>
  <c r="Q72" i="122" s="1"/>
  <c r="Q73" i="122" s="1"/>
  <c r="N69" i="122"/>
  <c r="N72" i="122" s="1"/>
  <c r="N73" i="122" s="1"/>
  <c r="J69" i="122"/>
  <c r="J72" i="122" s="1"/>
  <c r="J73" i="122" s="1"/>
  <c r="I69" i="122"/>
  <c r="I72" i="122" s="1"/>
  <c r="I73" i="122" s="1"/>
  <c r="F72" i="122"/>
  <c r="F73" i="122" s="1"/>
  <c r="R68" i="122"/>
  <c r="C69" i="122"/>
  <c r="H69" i="122"/>
  <c r="H72" i="122" s="1"/>
  <c r="H73" i="122" s="1"/>
  <c r="L69" i="122"/>
  <c r="L72" i="122" s="1"/>
  <c r="L73" i="122" s="1"/>
  <c r="K70" i="122"/>
  <c r="K71" i="122" s="1"/>
  <c r="P69" i="122"/>
  <c r="P72" i="122" s="1"/>
  <c r="P73" i="122" s="1"/>
  <c r="E69" i="122"/>
  <c r="E72" i="122" s="1"/>
  <c r="E73" i="122" s="1"/>
  <c r="D69" i="122"/>
  <c r="D72" i="122" s="1"/>
  <c r="D73" i="122" s="1"/>
  <c r="O69" i="122"/>
  <c r="O72" i="122" s="1"/>
  <c r="O73" i="122" s="1"/>
  <c r="O46" i="122"/>
  <c r="O49" i="122" s="1"/>
  <c r="O50" i="122" s="1"/>
  <c r="G46" i="122"/>
  <c r="G49" i="122" s="1"/>
  <c r="G50" i="122" s="1"/>
  <c r="K46" i="122"/>
  <c r="K49" i="122" s="1"/>
  <c r="K50" i="122" s="1"/>
  <c r="K47" i="122"/>
  <c r="K48" i="122" s="1"/>
  <c r="E46" i="122"/>
  <c r="E49" i="122" s="1"/>
  <c r="E50" i="122" s="1"/>
  <c r="J46" i="122"/>
  <c r="J49" i="122" s="1"/>
  <c r="J50" i="122" s="1"/>
  <c r="L46" i="122"/>
  <c r="L49" i="122" s="1"/>
  <c r="L50" i="122" s="1"/>
  <c r="Q46" i="122"/>
  <c r="Q49" i="122" s="1"/>
  <c r="Q50" i="122" s="1"/>
  <c r="I46" i="122"/>
  <c r="I49" i="122" s="1"/>
  <c r="I50" i="122" s="1"/>
  <c r="N46" i="122"/>
  <c r="N49" i="122" s="1"/>
  <c r="N50" i="122" s="1"/>
  <c r="F46" i="122"/>
  <c r="F49" i="122" s="1"/>
  <c r="F50" i="122" s="1"/>
  <c r="H46" i="122"/>
  <c r="H49" i="122" s="1"/>
  <c r="H50" i="122" s="1"/>
  <c r="R45" i="122"/>
  <c r="C46" i="122"/>
  <c r="P46" i="122"/>
  <c r="P49" i="122" s="1"/>
  <c r="P50" i="122" s="1"/>
  <c r="D49" i="122"/>
  <c r="D50" i="122" s="1"/>
  <c r="M46" i="122"/>
  <c r="M49" i="122" s="1"/>
  <c r="M50" i="122" s="1"/>
  <c r="I80" i="120" l="1"/>
  <c r="I81" i="120" s="1"/>
  <c r="I83" i="120" s="1"/>
  <c r="I84" i="120" s="1"/>
  <c r="C52" i="120"/>
  <c r="R51" i="120"/>
  <c r="R46" i="122"/>
  <c r="AB161" i="124"/>
  <c r="H161" i="124"/>
  <c r="AH112" i="127"/>
  <c r="AE132" i="127"/>
  <c r="AE114" i="127"/>
  <c r="AH102" i="127"/>
  <c r="AA134" i="127"/>
  <c r="AD114" i="127"/>
  <c r="AD134" i="127" s="1"/>
  <c r="W134" i="127"/>
  <c r="Z114" i="127"/>
  <c r="Z134" i="127" s="1"/>
  <c r="S134" i="127"/>
  <c r="V114" i="127"/>
  <c r="V134" i="127" s="1"/>
  <c r="O134" i="127"/>
  <c r="R114" i="127"/>
  <c r="R134" i="127" s="1"/>
  <c r="K134" i="127"/>
  <c r="N114" i="127"/>
  <c r="N134" i="127" s="1"/>
  <c r="G134" i="127"/>
  <c r="J114" i="127"/>
  <c r="J134" i="127" s="1"/>
  <c r="F102" i="127"/>
  <c r="C114" i="127"/>
  <c r="F112" i="127"/>
  <c r="D134" i="127"/>
  <c r="C132" i="127"/>
  <c r="F113" i="127"/>
  <c r="AE134" i="52"/>
  <c r="AH114" i="52"/>
  <c r="AH134" i="52" s="1"/>
  <c r="C132" i="52"/>
  <c r="AA134" i="52"/>
  <c r="AD114" i="52"/>
  <c r="AD134" i="52" s="1"/>
  <c r="W134" i="52"/>
  <c r="Z114" i="52"/>
  <c r="Z134" i="52" s="1"/>
  <c r="S134" i="52"/>
  <c r="V114" i="52"/>
  <c r="V134" i="52" s="1"/>
  <c r="O134" i="52"/>
  <c r="R114" i="52"/>
  <c r="R134" i="52" s="1"/>
  <c r="K134" i="52"/>
  <c r="N114" i="52"/>
  <c r="N134" i="52" s="1"/>
  <c r="C114" i="52"/>
  <c r="G134" i="52"/>
  <c r="J114" i="52"/>
  <c r="J134" i="52" s="1"/>
  <c r="L70" i="122"/>
  <c r="L71" i="122" s="1"/>
  <c r="J70" i="122"/>
  <c r="J71" i="122" s="1"/>
  <c r="L83" i="120"/>
  <c r="L84" i="120" s="1"/>
  <c r="I85" i="120"/>
  <c r="I86" i="120" s="1"/>
  <c r="F52" i="120"/>
  <c r="N83" i="120"/>
  <c r="N84" i="120" s="1"/>
  <c r="H70" i="122"/>
  <c r="H71" i="122" s="1"/>
  <c r="G70" i="122"/>
  <c r="G71" i="122" s="1"/>
  <c r="P47" i="122"/>
  <c r="P48" i="122" s="1"/>
  <c r="H81" i="120"/>
  <c r="H83" i="120" s="1"/>
  <c r="H84" i="120" s="1"/>
  <c r="O87" i="120"/>
  <c r="O88" i="120" s="1"/>
  <c r="Q83" i="120"/>
  <c r="Q84" i="120" s="1"/>
  <c r="M81" i="120"/>
  <c r="M85" i="120" s="1"/>
  <c r="M86" i="120" s="1"/>
  <c r="O81" i="120"/>
  <c r="O83" i="120" s="1"/>
  <c r="O84" i="120" s="1"/>
  <c r="J87" i="120"/>
  <c r="J88" i="120" s="1"/>
  <c r="P87" i="120"/>
  <c r="P88" i="120" s="1"/>
  <c r="H87" i="120"/>
  <c r="H88" i="120" s="1"/>
  <c r="C87" i="120"/>
  <c r="J80" i="120"/>
  <c r="P80" i="120"/>
  <c r="D81" i="120"/>
  <c r="D85" i="120" s="1"/>
  <c r="D86" i="120" s="1"/>
  <c r="C80" i="120"/>
  <c r="F81" i="120"/>
  <c r="F85" i="120" s="1"/>
  <c r="F86" i="120" s="1"/>
  <c r="E81" i="120"/>
  <c r="E85" i="120" s="1"/>
  <c r="E86" i="120" s="1"/>
  <c r="K87" i="120"/>
  <c r="K88" i="120" s="1"/>
  <c r="G87" i="120"/>
  <c r="G88" i="120" s="1"/>
  <c r="K80" i="120"/>
  <c r="G80" i="120"/>
  <c r="C53" i="120"/>
  <c r="M53" i="120"/>
  <c r="M57" i="120" s="1"/>
  <c r="M58" i="120" s="1"/>
  <c r="J55" i="120"/>
  <c r="J56" i="120" s="1"/>
  <c r="G59" i="120"/>
  <c r="G60" i="120" s="1"/>
  <c r="M59" i="120"/>
  <c r="M60" i="120" s="1"/>
  <c r="N53" i="120"/>
  <c r="N57" i="120" s="1"/>
  <c r="N58" i="120" s="1"/>
  <c r="G52" i="120"/>
  <c r="O59" i="120"/>
  <c r="O60" i="120" s="1"/>
  <c r="O52" i="120"/>
  <c r="H59" i="120"/>
  <c r="H60" i="120" s="1"/>
  <c r="E59" i="120"/>
  <c r="E60" i="120" s="1"/>
  <c r="D53" i="120"/>
  <c r="D55" i="120" s="1"/>
  <c r="D56" i="120" s="1"/>
  <c r="I53" i="120"/>
  <c r="I57" i="120" s="1"/>
  <c r="I58" i="120" s="1"/>
  <c r="Q53" i="120"/>
  <c r="Q57" i="120" s="1"/>
  <c r="Q58" i="120" s="1"/>
  <c r="P59" i="120"/>
  <c r="P60" i="120" s="1"/>
  <c r="H52" i="120"/>
  <c r="L59" i="120"/>
  <c r="L60" i="120" s="1"/>
  <c r="E52" i="120"/>
  <c r="C59" i="120"/>
  <c r="C57" i="120"/>
  <c r="P52" i="120"/>
  <c r="D59" i="120"/>
  <c r="D60" i="120" s="1"/>
  <c r="L52" i="120"/>
  <c r="K53" i="120"/>
  <c r="K57" i="120" s="1"/>
  <c r="K58" i="120" s="1"/>
  <c r="P70" i="122"/>
  <c r="P71" i="122" s="1"/>
  <c r="N70" i="122"/>
  <c r="N71" i="122" s="1"/>
  <c r="O70" i="122"/>
  <c r="O71" i="122" s="1"/>
  <c r="F70" i="122"/>
  <c r="F71" i="122" s="1"/>
  <c r="Q70" i="122"/>
  <c r="Q71" i="122" s="1"/>
  <c r="R69" i="122"/>
  <c r="C72" i="122"/>
  <c r="D70" i="122"/>
  <c r="D71" i="122" s="1"/>
  <c r="I70" i="122"/>
  <c r="I71" i="122" s="1"/>
  <c r="M70" i="122"/>
  <c r="M71" i="122" s="1"/>
  <c r="E70" i="122"/>
  <c r="E71" i="122" s="1"/>
  <c r="C70" i="122"/>
  <c r="C49" i="122"/>
  <c r="I47" i="122"/>
  <c r="I48" i="122" s="1"/>
  <c r="E47" i="122"/>
  <c r="E48" i="122" s="1"/>
  <c r="M47" i="122"/>
  <c r="M48" i="122" s="1"/>
  <c r="H47" i="122"/>
  <c r="H48" i="122" s="1"/>
  <c r="Q47" i="122"/>
  <c r="Q48" i="122" s="1"/>
  <c r="F47" i="122"/>
  <c r="F48" i="122" s="1"/>
  <c r="L47" i="122"/>
  <c r="L48" i="122" s="1"/>
  <c r="G47" i="122"/>
  <c r="G48" i="122" s="1"/>
  <c r="C47" i="122"/>
  <c r="N47" i="122"/>
  <c r="N48" i="122" s="1"/>
  <c r="J47" i="122"/>
  <c r="J48" i="122" s="1"/>
  <c r="O47" i="122"/>
  <c r="O48" i="122" s="1"/>
  <c r="R87" i="120" l="1"/>
  <c r="H85" i="120"/>
  <c r="H86" i="120" s="1"/>
  <c r="R80" i="120"/>
  <c r="R59" i="120"/>
  <c r="R52" i="120"/>
  <c r="AC161" i="124"/>
  <c r="J161" i="124"/>
  <c r="AE134" i="127"/>
  <c r="AH114" i="127"/>
  <c r="AH134" i="127" s="1"/>
  <c r="C134" i="127"/>
  <c r="F134" i="127"/>
  <c r="F1" i="127" s="1"/>
  <c r="F114" i="127"/>
  <c r="C134" i="52"/>
  <c r="F53" i="120"/>
  <c r="F57" i="120" s="1"/>
  <c r="F58" i="120" s="1"/>
  <c r="Q55" i="120"/>
  <c r="Q56" i="120" s="1"/>
  <c r="D57" i="120"/>
  <c r="D58" i="120" s="1"/>
  <c r="M55" i="120"/>
  <c r="M56" i="120" s="1"/>
  <c r="O85" i="120"/>
  <c r="O86" i="120" s="1"/>
  <c r="F83" i="120"/>
  <c r="F84" i="120" s="1"/>
  <c r="M83" i="120"/>
  <c r="M84" i="120" s="1"/>
  <c r="K81" i="120"/>
  <c r="K85" i="120" s="1"/>
  <c r="K86" i="120" s="1"/>
  <c r="C81" i="120"/>
  <c r="R81" i="120" s="1"/>
  <c r="C83" i="120"/>
  <c r="D83" i="120"/>
  <c r="D84" i="120" s="1"/>
  <c r="P81" i="120"/>
  <c r="P85" i="120" s="1"/>
  <c r="P86" i="120" s="1"/>
  <c r="J81" i="120"/>
  <c r="J85" i="120" s="1"/>
  <c r="J86" i="120" s="1"/>
  <c r="E83" i="120"/>
  <c r="E84" i="120" s="1"/>
  <c r="G81" i="120"/>
  <c r="G85" i="120" s="1"/>
  <c r="G86" i="120" s="1"/>
  <c r="R88" i="120"/>
  <c r="C88" i="120"/>
  <c r="K55" i="120"/>
  <c r="K56" i="120" s="1"/>
  <c r="E53" i="120"/>
  <c r="E57" i="120" s="1"/>
  <c r="E58" i="120" s="1"/>
  <c r="H53" i="120"/>
  <c r="H57" i="120" s="1"/>
  <c r="H58" i="120" s="1"/>
  <c r="G53" i="120"/>
  <c r="G57" i="120" s="1"/>
  <c r="G58" i="120" s="1"/>
  <c r="O53" i="120"/>
  <c r="O57" i="120" s="1"/>
  <c r="O58" i="120" s="1"/>
  <c r="C58" i="120"/>
  <c r="N55" i="120"/>
  <c r="N56" i="120" s="1"/>
  <c r="L53" i="120"/>
  <c r="L57" i="120" s="1"/>
  <c r="L58" i="120" s="1"/>
  <c r="I55" i="120"/>
  <c r="I56" i="120" s="1"/>
  <c r="P53" i="120"/>
  <c r="P57" i="120" s="1"/>
  <c r="P58" i="120" s="1"/>
  <c r="R60" i="120"/>
  <c r="C60" i="120"/>
  <c r="C55" i="120"/>
  <c r="R72" i="122"/>
  <c r="R73" i="122" s="1"/>
  <c r="C73" i="122"/>
  <c r="R70" i="122"/>
  <c r="R71" i="122" s="1"/>
  <c r="C71" i="122"/>
  <c r="R47" i="122"/>
  <c r="R48" i="122" s="1"/>
  <c r="C48" i="122"/>
  <c r="R49" i="122"/>
  <c r="R50" i="122" s="1"/>
  <c r="C50" i="122"/>
  <c r="R53" i="120" l="1"/>
  <c r="F55" i="120"/>
  <c r="F56" i="120" s="1"/>
  <c r="R57" i="120"/>
  <c r="F3" i="127"/>
  <c r="P55" i="120"/>
  <c r="P56" i="120" s="1"/>
  <c r="H55" i="120"/>
  <c r="H56" i="120" s="1"/>
  <c r="O55" i="120"/>
  <c r="O56" i="120" s="1"/>
  <c r="P83" i="120"/>
  <c r="P84" i="120" s="1"/>
  <c r="C84" i="120"/>
  <c r="G83" i="120"/>
  <c r="G84" i="120" s="1"/>
  <c r="C85" i="120"/>
  <c r="R85" i="120" s="1"/>
  <c r="J83" i="120"/>
  <c r="J84" i="120" s="1"/>
  <c r="K83" i="120"/>
  <c r="K84" i="120" s="1"/>
  <c r="L55" i="120"/>
  <c r="L56" i="120" s="1"/>
  <c r="G55" i="120"/>
  <c r="G56" i="120" s="1"/>
  <c r="C56" i="120"/>
  <c r="R58" i="120"/>
  <c r="E55" i="120"/>
  <c r="E56" i="120" s="1"/>
  <c r="R83" i="120" l="1"/>
  <c r="R55" i="120"/>
  <c r="R86" i="120"/>
  <c r="C86" i="120"/>
  <c r="R84" i="120"/>
  <c r="R56" i="120"/>
  <c r="K50" i="107" l="1"/>
  <c r="I50" i="107" s="1"/>
  <c r="C50" i="107"/>
  <c r="K49" i="107"/>
  <c r="I49" i="107" s="1"/>
  <c r="C49" i="107"/>
  <c r="K48" i="107"/>
  <c r="I48" i="107"/>
  <c r="C48" i="107"/>
  <c r="K47" i="107"/>
  <c r="I47" i="107"/>
  <c r="C47" i="107"/>
  <c r="N46" i="107"/>
  <c r="M46" i="107"/>
  <c r="J46" i="107"/>
  <c r="H46" i="107"/>
  <c r="G46" i="107"/>
  <c r="F46" i="107"/>
  <c r="E46" i="107"/>
  <c r="D46" i="107"/>
  <c r="K45" i="107"/>
  <c r="I45" i="107" s="1"/>
  <c r="C45" i="107"/>
  <c r="K44" i="107"/>
  <c r="I44" i="107"/>
  <c r="C44" i="107"/>
  <c r="C43" i="107" s="1"/>
  <c r="N43" i="107"/>
  <c r="M43" i="107"/>
  <c r="K43" i="107" s="1"/>
  <c r="I43" i="107" s="1"/>
  <c r="J43" i="107"/>
  <c r="H43" i="107"/>
  <c r="G43" i="107"/>
  <c r="F43" i="107"/>
  <c r="E43" i="107"/>
  <c r="D43" i="107"/>
  <c r="K42" i="107"/>
  <c r="I42" i="107" s="1"/>
  <c r="C42" i="107"/>
  <c r="K41" i="107"/>
  <c r="I41" i="107" s="1"/>
  <c r="C41" i="107"/>
  <c r="N40" i="107"/>
  <c r="M40" i="107"/>
  <c r="J40" i="107"/>
  <c r="H40" i="107"/>
  <c r="G40" i="107"/>
  <c r="G39" i="107" s="1"/>
  <c r="F40" i="107"/>
  <c r="E40" i="107"/>
  <c r="D40" i="107"/>
  <c r="C40" i="107" s="1"/>
  <c r="J11" i="106"/>
  <c r="K11" i="106"/>
  <c r="L11" i="106"/>
  <c r="M11" i="106"/>
  <c r="N11" i="106"/>
  <c r="O11" i="106"/>
  <c r="J12" i="106"/>
  <c r="K12" i="106"/>
  <c r="L12" i="106"/>
  <c r="M12" i="106"/>
  <c r="N12" i="106"/>
  <c r="O12" i="106"/>
  <c r="J13" i="106"/>
  <c r="K13" i="106"/>
  <c r="L13" i="106"/>
  <c r="M13" i="106"/>
  <c r="N13" i="106"/>
  <c r="O13" i="106"/>
  <c r="J14" i="106"/>
  <c r="K14" i="106"/>
  <c r="L14" i="106"/>
  <c r="M14" i="106"/>
  <c r="N14" i="106"/>
  <c r="O14" i="106"/>
  <c r="J15" i="106"/>
  <c r="K15" i="106"/>
  <c r="L15" i="106"/>
  <c r="M15" i="106"/>
  <c r="N15" i="106"/>
  <c r="O15" i="106"/>
  <c r="J16" i="106"/>
  <c r="K16" i="106"/>
  <c r="L16" i="106"/>
  <c r="M16" i="106"/>
  <c r="N16" i="106"/>
  <c r="O16" i="106"/>
  <c r="J17" i="106"/>
  <c r="K17" i="106"/>
  <c r="L17" i="106"/>
  <c r="M17" i="106"/>
  <c r="N17" i="106"/>
  <c r="O17" i="106"/>
  <c r="J18" i="106"/>
  <c r="K18" i="106"/>
  <c r="L18" i="106"/>
  <c r="M18" i="106"/>
  <c r="N18" i="106"/>
  <c r="O18" i="106"/>
  <c r="J19" i="106"/>
  <c r="K19" i="106"/>
  <c r="L19" i="106"/>
  <c r="M19" i="106"/>
  <c r="N19" i="106"/>
  <c r="O19" i="106"/>
  <c r="J20" i="106"/>
  <c r="K20" i="106"/>
  <c r="L20" i="106"/>
  <c r="M20" i="106"/>
  <c r="N20" i="106"/>
  <c r="O20" i="106"/>
  <c r="J21" i="106"/>
  <c r="K21" i="106"/>
  <c r="L21" i="106"/>
  <c r="M21" i="106"/>
  <c r="N21" i="106"/>
  <c r="O21" i="106"/>
  <c r="J22" i="106"/>
  <c r="K22" i="106"/>
  <c r="L22" i="106"/>
  <c r="M22" i="106"/>
  <c r="N22" i="106"/>
  <c r="O22" i="106"/>
  <c r="L23" i="106"/>
  <c r="J24" i="106"/>
  <c r="K24" i="106"/>
  <c r="L24" i="106"/>
  <c r="M24" i="106"/>
  <c r="N24" i="106"/>
  <c r="O24" i="106"/>
  <c r="J25" i="106"/>
  <c r="K25" i="106"/>
  <c r="L25" i="106"/>
  <c r="M25" i="106"/>
  <c r="N25" i="106"/>
  <c r="O25" i="106"/>
  <c r="J26" i="106"/>
  <c r="K26" i="106"/>
  <c r="L26" i="106"/>
  <c r="M26" i="106"/>
  <c r="N26" i="106"/>
  <c r="O26" i="106"/>
  <c r="J27" i="106"/>
  <c r="K27" i="106"/>
  <c r="L27" i="106"/>
  <c r="M27" i="106"/>
  <c r="N27" i="106"/>
  <c r="O27" i="106"/>
  <c r="J28" i="106"/>
  <c r="K28" i="106"/>
  <c r="L28" i="106"/>
  <c r="M28" i="106"/>
  <c r="N28" i="106"/>
  <c r="O28" i="106"/>
  <c r="J29" i="106"/>
  <c r="K29" i="106"/>
  <c r="L29" i="106"/>
  <c r="M29" i="106"/>
  <c r="N29" i="106"/>
  <c r="O29" i="106"/>
  <c r="J30" i="106"/>
  <c r="K30" i="106"/>
  <c r="L30" i="106"/>
  <c r="M30" i="106"/>
  <c r="N30" i="106"/>
  <c r="O30" i="106"/>
  <c r="J31" i="106"/>
  <c r="K31" i="106"/>
  <c r="L31" i="106"/>
  <c r="M31" i="106"/>
  <c r="N31" i="106"/>
  <c r="O31" i="106"/>
  <c r="J32" i="106"/>
  <c r="K32" i="106"/>
  <c r="L32" i="106"/>
  <c r="M32" i="106"/>
  <c r="N32" i="106"/>
  <c r="O32" i="106"/>
  <c r="J33" i="106"/>
  <c r="K33" i="106"/>
  <c r="L33" i="106"/>
  <c r="M33" i="106"/>
  <c r="N33" i="106"/>
  <c r="O33" i="106"/>
  <c r="K10" i="106"/>
  <c r="L10" i="106"/>
  <c r="M10" i="106"/>
  <c r="N10" i="106"/>
  <c r="O10" i="106"/>
  <c r="J10" i="106"/>
  <c r="AG23" i="106"/>
  <c r="AF23" i="106"/>
  <c r="AE23" i="106"/>
  <c r="AD23" i="106"/>
  <c r="AC23" i="106"/>
  <c r="AB23" i="106"/>
  <c r="AA23" i="106"/>
  <c r="Z23" i="106"/>
  <c r="X23" i="106"/>
  <c r="O23" i="106" s="1"/>
  <c r="W23" i="106"/>
  <c r="N23" i="106" s="1"/>
  <c r="V23" i="106"/>
  <c r="M23" i="106" s="1"/>
  <c r="U23" i="106"/>
  <c r="T23" i="106"/>
  <c r="K23" i="106" s="1"/>
  <c r="S23" i="106"/>
  <c r="J23" i="106" s="1"/>
  <c r="R23" i="106"/>
  <c r="Q23" i="106"/>
  <c r="M14" i="49"/>
  <c r="N14" i="49"/>
  <c r="B7" i="49" s="1"/>
  <c r="M15" i="49"/>
  <c r="N15" i="49"/>
  <c r="M16" i="49"/>
  <c r="N16" i="49"/>
  <c r="M17" i="49"/>
  <c r="N17" i="49"/>
  <c r="M18" i="49"/>
  <c r="N18" i="49"/>
  <c r="M19" i="49"/>
  <c r="N19" i="49"/>
  <c r="M20" i="49"/>
  <c r="N20" i="49"/>
  <c r="M21" i="49"/>
  <c r="N21" i="49"/>
  <c r="M22" i="49"/>
  <c r="N22" i="49"/>
  <c r="M23" i="49"/>
  <c r="N23" i="49"/>
  <c r="M24" i="49"/>
  <c r="N24" i="49"/>
  <c r="M25" i="49"/>
  <c r="N25" i="49"/>
  <c r="I25" i="49"/>
  <c r="I24" i="49"/>
  <c r="I23" i="49"/>
  <c r="I22" i="49"/>
  <c r="I21" i="49"/>
  <c r="I20" i="49"/>
  <c r="I19" i="49"/>
  <c r="I18" i="49"/>
  <c r="I17" i="49"/>
  <c r="I16" i="49"/>
  <c r="I15" i="49"/>
  <c r="F25" i="49"/>
  <c r="F24" i="49"/>
  <c r="F23" i="49"/>
  <c r="F22" i="49"/>
  <c r="F21" i="49"/>
  <c r="F20" i="49"/>
  <c r="F19" i="49"/>
  <c r="F18" i="49"/>
  <c r="F17" i="49"/>
  <c r="F16" i="49"/>
  <c r="F15" i="49"/>
  <c r="C16" i="49"/>
  <c r="C17" i="49"/>
  <c r="C18" i="49"/>
  <c r="C19" i="49"/>
  <c r="C20" i="49"/>
  <c r="C21" i="49"/>
  <c r="C22" i="49"/>
  <c r="C23" i="49"/>
  <c r="C24" i="49"/>
  <c r="C25" i="49"/>
  <c r="C15" i="49"/>
  <c r="C14" i="49"/>
  <c r="L14" i="49" s="1"/>
  <c r="E8" i="116"/>
  <c r="B9" i="116"/>
  <c r="B8" i="116"/>
  <c r="H23" i="116"/>
  <c r="G23" i="116"/>
  <c r="F23" i="116"/>
  <c r="E23" i="116"/>
  <c r="D23" i="116"/>
  <c r="H22" i="116"/>
  <c r="H24" i="116" s="1"/>
  <c r="G22" i="116"/>
  <c r="G24" i="116" s="1"/>
  <c r="F22" i="116"/>
  <c r="E22" i="116"/>
  <c r="D22" i="116"/>
  <c r="D24" i="116" s="1"/>
  <c r="H16" i="116"/>
  <c r="H9" i="116" s="1"/>
  <c r="G16" i="116"/>
  <c r="G9" i="116" s="1"/>
  <c r="F16" i="116"/>
  <c r="E16" i="116"/>
  <c r="D16" i="116"/>
  <c r="D9" i="116" s="1"/>
  <c r="H15" i="116"/>
  <c r="H17" i="116" s="1"/>
  <c r="G15" i="116"/>
  <c r="G17" i="116" s="1"/>
  <c r="F15" i="116"/>
  <c r="E15" i="116"/>
  <c r="D15" i="116"/>
  <c r="J33" i="102"/>
  <c r="L33" i="102" s="1"/>
  <c r="E33" i="102"/>
  <c r="G33" i="102" s="1"/>
  <c r="J32" i="102"/>
  <c r="L32" i="102" s="1"/>
  <c r="E32" i="102"/>
  <c r="G32" i="102" s="1"/>
  <c r="J31" i="102"/>
  <c r="L31" i="102" s="1"/>
  <c r="E31" i="102"/>
  <c r="G31" i="102" s="1"/>
  <c r="J30" i="102"/>
  <c r="L30" i="102" s="1"/>
  <c r="E30" i="102"/>
  <c r="G30" i="102" s="1"/>
  <c r="J29" i="102"/>
  <c r="E29" i="102"/>
  <c r="J24" i="102"/>
  <c r="L24" i="102" s="1"/>
  <c r="E24" i="102"/>
  <c r="G24" i="102" s="1"/>
  <c r="J23" i="102"/>
  <c r="L23" i="102" s="1"/>
  <c r="G23" i="102"/>
  <c r="E23" i="102"/>
  <c r="J22" i="102"/>
  <c r="L22" i="102" s="1"/>
  <c r="E22" i="102"/>
  <c r="G22" i="102" s="1"/>
  <c r="M22" i="102" s="1"/>
  <c r="J21" i="102"/>
  <c r="L21" i="102" s="1"/>
  <c r="E21" i="102"/>
  <c r="G21" i="102" s="1"/>
  <c r="J20" i="102"/>
  <c r="E20" i="102"/>
  <c r="J12" i="102"/>
  <c r="J13" i="102"/>
  <c r="J14" i="102"/>
  <c r="J15" i="102"/>
  <c r="J11" i="102"/>
  <c r="E12" i="102"/>
  <c r="E13" i="102"/>
  <c r="E14" i="102"/>
  <c r="E15" i="102"/>
  <c r="E11" i="102"/>
  <c r="AL34" i="102"/>
  <c r="AG34" i="102"/>
  <c r="AN33" i="102"/>
  <c r="AI33" i="102"/>
  <c r="AO33" i="102" s="1"/>
  <c r="AN32" i="102"/>
  <c r="AI32" i="102"/>
  <c r="AO32" i="102" s="1"/>
  <c r="AN31" i="102"/>
  <c r="AO31" i="102" s="1"/>
  <c r="AI31" i="102"/>
  <c r="AN30" i="102"/>
  <c r="AI30" i="102"/>
  <c r="AI29" i="102" s="1"/>
  <c r="AI34" i="102" s="1"/>
  <c r="AL25" i="102"/>
  <c r="AG25" i="102"/>
  <c r="AN24" i="102"/>
  <c r="AI24" i="102"/>
  <c r="AO24" i="102" s="1"/>
  <c r="AN23" i="102"/>
  <c r="AI23" i="102"/>
  <c r="AN22" i="102"/>
  <c r="AO22" i="102" s="1"/>
  <c r="AI22" i="102"/>
  <c r="AN21" i="102"/>
  <c r="AI21" i="102"/>
  <c r="AI20" i="102"/>
  <c r="AI25" i="102" s="1"/>
  <c r="AL16" i="102"/>
  <c r="AG16" i="102"/>
  <c r="AN15" i="102"/>
  <c r="AI15" i="102"/>
  <c r="AN14" i="102"/>
  <c r="AI14" i="102"/>
  <c r="AO14" i="102" s="1"/>
  <c r="AN13" i="102"/>
  <c r="AI13" i="102"/>
  <c r="AI11" i="102" s="1"/>
  <c r="AI16" i="102" s="1"/>
  <c r="AN12" i="102"/>
  <c r="AI12" i="102"/>
  <c r="X34" i="102"/>
  <c r="S34" i="102"/>
  <c r="Z33" i="102"/>
  <c r="U33" i="102"/>
  <c r="Z32" i="102"/>
  <c r="U32" i="102"/>
  <c r="Z31" i="102"/>
  <c r="AA31" i="102" s="1"/>
  <c r="U31" i="102"/>
  <c r="Z30" i="102"/>
  <c r="U30" i="102"/>
  <c r="U29" i="102" s="1"/>
  <c r="X25" i="102"/>
  <c r="S25" i="102"/>
  <c r="Z24" i="102"/>
  <c r="U24" i="102"/>
  <c r="AA24" i="102" s="1"/>
  <c r="Z23" i="102"/>
  <c r="U23" i="102"/>
  <c r="Z22" i="102"/>
  <c r="U22" i="102"/>
  <c r="AA22" i="102" s="1"/>
  <c r="Z21" i="102"/>
  <c r="Z20" i="102" s="1"/>
  <c r="Z25" i="102" s="1"/>
  <c r="U21" i="102"/>
  <c r="Z15" i="102"/>
  <c r="U15" i="102"/>
  <c r="Z14" i="102"/>
  <c r="U14" i="102"/>
  <c r="Z13" i="102"/>
  <c r="U13" i="102"/>
  <c r="Z12" i="102"/>
  <c r="U12" i="102"/>
  <c r="C9" i="122"/>
  <c r="R56" i="122"/>
  <c r="R33" i="122"/>
  <c r="R32" i="122"/>
  <c r="R20" i="122"/>
  <c r="R19" i="122"/>
  <c r="Q10" i="122"/>
  <c r="Q9" i="122"/>
  <c r="N10" i="122"/>
  <c r="N9" i="122"/>
  <c r="K10" i="122"/>
  <c r="K9" i="122"/>
  <c r="K15" i="122" s="1"/>
  <c r="H10" i="122"/>
  <c r="H9" i="122"/>
  <c r="E10" i="122"/>
  <c r="E9" i="122"/>
  <c r="P21" i="122"/>
  <c r="P10" i="122"/>
  <c r="O10" i="122"/>
  <c r="P9" i="122"/>
  <c r="O9" i="122"/>
  <c r="D9" i="122"/>
  <c r="F9" i="122"/>
  <c r="G9" i="122"/>
  <c r="I9" i="122"/>
  <c r="J9" i="122"/>
  <c r="L9" i="122"/>
  <c r="M9" i="122"/>
  <c r="D10" i="122"/>
  <c r="F10" i="122"/>
  <c r="G10" i="122"/>
  <c r="I10" i="122"/>
  <c r="J10" i="122"/>
  <c r="L10" i="122"/>
  <c r="M10" i="122"/>
  <c r="D9" i="120"/>
  <c r="E9" i="120"/>
  <c r="F9" i="120"/>
  <c r="G9" i="120"/>
  <c r="H9" i="120"/>
  <c r="I9" i="120"/>
  <c r="I12" i="120" s="1"/>
  <c r="J9" i="120"/>
  <c r="K9" i="120"/>
  <c r="L9" i="120"/>
  <c r="M9" i="120"/>
  <c r="N9" i="120"/>
  <c r="O9" i="120"/>
  <c r="P9" i="120"/>
  <c r="Q9" i="120"/>
  <c r="D10" i="120"/>
  <c r="E10" i="120"/>
  <c r="F10" i="120"/>
  <c r="G10" i="120"/>
  <c r="H10" i="120"/>
  <c r="I10" i="120"/>
  <c r="J10" i="120"/>
  <c r="K10" i="120"/>
  <c r="L10" i="120"/>
  <c r="M10" i="120"/>
  <c r="N10" i="120"/>
  <c r="O10" i="120"/>
  <c r="P10" i="120"/>
  <c r="Q10" i="120"/>
  <c r="C9" i="120"/>
  <c r="C12" i="120" s="1"/>
  <c r="R66" i="120"/>
  <c r="R65" i="120"/>
  <c r="R38" i="120"/>
  <c r="R10" i="120" s="1"/>
  <c r="R37" i="120"/>
  <c r="R9" i="120" s="1"/>
  <c r="P21" i="120"/>
  <c r="P12" i="120"/>
  <c r="L12" i="120"/>
  <c r="H12" i="120"/>
  <c r="E15" i="120"/>
  <c r="AY49" i="100"/>
  <c r="AY48" i="100"/>
  <c r="AY46" i="100"/>
  <c r="AY42" i="100"/>
  <c r="AY36" i="100"/>
  <c r="P21" i="100"/>
  <c r="O21" i="100"/>
  <c r="N21" i="100"/>
  <c r="M21" i="100"/>
  <c r="P20" i="100"/>
  <c r="O20" i="100"/>
  <c r="N20" i="100"/>
  <c r="M20" i="100"/>
  <c r="P19" i="100"/>
  <c r="O19" i="100"/>
  <c r="N19" i="100"/>
  <c r="M19" i="100"/>
  <c r="I21" i="100"/>
  <c r="H21" i="100"/>
  <c r="G21" i="100"/>
  <c r="F21" i="100"/>
  <c r="I20" i="100"/>
  <c r="H20" i="100"/>
  <c r="G20" i="100"/>
  <c r="F20" i="100"/>
  <c r="I19" i="100"/>
  <c r="H19" i="100"/>
  <c r="G19" i="100"/>
  <c r="F19" i="100"/>
  <c r="M12" i="100"/>
  <c r="N12" i="100"/>
  <c r="O12" i="100"/>
  <c r="P12" i="100"/>
  <c r="M13" i="100"/>
  <c r="N13" i="100"/>
  <c r="O13" i="100"/>
  <c r="P13" i="100"/>
  <c r="M14" i="100"/>
  <c r="N14" i="100"/>
  <c r="O14" i="100"/>
  <c r="P14" i="100"/>
  <c r="M15" i="100"/>
  <c r="N15" i="100"/>
  <c r="O15" i="100"/>
  <c r="P15" i="100"/>
  <c r="M16" i="100"/>
  <c r="N16" i="100"/>
  <c r="O16" i="100"/>
  <c r="P16" i="100"/>
  <c r="M17" i="100"/>
  <c r="N17" i="100"/>
  <c r="O17" i="100"/>
  <c r="P17" i="100"/>
  <c r="P11" i="100"/>
  <c r="M11" i="100"/>
  <c r="N11" i="100"/>
  <c r="O11" i="100"/>
  <c r="F12" i="100"/>
  <c r="G12" i="100"/>
  <c r="H12" i="100"/>
  <c r="I12" i="100"/>
  <c r="F13" i="100"/>
  <c r="G13" i="100"/>
  <c r="H13" i="100"/>
  <c r="I13" i="100"/>
  <c r="F14" i="100"/>
  <c r="G14" i="100"/>
  <c r="H14" i="100"/>
  <c r="I14" i="100"/>
  <c r="F15" i="100"/>
  <c r="G15" i="100"/>
  <c r="H15" i="100"/>
  <c r="I15" i="100"/>
  <c r="F16" i="100"/>
  <c r="G16" i="100"/>
  <c r="H16" i="100"/>
  <c r="I16" i="100"/>
  <c r="F17" i="100"/>
  <c r="G17" i="100"/>
  <c r="H17" i="100"/>
  <c r="I17" i="100"/>
  <c r="G11" i="100"/>
  <c r="H11" i="100"/>
  <c r="I11" i="100"/>
  <c r="F11" i="100"/>
  <c r="AK97" i="99"/>
  <c r="AJ97" i="99"/>
  <c r="AI97" i="99"/>
  <c r="AH97" i="99"/>
  <c r="AG97" i="99"/>
  <c r="AF97" i="99"/>
  <c r="AE97" i="99"/>
  <c r="AD97" i="99"/>
  <c r="AC97" i="99"/>
  <c r="AB97" i="99"/>
  <c r="AA97" i="99"/>
  <c r="Y97" i="99"/>
  <c r="X97" i="99"/>
  <c r="W97" i="99"/>
  <c r="V97" i="99"/>
  <c r="U97" i="99"/>
  <c r="T97" i="99"/>
  <c r="S97" i="99"/>
  <c r="R97" i="99"/>
  <c r="Q97" i="99"/>
  <c r="P97" i="99"/>
  <c r="O97" i="99"/>
  <c r="D97" i="99"/>
  <c r="E97" i="99"/>
  <c r="F97" i="99"/>
  <c r="G97" i="99"/>
  <c r="H97" i="99"/>
  <c r="I97" i="99"/>
  <c r="J97" i="99"/>
  <c r="K97" i="99"/>
  <c r="L97" i="99"/>
  <c r="M97" i="99"/>
  <c r="C97" i="99"/>
  <c r="AK71" i="99"/>
  <c r="AJ71" i="99"/>
  <c r="AI71" i="99"/>
  <c r="AH71" i="99"/>
  <c r="AG71" i="99"/>
  <c r="AF71" i="99"/>
  <c r="AE71" i="99"/>
  <c r="AD71" i="99"/>
  <c r="AC71" i="99"/>
  <c r="AB71" i="99"/>
  <c r="AA71" i="99"/>
  <c r="Y71" i="99"/>
  <c r="X71" i="99"/>
  <c r="W71" i="99"/>
  <c r="V71" i="99"/>
  <c r="U71" i="99"/>
  <c r="T71" i="99"/>
  <c r="S71" i="99"/>
  <c r="R71" i="99"/>
  <c r="Q71" i="99"/>
  <c r="P71" i="99"/>
  <c r="O71" i="99"/>
  <c r="AK43" i="99"/>
  <c r="AJ43" i="99"/>
  <c r="AI43" i="99"/>
  <c r="AH43" i="99"/>
  <c r="AG43" i="99"/>
  <c r="AF43" i="99"/>
  <c r="AE43" i="99"/>
  <c r="AD43" i="99"/>
  <c r="AC43" i="99"/>
  <c r="AB43" i="99"/>
  <c r="AA43" i="99"/>
  <c r="Y43" i="99"/>
  <c r="X43" i="99"/>
  <c r="W43" i="99"/>
  <c r="V43" i="99"/>
  <c r="U43" i="99"/>
  <c r="T43" i="99"/>
  <c r="S43" i="99"/>
  <c r="R43" i="99"/>
  <c r="Q43" i="99"/>
  <c r="P43" i="99"/>
  <c r="O43" i="99"/>
  <c r="AK15" i="99"/>
  <c r="AJ15" i="99"/>
  <c r="AI15" i="99"/>
  <c r="AH15" i="99"/>
  <c r="AG15" i="99"/>
  <c r="AF15" i="99"/>
  <c r="AE15" i="99"/>
  <c r="AD15" i="99"/>
  <c r="AC15" i="99"/>
  <c r="AB15" i="99"/>
  <c r="AA15" i="99"/>
  <c r="Y15" i="99"/>
  <c r="X15" i="99"/>
  <c r="W15" i="99"/>
  <c r="V15" i="99"/>
  <c r="U15" i="99"/>
  <c r="T15" i="99"/>
  <c r="S15" i="99"/>
  <c r="R15" i="99"/>
  <c r="Q15" i="99"/>
  <c r="P15" i="99"/>
  <c r="O15" i="99"/>
  <c r="C95" i="99"/>
  <c r="D95" i="99"/>
  <c r="E95" i="99"/>
  <c r="F95" i="99"/>
  <c r="G95" i="99"/>
  <c r="H95" i="99"/>
  <c r="I95" i="99"/>
  <c r="J95" i="99"/>
  <c r="K95" i="99"/>
  <c r="L95" i="99"/>
  <c r="M95" i="99"/>
  <c r="M94" i="99"/>
  <c r="L94" i="99"/>
  <c r="K94" i="99"/>
  <c r="J94" i="99"/>
  <c r="I94" i="99"/>
  <c r="H94" i="99"/>
  <c r="G94" i="99"/>
  <c r="F94" i="99"/>
  <c r="E94" i="99"/>
  <c r="D94" i="99"/>
  <c r="C94" i="99"/>
  <c r="M93" i="99"/>
  <c r="L93" i="99"/>
  <c r="K93" i="99"/>
  <c r="J93" i="99"/>
  <c r="I93" i="99"/>
  <c r="H93" i="99"/>
  <c r="G93" i="99"/>
  <c r="F93" i="99"/>
  <c r="E93" i="99"/>
  <c r="D93" i="99"/>
  <c r="C93" i="99"/>
  <c r="M92" i="99"/>
  <c r="L92" i="99"/>
  <c r="K92" i="99"/>
  <c r="J92" i="99"/>
  <c r="I92" i="99"/>
  <c r="H92" i="99"/>
  <c r="G92" i="99"/>
  <c r="F92" i="99"/>
  <c r="E92" i="99"/>
  <c r="D92" i="99"/>
  <c r="C92" i="99"/>
  <c r="M91" i="99"/>
  <c r="L91" i="99"/>
  <c r="K91" i="99"/>
  <c r="J91" i="99"/>
  <c r="I91" i="99"/>
  <c r="H91" i="99"/>
  <c r="G91" i="99"/>
  <c r="F91" i="99"/>
  <c r="E91" i="99"/>
  <c r="D91" i="99"/>
  <c r="C91" i="99"/>
  <c r="M90" i="99"/>
  <c r="L90" i="99"/>
  <c r="K90" i="99"/>
  <c r="J90" i="99"/>
  <c r="I90" i="99"/>
  <c r="H90" i="99"/>
  <c r="G90" i="99"/>
  <c r="F90" i="99"/>
  <c r="E90" i="99"/>
  <c r="D90" i="99"/>
  <c r="C90" i="99"/>
  <c r="M89" i="99"/>
  <c r="L89" i="99"/>
  <c r="K89" i="99"/>
  <c r="J89" i="99"/>
  <c r="I89" i="99"/>
  <c r="H89" i="99"/>
  <c r="G89" i="99"/>
  <c r="F89" i="99"/>
  <c r="E89" i="99"/>
  <c r="D89" i="99"/>
  <c r="C89" i="99"/>
  <c r="M88" i="99"/>
  <c r="L88" i="99"/>
  <c r="K88" i="99"/>
  <c r="J88" i="99"/>
  <c r="I88" i="99"/>
  <c r="H88" i="99"/>
  <c r="G88" i="99"/>
  <c r="F88" i="99"/>
  <c r="E88" i="99"/>
  <c r="D88" i="99"/>
  <c r="C88" i="99"/>
  <c r="M87" i="99"/>
  <c r="L87" i="99"/>
  <c r="K87" i="99"/>
  <c r="J87" i="99"/>
  <c r="I87" i="99"/>
  <c r="H87" i="99"/>
  <c r="G87" i="99"/>
  <c r="F87" i="99"/>
  <c r="E87" i="99"/>
  <c r="D87" i="99"/>
  <c r="C87" i="99"/>
  <c r="M86" i="99"/>
  <c r="L86" i="99"/>
  <c r="K86" i="99"/>
  <c r="J86" i="99"/>
  <c r="I86" i="99"/>
  <c r="H86" i="99"/>
  <c r="G86" i="99"/>
  <c r="F86" i="99"/>
  <c r="E86" i="99"/>
  <c r="D86" i="99"/>
  <c r="C86" i="99"/>
  <c r="M85" i="99"/>
  <c r="L85" i="99"/>
  <c r="K85" i="99"/>
  <c r="J85" i="99"/>
  <c r="I85" i="99"/>
  <c r="H85" i="99"/>
  <c r="G85" i="99"/>
  <c r="F85" i="99"/>
  <c r="E85" i="99"/>
  <c r="D85" i="99"/>
  <c r="C85" i="99"/>
  <c r="M84" i="99"/>
  <c r="L84" i="99"/>
  <c r="K84" i="99"/>
  <c r="J84" i="99"/>
  <c r="I84" i="99"/>
  <c r="H84" i="99"/>
  <c r="G84" i="99"/>
  <c r="F84" i="99"/>
  <c r="E84" i="99"/>
  <c r="D84" i="99"/>
  <c r="C84" i="99"/>
  <c r="M83" i="99"/>
  <c r="L83" i="99"/>
  <c r="K83" i="99"/>
  <c r="J83" i="99"/>
  <c r="I83" i="99"/>
  <c r="H83" i="99"/>
  <c r="G83" i="99"/>
  <c r="F83" i="99"/>
  <c r="E83" i="99"/>
  <c r="D83" i="99"/>
  <c r="C83" i="99"/>
  <c r="M82" i="99"/>
  <c r="L82" i="99"/>
  <c r="K82" i="99"/>
  <c r="J82" i="99"/>
  <c r="I82" i="99"/>
  <c r="H82" i="99"/>
  <c r="G82" i="99"/>
  <c r="F82" i="99"/>
  <c r="E82" i="99"/>
  <c r="D82" i="99"/>
  <c r="C82" i="99"/>
  <c r="M81" i="99"/>
  <c r="L81" i="99"/>
  <c r="K81" i="99"/>
  <c r="J81" i="99"/>
  <c r="I81" i="99"/>
  <c r="H81" i="99"/>
  <c r="G81" i="99"/>
  <c r="F81" i="99"/>
  <c r="E81" i="99"/>
  <c r="D81" i="99"/>
  <c r="C81" i="99"/>
  <c r="M80" i="99"/>
  <c r="L80" i="99"/>
  <c r="K80" i="99"/>
  <c r="J80" i="99"/>
  <c r="I80" i="99"/>
  <c r="H80" i="99"/>
  <c r="G80" i="99"/>
  <c r="F80" i="99"/>
  <c r="E80" i="99"/>
  <c r="D80" i="99"/>
  <c r="C80" i="99"/>
  <c r="M79" i="99"/>
  <c r="L79" i="99"/>
  <c r="K79" i="99"/>
  <c r="J79" i="99"/>
  <c r="I79" i="99"/>
  <c r="H79" i="99"/>
  <c r="G79" i="99"/>
  <c r="F79" i="99"/>
  <c r="E79" i="99"/>
  <c r="D79" i="99"/>
  <c r="C79" i="99"/>
  <c r="M78" i="99"/>
  <c r="L78" i="99"/>
  <c r="K78" i="99"/>
  <c r="J78" i="99"/>
  <c r="I78" i="99"/>
  <c r="H78" i="99"/>
  <c r="G78" i="99"/>
  <c r="F78" i="99"/>
  <c r="E78" i="99"/>
  <c r="D78" i="99"/>
  <c r="C78" i="99"/>
  <c r="M77" i="99"/>
  <c r="L77" i="99"/>
  <c r="K77" i="99"/>
  <c r="J77" i="99"/>
  <c r="I77" i="99"/>
  <c r="H77" i="99"/>
  <c r="G77" i="99"/>
  <c r="F77" i="99"/>
  <c r="E77" i="99"/>
  <c r="D77" i="99"/>
  <c r="C77" i="99"/>
  <c r="M76" i="99"/>
  <c r="L76" i="99"/>
  <c r="K76" i="99"/>
  <c r="J76" i="99"/>
  <c r="I76" i="99"/>
  <c r="H76" i="99"/>
  <c r="G76" i="99"/>
  <c r="F76" i="99"/>
  <c r="E76" i="99"/>
  <c r="D76" i="99"/>
  <c r="C76" i="99"/>
  <c r="M75" i="99"/>
  <c r="L75" i="99"/>
  <c r="K75" i="99"/>
  <c r="J75" i="99"/>
  <c r="I75" i="99"/>
  <c r="H75" i="99"/>
  <c r="G75" i="99"/>
  <c r="F75" i="99"/>
  <c r="E75" i="99"/>
  <c r="D75" i="99"/>
  <c r="C75" i="99"/>
  <c r="M74" i="99"/>
  <c r="L74" i="99"/>
  <c r="K74" i="99"/>
  <c r="J74" i="99"/>
  <c r="I74" i="99"/>
  <c r="H74" i="99"/>
  <c r="G74" i="99"/>
  <c r="F74" i="99"/>
  <c r="E74" i="99"/>
  <c r="D74" i="99"/>
  <c r="C74" i="99"/>
  <c r="M73" i="99"/>
  <c r="L73" i="99"/>
  <c r="K73" i="99"/>
  <c r="J73" i="99"/>
  <c r="I73" i="99"/>
  <c r="H73" i="99"/>
  <c r="G73" i="99"/>
  <c r="F73" i="99"/>
  <c r="E73" i="99"/>
  <c r="D73" i="99"/>
  <c r="C73" i="99"/>
  <c r="M72" i="99"/>
  <c r="L72" i="99"/>
  <c r="K72" i="99"/>
  <c r="J72" i="99"/>
  <c r="I72" i="99"/>
  <c r="H72" i="99"/>
  <c r="G72" i="99"/>
  <c r="F72" i="99"/>
  <c r="E72" i="99"/>
  <c r="D72" i="99"/>
  <c r="C72" i="99"/>
  <c r="M66" i="99"/>
  <c r="L66" i="99"/>
  <c r="K66" i="99"/>
  <c r="J66" i="99"/>
  <c r="I66" i="99"/>
  <c r="H66" i="99"/>
  <c r="G66" i="99"/>
  <c r="F66" i="99"/>
  <c r="E66" i="99"/>
  <c r="D66" i="99"/>
  <c r="C66" i="99"/>
  <c r="M65" i="99"/>
  <c r="L65" i="99"/>
  <c r="K65" i="99"/>
  <c r="J65" i="99"/>
  <c r="I65" i="99"/>
  <c r="H65" i="99"/>
  <c r="G65" i="99"/>
  <c r="F65" i="99"/>
  <c r="E65" i="99"/>
  <c r="D65" i="99"/>
  <c r="C65" i="99"/>
  <c r="M64" i="99"/>
  <c r="L64" i="99"/>
  <c r="K64" i="99"/>
  <c r="J64" i="99"/>
  <c r="I64" i="99"/>
  <c r="H64" i="99"/>
  <c r="G64" i="99"/>
  <c r="F64" i="99"/>
  <c r="E64" i="99"/>
  <c r="D64" i="99"/>
  <c r="C64" i="99"/>
  <c r="M63" i="99"/>
  <c r="L63" i="99"/>
  <c r="K63" i="99"/>
  <c r="J63" i="99"/>
  <c r="I63" i="99"/>
  <c r="H63" i="99"/>
  <c r="G63" i="99"/>
  <c r="F63" i="99"/>
  <c r="E63" i="99"/>
  <c r="D63" i="99"/>
  <c r="C63" i="99"/>
  <c r="M62" i="99"/>
  <c r="L62" i="99"/>
  <c r="K62" i="99"/>
  <c r="J62" i="99"/>
  <c r="I62" i="99"/>
  <c r="H62" i="99"/>
  <c r="G62" i="99"/>
  <c r="F62" i="99"/>
  <c r="E62" i="99"/>
  <c r="D62" i="99"/>
  <c r="C62" i="99"/>
  <c r="M61" i="99"/>
  <c r="L61" i="99"/>
  <c r="K61" i="99"/>
  <c r="J61" i="99"/>
  <c r="I61" i="99"/>
  <c r="H61" i="99"/>
  <c r="G61" i="99"/>
  <c r="F61" i="99"/>
  <c r="E61" i="99"/>
  <c r="D61" i="99"/>
  <c r="C61" i="99"/>
  <c r="M60" i="99"/>
  <c r="L60" i="99"/>
  <c r="K60" i="99"/>
  <c r="J60" i="99"/>
  <c r="I60" i="99"/>
  <c r="H60" i="99"/>
  <c r="G60" i="99"/>
  <c r="F60" i="99"/>
  <c r="E60" i="99"/>
  <c r="D60" i="99"/>
  <c r="C60" i="99"/>
  <c r="M59" i="99"/>
  <c r="L59" i="99"/>
  <c r="K59" i="99"/>
  <c r="J59" i="99"/>
  <c r="I59" i="99"/>
  <c r="H59" i="99"/>
  <c r="G59" i="99"/>
  <c r="F59" i="99"/>
  <c r="E59" i="99"/>
  <c r="D59" i="99"/>
  <c r="C59" i="99"/>
  <c r="M58" i="99"/>
  <c r="L58" i="99"/>
  <c r="K58" i="99"/>
  <c r="J58" i="99"/>
  <c r="I58" i="99"/>
  <c r="H58" i="99"/>
  <c r="G58" i="99"/>
  <c r="F58" i="99"/>
  <c r="E58" i="99"/>
  <c r="D58" i="99"/>
  <c r="C58" i="99"/>
  <c r="M57" i="99"/>
  <c r="L57" i="99"/>
  <c r="K57" i="99"/>
  <c r="J57" i="99"/>
  <c r="I57" i="99"/>
  <c r="H57" i="99"/>
  <c r="G57" i="99"/>
  <c r="F57" i="99"/>
  <c r="E57" i="99"/>
  <c r="D57" i="99"/>
  <c r="C57" i="99"/>
  <c r="M56" i="99"/>
  <c r="L56" i="99"/>
  <c r="K56" i="99"/>
  <c r="J56" i="99"/>
  <c r="I56" i="99"/>
  <c r="H56" i="99"/>
  <c r="G56" i="99"/>
  <c r="F56" i="99"/>
  <c r="E56" i="99"/>
  <c r="D56" i="99"/>
  <c r="C56" i="99"/>
  <c r="M55" i="99"/>
  <c r="L55" i="99"/>
  <c r="K55" i="99"/>
  <c r="J55" i="99"/>
  <c r="I55" i="99"/>
  <c r="H55" i="99"/>
  <c r="G55" i="99"/>
  <c r="F55" i="99"/>
  <c r="E55" i="99"/>
  <c r="D55" i="99"/>
  <c r="C55" i="99"/>
  <c r="M54" i="99"/>
  <c r="L54" i="99"/>
  <c r="K54" i="99"/>
  <c r="J54" i="99"/>
  <c r="I54" i="99"/>
  <c r="H54" i="99"/>
  <c r="G54" i="99"/>
  <c r="F54" i="99"/>
  <c r="E54" i="99"/>
  <c r="D54" i="99"/>
  <c r="C54" i="99"/>
  <c r="M53" i="99"/>
  <c r="L53" i="99"/>
  <c r="K53" i="99"/>
  <c r="J53" i="99"/>
  <c r="I53" i="99"/>
  <c r="H53" i="99"/>
  <c r="G53" i="99"/>
  <c r="F53" i="99"/>
  <c r="E53" i="99"/>
  <c r="D53" i="99"/>
  <c r="C53" i="99"/>
  <c r="M52" i="99"/>
  <c r="L52" i="99"/>
  <c r="K52" i="99"/>
  <c r="J52" i="99"/>
  <c r="I52" i="99"/>
  <c r="H52" i="99"/>
  <c r="G52" i="99"/>
  <c r="F52" i="99"/>
  <c r="E52" i="99"/>
  <c r="D52" i="99"/>
  <c r="C52" i="99"/>
  <c r="M51" i="99"/>
  <c r="L51" i="99"/>
  <c r="K51" i="99"/>
  <c r="J51" i="99"/>
  <c r="I51" i="99"/>
  <c r="H51" i="99"/>
  <c r="G51" i="99"/>
  <c r="F51" i="99"/>
  <c r="E51" i="99"/>
  <c r="D51" i="99"/>
  <c r="C51" i="99"/>
  <c r="M50" i="99"/>
  <c r="L50" i="99"/>
  <c r="K50" i="99"/>
  <c r="J50" i="99"/>
  <c r="I50" i="99"/>
  <c r="H50" i="99"/>
  <c r="G50" i="99"/>
  <c r="F50" i="99"/>
  <c r="E50" i="99"/>
  <c r="D50" i="99"/>
  <c r="C50" i="99"/>
  <c r="M49" i="99"/>
  <c r="L49" i="99"/>
  <c r="K49" i="99"/>
  <c r="J49" i="99"/>
  <c r="I49" i="99"/>
  <c r="H49" i="99"/>
  <c r="G49" i="99"/>
  <c r="F49" i="99"/>
  <c r="E49" i="99"/>
  <c r="D49" i="99"/>
  <c r="C49" i="99"/>
  <c r="M48" i="99"/>
  <c r="L48" i="99"/>
  <c r="K48" i="99"/>
  <c r="J48" i="99"/>
  <c r="I48" i="99"/>
  <c r="H48" i="99"/>
  <c r="G48" i="99"/>
  <c r="F48" i="99"/>
  <c r="E48" i="99"/>
  <c r="D48" i="99"/>
  <c r="C48" i="99"/>
  <c r="M47" i="99"/>
  <c r="L47" i="99"/>
  <c r="K47" i="99"/>
  <c r="J47" i="99"/>
  <c r="I47" i="99"/>
  <c r="H47" i="99"/>
  <c r="G47" i="99"/>
  <c r="F47" i="99"/>
  <c r="E47" i="99"/>
  <c r="D47" i="99"/>
  <c r="C47" i="99"/>
  <c r="M46" i="99"/>
  <c r="L46" i="99"/>
  <c r="K46" i="99"/>
  <c r="J46" i="99"/>
  <c r="I46" i="99"/>
  <c r="H46" i="99"/>
  <c r="G46" i="99"/>
  <c r="F46" i="99"/>
  <c r="E46" i="99"/>
  <c r="D46" i="99"/>
  <c r="C46" i="99"/>
  <c r="M45" i="99"/>
  <c r="L45" i="99"/>
  <c r="K45" i="99"/>
  <c r="J45" i="99"/>
  <c r="I45" i="99"/>
  <c r="H45" i="99"/>
  <c r="G45" i="99"/>
  <c r="F45" i="99"/>
  <c r="E45" i="99"/>
  <c r="D45" i="99"/>
  <c r="C45" i="99"/>
  <c r="M44" i="99"/>
  <c r="L44" i="99"/>
  <c r="K44" i="99"/>
  <c r="J44" i="99"/>
  <c r="I44" i="99"/>
  <c r="H44" i="99"/>
  <c r="G44" i="99"/>
  <c r="F44" i="99"/>
  <c r="E44" i="99"/>
  <c r="D44" i="99"/>
  <c r="C44" i="99"/>
  <c r="C18" i="99"/>
  <c r="D18" i="99"/>
  <c r="E18" i="99"/>
  <c r="F18" i="99"/>
  <c r="G18" i="99"/>
  <c r="H18" i="99"/>
  <c r="I18" i="99"/>
  <c r="J18" i="99"/>
  <c r="K18" i="99"/>
  <c r="L18" i="99"/>
  <c r="M18" i="99"/>
  <c r="C19" i="99"/>
  <c r="D19" i="99"/>
  <c r="E19" i="99"/>
  <c r="F19" i="99"/>
  <c r="G19" i="99"/>
  <c r="H19" i="99"/>
  <c r="I19" i="99"/>
  <c r="J19" i="99"/>
  <c r="K19" i="99"/>
  <c r="L19" i="99"/>
  <c r="M19" i="99"/>
  <c r="C20" i="99"/>
  <c r="D20" i="99"/>
  <c r="E20" i="99"/>
  <c r="F20" i="99"/>
  <c r="G20" i="99"/>
  <c r="H20" i="99"/>
  <c r="I20" i="99"/>
  <c r="J20" i="99"/>
  <c r="K20" i="99"/>
  <c r="L20" i="99"/>
  <c r="M20" i="99"/>
  <c r="C21" i="99"/>
  <c r="D21" i="99"/>
  <c r="E21" i="99"/>
  <c r="F21" i="99"/>
  <c r="G21" i="99"/>
  <c r="H21" i="99"/>
  <c r="I21" i="99"/>
  <c r="J21" i="99"/>
  <c r="K21" i="99"/>
  <c r="L21" i="99"/>
  <c r="M21" i="99"/>
  <c r="C22" i="99"/>
  <c r="D22" i="99"/>
  <c r="E22" i="99"/>
  <c r="F22" i="99"/>
  <c r="G22" i="99"/>
  <c r="H22" i="99"/>
  <c r="I22" i="99"/>
  <c r="J22" i="99"/>
  <c r="K22" i="99"/>
  <c r="L22" i="99"/>
  <c r="M22" i="99"/>
  <c r="C23" i="99"/>
  <c r="D23" i="99"/>
  <c r="E23" i="99"/>
  <c r="F23" i="99"/>
  <c r="G23" i="99"/>
  <c r="H23" i="99"/>
  <c r="I23" i="99"/>
  <c r="J23" i="99"/>
  <c r="K23" i="99"/>
  <c r="L23" i="99"/>
  <c r="M23" i="99"/>
  <c r="C24" i="99"/>
  <c r="D24" i="99"/>
  <c r="E24" i="99"/>
  <c r="F24" i="99"/>
  <c r="G24" i="99"/>
  <c r="H24" i="99"/>
  <c r="I24" i="99"/>
  <c r="J24" i="99"/>
  <c r="K24" i="99"/>
  <c r="L24" i="99"/>
  <c r="M24" i="99"/>
  <c r="C25" i="99"/>
  <c r="D25" i="99"/>
  <c r="E25" i="99"/>
  <c r="F25" i="99"/>
  <c r="G25" i="99"/>
  <c r="H25" i="99"/>
  <c r="I25" i="99"/>
  <c r="J25" i="99"/>
  <c r="K25" i="99"/>
  <c r="L25" i="99"/>
  <c r="M25" i="99"/>
  <c r="C26" i="99"/>
  <c r="D26" i="99"/>
  <c r="E26" i="99"/>
  <c r="F26" i="99"/>
  <c r="G26" i="99"/>
  <c r="H26" i="99"/>
  <c r="I26" i="99"/>
  <c r="J26" i="99"/>
  <c r="K26" i="99"/>
  <c r="L26" i="99"/>
  <c r="M26" i="99"/>
  <c r="C27" i="99"/>
  <c r="D27" i="99"/>
  <c r="E27" i="99"/>
  <c r="F27" i="99"/>
  <c r="G27" i="99"/>
  <c r="H27" i="99"/>
  <c r="I27" i="99"/>
  <c r="J27" i="99"/>
  <c r="K27" i="99"/>
  <c r="L27" i="99"/>
  <c r="M27" i="99"/>
  <c r="C28" i="99"/>
  <c r="D28" i="99"/>
  <c r="E28" i="99"/>
  <c r="F28" i="99"/>
  <c r="G28" i="99"/>
  <c r="H28" i="99"/>
  <c r="I28" i="99"/>
  <c r="J28" i="99"/>
  <c r="K28" i="99"/>
  <c r="L28" i="99"/>
  <c r="M28" i="99"/>
  <c r="C29" i="99"/>
  <c r="D29" i="99"/>
  <c r="E29" i="99"/>
  <c r="F29" i="99"/>
  <c r="G29" i="99"/>
  <c r="H29" i="99"/>
  <c r="I29" i="99"/>
  <c r="J29" i="99"/>
  <c r="K29" i="99"/>
  <c r="L29" i="99"/>
  <c r="M29" i="99"/>
  <c r="C30" i="99"/>
  <c r="D30" i="99"/>
  <c r="E30" i="99"/>
  <c r="F30" i="99"/>
  <c r="G30" i="99"/>
  <c r="H30" i="99"/>
  <c r="I30" i="99"/>
  <c r="J30" i="99"/>
  <c r="K30" i="99"/>
  <c r="L30" i="99"/>
  <c r="M30" i="99"/>
  <c r="C31" i="99"/>
  <c r="D31" i="99"/>
  <c r="E31" i="99"/>
  <c r="F31" i="99"/>
  <c r="G31" i="99"/>
  <c r="H31" i="99"/>
  <c r="I31" i="99"/>
  <c r="J31" i="99"/>
  <c r="K31" i="99"/>
  <c r="L31" i="99"/>
  <c r="M31" i="99"/>
  <c r="C32" i="99"/>
  <c r="D32" i="99"/>
  <c r="E32" i="99"/>
  <c r="F32" i="99"/>
  <c r="G32" i="99"/>
  <c r="H32" i="99"/>
  <c r="I32" i="99"/>
  <c r="J32" i="99"/>
  <c r="K32" i="99"/>
  <c r="L32" i="99"/>
  <c r="M32" i="99"/>
  <c r="C33" i="99"/>
  <c r="D33" i="99"/>
  <c r="E33" i="99"/>
  <c r="F33" i="99"/>
  <c r="G33" i="99"/>
  <c r="H33" i="99"/>
  <c r="I33" i="99"/>
  <c r="J33" i="99"/>
  <c r="K33" i="99"/>
  <c r="L33" i="99"/>
  <c r="M33" i="99"/>
  <c r="C34" i="99"/>
  <c r="D34" i="99"/>
  <c r="E34" i="99"/>
  <c r="F34" i="99"/>
  <c r="G34" i="99"/>
  <c r="H34" i="99"/>
  <c r="I34" i="99"/>
  <c r="J34" i="99"/>
  <c r="K34" i="99"/>
  <c r="L34" i="99"/>
  <c r="M34" i="99"/>
  <c r="C35" i="99"/>
  <c r="D35" i="99"/>
  <c r="E35" i="99"/>
  <c r="F35" i="99"/>
  <c r="G35" i="99"/>
  <c r="H35" i="99"/>
  <c r="I35" i="99"/>
  <c r="J35" i="99"/>
  <c r="K35" i="99"/>
  <c r="L35" i="99"/>
  <c r="M35" i="99"/>
  <c r="C36" i="99"/>
  <c r="D36" i="99"/>
  <c r="E36" i="99"/>
  <c r="F36" i="99"/>
  <c r="G36" i="99"/>
  <c r="H36" i="99"/>
  <c r="I36" i="99"/>
  <c r="J36" i="99"/>
  <c r="K36" i="99"/>
  <c r="L36" i="99"/>
  <c r="M36" i="99"/>
  <c r="C37" i="99"/>
  <c r="D37" i="99"/>
  <c r="E37" i="99"/>
  <c r="F37" i="99"/>
  <c r="G37" i="99"/>
  <c r="H37" i="99"/>
  <c r="I37" i="99"/>
  <c r="J37" i="99"/>
  <c r="K37" i="99"/>
  <c r="L37" i="99"/>
  <c r="M37" i="99"/>
  <c r="C38" i="99"/>
  <c r="D38" i="99"/>
  <c r="E38" i="99"/>
  <c r="F38" i="99"/>
  <c r="G38" i="99"/>
  <c r="H38" i="99"/>
  <c r="I38" i="99"/>
  <c r="J38" i="99"/>
  <c r="K38" i="99"/>
  <c r="L38" i="99"/>
  <c r="M38" i="99"/>
  <c r="C39" i="99"/>
  <c r="D39" i="99"/>
  <c r="E39" i="99"/>
  <c r="F39" i="99"/>
  <c r="G39" i="99"/>
  <c r="H39" i="99"/>
  <c r="I39" i="99"/>
  <c r="J39" i="99"/>
  <c r="K39" i="99"/>
  <c r="L39" i="99"/>
  <c r="M39" i="99"/>
  <c r="C17" i="99"/>
  <c r="D17" i="99"/>
  <c r="E17" i="99"/>
  <c r="F17" i="99"/>
  <c r="G17" i="99"/>
  <c r="H17" i="99"/>
  <c r="I17" i="99"/>
  <c r="J17" i="99"/>
  <c r="K17" i="99"/>
  <c r="L17" i="99"/>
  <c r="M17" i="99"/>
  <c r="D16" i="99"/>
  <c r="E16" i="99"/>
  <c r="F16" i="99"/>
  <c r="G16" i="99"/>
  <c r="H16" i="99"/>
  <c r="I16" i="99"/>
  <c r="J16" i="99"/>
  <c r="K16" i="99"/>
  <c r="L16" i="99"/>
  <c r="M16" i="99"/>
  <c r="C16" i="99"/>
  <c r="B22" i="75"/>
  <c r="B17" i="75"/>
  <c r="B12" i="75"/>
  <c r="I142" i="124"/>
  <c r="H142" i="124"/>
  <c r="G142" i="124"/>
  <c r="E142" i="124"/>
  <c r="D142" i="124"/>
  <c r="C142" i="124"/>
  <c r="S142" i="124"/>
  <c r="O142" i="124"/>
  <c r="I141" i="124"/>
  <c r="H141" i="124"/>
  <c r="G141" i="124"/>
  <c r="E141" i="124"/>
  <c r="D141" i="124"/>
  <c r="C141" i="124"/>
  <c r="S141" i="124"/>
  <c r="O141" i="124"/>
  <c r="I140" i="124"/>
  <c r="H140" i="124"/>
  <c r="G140" i="124"/>
  <c r="E140" i="124"/>
  <c r="D140" i="124"/>
  <c r="C140" i="124"/>
  <c r="S140" i="124"/>
  <c r="O140" i="124"/>
  <c r="I139" i="124"/>
  <c r="H139" i="124"/>
  <c r="G139" i="124"/>
  <c r="E139" i="124"/>
  <c r="D139" i="124"/>
  <c r="C139" i="124"/>
  <c r="S139" i="124"/>
  <c r="O139" i="124"/>
  <c r="F139" i="124" s="1"/>
  <c r="E138" i="124"/>
  <c r="L138" i="124"/>
  <c r="D132" i="124"/>
  <c r="L132" i="124"/>
  <c r="L133" i="124" s="1"/>
  <c r="I131" i="124"/>
  <c r="H131" i="124"/>
  <c r="G131" i="124"/>
  <c r="E131" i="124"/>
  <c r="D131" i="124"/>
  <c r="C131" i="124"/>
  <c r="S131" i="124"/>
  <c r="O131" i="124"/>
  <c r="L129" i="124"/>
  <c r="L130" i="124" s="1"/>
  <c r="I128" i="124"/>
  <c r="H128" i="124"/>
  <c r="G128" i="124"/>
  <c r="E128" i="124"/>
  <c r="D128" i="124"/>
  <c r="C128" i="124"/>
  <c r="S128" i="124"/>
  <c r="O128" i="124"/>
  <c r="H126" i="124"/>
  <c r="D127" i="124"/>
  <c r="L127" i="124"/>
  <c r="I125" i="124"/>
  <c r="H125" i="124"/>
  <c r="G125" i="124"/>
  <c r="E125" i="124"/>
  <c r="D125" i="124"/>
  <c r="C125" i="124"/>
  <c r="S125" i="124"/>
  <c r="O125" i="124"/>
  <c r="L120" i="124"/>
  <c r="L121" i="124" s="1"/>
  <c r="I119" i="124"/>
  <c r="H119" i="124"/>
  <c r="G119" i="124"/>
  <c r="E119" i="124"/>
  <c r="D119" i="124"/>
  <c r="C119" i="124"/>
  <c r="S119" i="124"/>
  <c r="J119" i="124" s="1"/>
  <c r="O119" i="124"/>
  <c r="I118" i="124"/>
  <c r="H118" i="124"/>
  <c r="G118" i="124"/>
  <c r="E118" i="124"/>
  <c r="D118" i="124"/>
  <c r="C118" i="124"/>
  <c r="S118" i="124"/>
  <c r="T118" i="124" s="1"/>
  <c r="O118" i="124"/>
  <c r="G113" i="124"/>
  <c r="L117" i="124"/>
  <c r="C117" i="124" s="1"/>
  <c r="I114" i="124"/>
  <c r="H114" i="124"/>
  <c r="G114" i="124"/>
  <c r="E114" i="124"/>
  <c r="D114" i="124"/>
  <c r="C114" i="124"/>
  <c r="S114" i="124"/>
  <c r="O114" i="124"/>
  <c r="E112" i="124"/>
  <c r="L111" i="124"/>
  <c r="I110" i="124"/>
  <c r="H110" i="124"/>
  <c r="G110" i="124"/>
  <c r="E110" i="124"/>
  <c r="D110" i="124"/>
  <c r="C110" i="124"/>
  <c r="S110" i="124"/>
  <c r="O110" i="124"/>
  <c r="I108" i="124"/>
  <c r="L108" i="124"/>
  <c r="L109" i="124" s="1"/>
  <c r="I107" i="124"/>
  <c r="H107" i="124"/>
  <c r="G107" i="124"/>
  <c r="E107" i="124"/>
  <c r="D107" i="124"/>
  <c r="C107" i="124"/>
  <c r="S107" i="124"/>
  <c r="O107" i="124"/>
  <c r="C105" i="124"/>
  <c r="I104" i="124"/>
  <c r="H104" i="124"/>
  <c r="G104" i="124"/>
  <c r="E104" i="124"/>
  <c r="D104" i="124"/>
  <c r="C104" i="124"/>
  <c r="S104" i="124"/>
  <c r="O104" i="124"/>
  <c r="H103" i="124"/>
  <c r="L102" i="124"/>
  <c r="C102" i="124" s="1"/>
  <c r="I101" i="124"/>
  <c r="H101" i="124"/>
  <c r="G101" i="124"/>
  <c r="E101" i="124"/>
  <c r="D101" i="124"/>
  <c r="C101" i="124"/>
  <c r="S101" i="124"/>
  <c r="J101" i="124" s="1"/>
  <c r="O101" i="124"/>
  <c r="I100" i="124"/>
  <c r="E100" i="124"/>
  <c r="L99" i="124"/>
  <c r="I98" i="124"/>
  <c r="H98" i="124"/>
  <c r="G98" i="124"/>
  <c r="E98" i="124"/>
  <c r="D98" i="124"/>
  <c r="C98" i="124"/>
  <c r="S98" i="124"/>
  <c r="O98" i="124"/>
  <c r="F98" i="124" s="1"/>
  <c r="L96" i="124"/>
  <c r="C96" i="124" s="1"/>
  <c r="I95" i="124"/>
  <c r="H95" i="124"/>
  <c r="G95" i="124"/>
  <c r="E95" i="124"/>
  <c r="D95" i="124"/>
  <c r="C95" i="124"/>
  <c r="S95" i="124"/>
  <c r="O95" i="124"/>
  <c r="E93" i="124"/>
  <c r="L93" i="124"/>
  <c r="I92" i="124"/>
  <c r="H92" i="124"/>
  <c r="G92" i="124"/>
  <c r="E92" i="124"/>
  <c r="D92" i="124"/>
  <c r="C92" i="124"/>
  <c r="S92" i="124"/>
  <c r="O92" i="124"/>
  <c r="L90" i="124"/>
  <c r="L91" i="124" s="1"/>
  <c r="I89" i="124"/>
  <c r="H89" i="124"/>
  <c r="G89" i="124"/>
  <c r="E89" i="124"/>
  <c r="D89" i="124"/>
  <c r="C89" i="124"/>
  <c r="S89" i="124"/>
  <c r="O89" i="124"/>
  <c r="L87" i="124"/>
  <c r="I86" i="124"/>
  <c r="H86" i="124"/>
  <c r="G86" i="124"/>
  <c r="E86" i="124"/>
  <c r="D86" i="124"/>
  <c r="C86" i="124"/>
  <c r="S86" i="124"/>
  <c r="O86" i="124"/>
  <c r="H84" i="124"/>
  <c r="L84" i="124"/>
  <c r="C84" i="124" s="1"/>
  <c r="I83" i="124"/>
  <c r="H83" i="124"/>
  <c r="G83" i="124"/>
  <c r="E83" i="124"/>
  <c r="D83" i="124"/>
  <c r="C83" i="124"/>
  <c r="S83" i="124"/>
  <c r="O83" i="124"/>
  <c r="E81" i="124"/>
  <c r="L81" i="124"/>
  <c r="I80" i="124"/>
  <c r="H80" i="124"/>
  <c r="G80" i="124"/>
  <c r="E80" i="124"/>
  <c r="D80" i="124"/>
  <c r="C80" i="124"/>
  <c r="S80" i="124"/>
  <c r="O80" i="124"/>
  <c r="L78" i="124"/>
  <c r="C78" i="124" s="1"/>
  <c r="I77" i="124"/>
  <c r="H77" i="124"/>
  <c r="G77" i="124"/>
  <c r="E77" i="124"/>
  <c r="D77" i="124"/>
  <c r="C77" i="124"/>
  <c r="S77" i="124"/>
  <c r="O77" i="124"/>
  <c r="E76" i="124"/>
  <c r="L75" i="124"/>
  <c r="L76" i="124" s="1"/>
  <c r="I74" i="124"/>
  <c r="H74" i="124"/>
  <c r="G74" i="124"/>
  <c r="E74" i="124"/>
  <c r="D74" i="124"/>
  <c r="C74" i="124"/>
  <c r="S74" i="124"/>
  <c r="O74" i="124"/>
  <c r="F74" i="124" s="1"/>
  <c r="H73" i="124"/>
  <c r="L72" i="124"/>
  <c r="I71" i="124"/>
  <c r="H71" i="124"/>
  <c r="G71" i="124"/>
  <c r="E71" i="124"/>
  <c r="D71" i="124"/>
  <c r="C71" i="124"/>
  <c r="S71" i="124"/>
  <c r="O71" i="124"/>
  <c r="L69" i="124"/>
  <c r="I68" i="124"/>
  <c r="H68" i="124"/>
  <c r="G68" i="124"/>
  <c r="E68" i="124"/>
  <c r="D68" i="124"/>
  <c r="C68" i="124"/>
  <c r="S68" i="124"/>
  <c r="O68" i="124"/>
  <c r="L66" i="124"/>
  <c r="I65" i="124"/>
  <c r="H65" i="124"/>
  <c r="G65" i="124"/>
  <c r="E65" i="124"/>
  <c r="D65" i="124"/>
  <c r="C65" i="124"/>
  <c r="S65" i="124"/>
  <c r="O65" i="124"/>
  <c r="H64" i="124"/>
  <c r="L63" i="124"/>
  <c r="C63" i="124" s="1"/>
  <c r="I62" i="124"/>
  <c r="H62" i="124"/>
  <c r="G62" i="124"/>
  <c r="E62" i="124"/>
  <c r="D62" i="124"/>
  <c r="C62" i="124"/>
  <c r="S62" i="124"/>
  <c r="O62" i="124"/>
  <c r="E61" i="124"/>
  <c r="L60" i="124"/>
  <c r="I59" i="124"/>
  <c r="H59" i="124"/>
  <c r="G59" i="124"/>
  <c r="E59" i="124"/>
  <c r="D59" i="124"/>
  <c r="C59" i="124"/>
  <c r="S59" i="124"/>
  <c r="O59" i="124"/>
  <c r="G58" i="124"/>
  <c r="L58" i="124"/>
  <c r="L55" i="124"/>
  <c r="C55" i="124" s="1"/>
  <c r="I52" i="124"/>
  <c r="H52" i="124"/>
  <c r="G52" i="124"/>
  <c r="E52" i="124"/>
  <c r="D52" i="124"/>
  <c r="C52" i="124"/>
  <c r="S52" i="124"/>
  <c r="O52" i="124"/>
  <c r="H51" i="124"/>
  <c r="D51" i="124"/>
  <c r="L50" i="124"/>
  <c r="L51" i="124" s="1"/>
  <c r="I49" i="124"/>
  <c r="H49" i="124"/>
  <c r="G49" i="124"/>
  <c r="E49" i="124"/>
  <c r="D49" i="124"/>
  <c r="C49" i="124"/>
  <c r="S49" i="124"/>
  <c r="O49" i="124"/>
  <c r="L47" i="124"/>
  <c r="I46" i="124"/>
  <c r="H46" i="124"/>
  <c r="G46" i="124"/>
  <c r="E46" i="124"/>
  <c r="D46" i="124"/>
  <c r="C46" i="124"/>
  <c r="S46" i="124"/>
  <c r="O46" i="124"/>
  <c r="I45" i="124"/>
  <c r="L45" i="124"/>
  <c r="I44" i="124"/>
  <c r="H44" i="124"/>
  <c r="G44" i="124"/>
  <c r="E44" i="124"/>
  <c r="D44" i="124"/>
  <c r="C44" i="124"/>
  <c r="S44" i="124"/>
  <c r="O44" i="124"/>
  <c r="I43" i="124"/>
  <c r="H43" i="124"/>
  <c r="G43" i="124"/>
  <c r="E43" i="124"/>
  <c r="D43" i="124"/>
  <c r="C43" i="124"/>
  <c r="S43" i="124"/>
  <c r="O43" i="124"/>
  <c r="L41" i="124"/>
  <c r="L40" i="124"/>
  <c r="L38" i="124"/>
  <c r="L39" i="124" s="1"/>
  <c r="I37" i="124"/>
  <c r="H37" i="124"/>
  <c r="G37" i="124"/>
  <c r="E37" i="124"/>
  <c r="D37" i="124"/>
  <c r="C37" i="124"/>
  <c r="S37" i="124"/>
  <c r="O37" i="124"/>
  <c r="L36" i="124"/>
  <c r="E34" i="124"/>
  <c r="L34" i="124"/>
  <c r="I33" i="124"/>
  <c r="H33" i="124"/>
  <c r="G33" i="124"/>
  <c r="E33" i="124"/>
  <c r="D33" i="124"/>
  <c r="C33" i="124"/>
  <c r="S33" i="124"/>
  <c r="O33" i="124"/>
  <c r="I32" i="124"/>
  <c r="D32" i="124"/>
  <c r="L32" i="124"/>
  <c r="I31" i="124"/>
  <c r="H31" i="124"/>
  <c r="G31" i="124"/>
  <c r="E31" i="124"/>
  <c r="D31" i="124"/>
  <c r="C31" i="124"/>
  <c r="S31" i="124"/>
  <c r="O31" i="124"/>
  <c r="I30" i="124"/>
  <c r="H30" i="124"/>
  <c r="G30" i="124"/>
  <c r="E30" i="124"/>
  <c r="D30" i="124"/>
  <c r="C30" i="124"/>
  <c r="S30" i="124"/>
  <c r="O30" i="124"/>
  <c r="I29" i="124"/>
  <c r="E29" i="124"/>
  <c r="L29" i="124"/>
  <c r="I26" i="124"/>
  <c r="H26" i="124"/>
  <c r="G26" i="124"/>
  <c r="E26" i="124"/>
  <c r="D26" i="124"/>
  <c r="C26" i="124"/>
  <c r="S26" i="124"/>
  <c r="O26" i="124"/>
  <c r="H24" i="124"/>
  <c r="D24" i="124"/>
  <c r="I23" i="124"/>
  <c r="H23" i="124"/>
  <c r="G23" i="124"/>
  <c r="E23" i="124"/>
  <c r="D23" i="124"/>
  <c r="C23" i="124"/>
  <c r="S23" i="124"/>
  <c r="O23" i="124"/>
  <c r="G22" i="124"/>
  <c r="L22" i="124"/>
  <c r="I18" i="124"/>
  <c r="H18" i="124"/>
  <c r="G18" i="124"/>
  <c r="E18" i="124"/>
  <c r="D18" i="124"/>
  <c r="C18" i="124"/>
  <c r="S18" i="124"/>
  <c r="O18" i="124"/>
  <c r="F18" i="124" s="1"/>
  <c r="H16" i="124"/>
  <c r="C15" i="124"/>
  <c r="I14" i="124"/>
  <c r="H14" i="124"/>
  <c r="G14" i="124"/>
  <c r="E14" i="124"/>
  <c r="D14" i="124"/>
  <c r="C14" i="124"/>
  <c r="S14" i="124"/>
  <c r="O14" i="124"/>
  <c r="L12" i="124"/>
  <c r="I11" i="124"/>
  <c r="H11" i="124"/>
  <c r="G11" i="124"/>
  <c r="E11" i="124"/>
  <c r="D11" i="124"/>
  <c r="C11" i="124"/>
  <c r="S11" i="124"/>
  <c r="O11" i="124"/>
  <c r="L10" i="124"/>
  <c r="I36" i="123"/>
  <c r="J36" i="123" s="1"/>
  <c r="G36" i="123"/>
  <c r="H36" i="123" s="1"/>
  <c r="I35" i="123"/>
  <c r="J35" i="123" s="1"/>
  <c r="G35" i="123"/>
  <c r="H35" i="123" s="1"/>
  <c r="I34" i="123"/>
  <c r="J34" i="123" s="1"/>
  <c r="G34" i="123"/>
  <c r="H34" i="123" s="1"/>
  <c r="I33" i="123"/>
  <c r="J33" i="123" s="1"/>
  <c r="G33" i="123"/>
  <c r="E32" i="123"/>
  <c r="E31" i="123" s="1"/>
  <c r="D32" i="123"/>
  <c r="D31" i="123" s="1"/>
  <c r="C32" i="123"/>
  <c r="C31" i="123" s="1"/>
  <c r="B32" i="123"/>
  <c r="B31" i="123"/>
  <c r="I30" i="123"/>
  <c r="I27" i="123" s="1"/>
  <c r="I26" i="123" s="1"/>
  <c r="G30" i="123"/>
  <c r="H30" i="123" s="1"/>
  <c r="I29" i="123"/>
  <c r="J29" i="123" s="1"/>
  <c r="G29" i="123"/>
  <c r="H29" i="123" s="1"/>
  <c r="I28" i="123"/>
  <c r="J28" i="123" s="1"/>
  <c r="G28" i="123"/>
  <c r="E27" i="123"/>
  <c r="E26" i="123" s="1"/>
  <c r="D27" i="123"/>
  <c r="D26" i="123" s="1"/>
  <c r="C27" i="123"/>
  <c r="C26" i="123" s="1"/>
  <c r="B27" i="123"/>
  <c r="I25" i="123"/>
  <c r="J25" i="123" s="1"/>
  <c r="G25" i="123"/>
  <c r="H25" i="123" s="1"/>
  <c r="J24" i="123"/>
  <c r="I24" i="123"/>
  <c r="G24" i="123"/>
  <c r="H24" i="123" s="1"/>
  <c r="I23" i="123"/>
  <c r="J23" i="123" s="1"/>
  <c r="G23" i="123"/>
  <c r="H23" i="123" s="1"/>
  <c r="J22" i="123"/>
  <c r="I22" i="123"/>
  <c r="G22" i="123"/>
  <c r="H22" i="123" s="1"/>
  <c r="I21" i="123"/>
  <c r="J21" i="123" s="1"/>
  <c r="G21" i="123"/>
  <c r="E20" i="123"/>
  <c r="E13" i="123" s="1"/>
  <c r="D20" i="123"/>
  <c r="C20" i="123"/>
  <c r="B20" i="123"/>
  <c r="I19" i="123"/>
  <c r="J19" i="123" s="1"/>
  <c r="G19" i="123"/>
  <c r="H19" i="123" s="1"/>
  <c r="I18" i="123"/>
  <c r="J18" i="123" s="1"/>
  <c r="G18" i="123"/>
  <c r="H18" i="123" s="1"/>
  <c r="I17" i="123"/>
  <c r="J17" i="123" s="1"/>
  <c r="G17" i="123"/>
  <c r="H17" i="123" s="1"/>
  <c r="I16" i="123"/>
  <c r="J16" i="123" s="1"/>
  <c r="G16" i="123"/>
  <c r="H16" i="123" s="1"/>
  <c r="I15" i="123"/>
  <c r="G15" i="123"/>
  <c r="H15" i="123" s="1"/>
  <c r="E14" i="123"/>
  <c r="D14" i="123"/>
  <c r="D13" i="123" s="1"/>
  <c r="D7" i="123" s="1"/>
  <c r="C14" i="123"/>
  <c r="C13" i="123" s="1"/>
  <c r="B14" i="123"/>
  <c r="B13" i="123" s="1"/>
  <c r="I12" i="123"/>
  <c r="J12" i="123" s="1"/>
  <c r="G12" i="123"/>
  <c r="H12" i="123" s="1"/>
  <c r="I11" i="123"/>
  <c r="J11" i="123" s="1"/>
  <c r="G11" i="123"/>
  <c r="H11" i="123" s="1"/>
  <c r="I10" i="123"/>
  <c r="J10" i="123" s="1"/>
  <c r="I9" i="123"/>
  <c r="J9" i="123" s="1"/>
  <c r="E9" i="123"/>
  <c r="E8" i="123" s="1"/>
  <c r="D9" i="123"/>
  <c r="C9" i="123"/>
  <c r="B9" i="123"/>
  <c r="B8" i="123" s="1"/>
  <c r="D8" i="123"/>
  <c r="C8" i="123"/>
  <c r="I143" i="119"/>
  <c r="I144" i="119"/>
  <c r="I145" i="119"/>
  <c r="I147" i="119"/>
  <c r="I148" i="119"/>
  <c r="I149" i="119"/>
  <c r="I150" i="119"/>
  <c r="I152" i="119"/>
  <c r="I153" i="119"/>
  <c r="I155" i="119"/>
  <c r="I156" i="119"/>
  <c r="I157" i="119"/>
  <c r="I109" i="119"/>
  <c r="I106" i="119"/>
  <c r="I103" i="119"/>
  <c r="I97" i="119"/>
  <c r="I96" i="119"/>
  <c r="I92" i="119"/>
  <c r="I88" i="119"/>
  <c r="I85" i="119"/>
  <c r="I82" i="119"/>
  <c r="I73" i="119"/>
  <c r="I70" i="119"/>
  <c r="I67" i="119"/>
  <c r="I64" i="119"/>
  <c r="I61" i="119"/>
  <c r="I58" i="119"/>
  <c r="I55" i="119"/>
  <c r="I52" i="119"/>
  <c r="I49" i="119"/>
  <c r="I46" i="119"/>
  <c r="I43" i="119"/>
  <c r="I39" i="119"/>
  <c r="I35" i="119"/>
  <c r="I32" i="119"/>
  <c r="I29" i="119"/>
  <c r="I28" i="119"/>
  <c r="I27" i="119"/>
  <c r="I23" i="119"/>
  <c r="I19" i="119"/>
  <c r="H154" i="119"/>
  <c r="G154" i="119"/>
  <c r="H151" i="119"/>
  <c r="G151" i="119"/>
  <c r="H146" i="119"/>
  <c r="G146" i="119"/>
  <c r="H142" i="119"/>
  <c r="G142" i="119"/>
  <c r="H110" i="119"/>
  <c r="H111" i="119" s="1"/>
  <c r="G110" i="119"/>
  <c r="G111" i="119" s="1"/>
  <c r="H107" i="119"/>
  <c r="H108" i="119" s="1"/>
  <c r="G107" i="119"/>
  <c r="G108" i="119" s="1"/>
  <c r="H104" i="119"/>
  <c r="H105" i="119" s="1"/>
  <c r="G104" i="119"/>
  <c r="G105" i="119" s="1"/>
  <c r="H98" i="119"/>
  <c r="G98" i="119"/>
  <c r="G99" i="119" s="1"/>
  <c r="H95" i="119"/>
  <c r="G95" i="119"/>
  <c r="H93" i="119"/>
  <c r="H94" i="119" s="1"/>
  <c r="G93" i="119"/>
  <c r="G94" i="119" s="1"/>
  <c r="H89" i="119"/>
  <c r="H90" i="119" s="1"/>
  <c r="G89" i="119"/>
  <c r="G90" i="119" s="1"/>
  <c r="H86" i="119"/>
  <c r="H87" i="119" s="1"/>
  <c r="G86" i="119"/>
  <c r="G87" i="119" s="1"/>
  <c r="H83" i="119"/>
  <c r="H84" i="119" s="1"/>
  <c r="G83" i="119"/>
  <c r="G84" i="119" s="1"/>
  <c r="H80" i="119"/>
  <c r="H81" i="119" s="1"/>
  <c r="G80" i="119"/>
  <c r="G81" i="119" s="1"/>
  <c r="H77" i="119"/>
  <c r="H78" i="119" s="1"/>
  <c r="G77" i="119"/>
  <c r="G78" i="119" s="1"/>
  <c r="H74" i="119"/>
  <c r="H75" i="119" s="1"/>
  <c r="G74" i="119"/>
  <c r="G75" i="119" s="1"/>
  <c r="H71" i="119"/>
  <c r="H72" i="119" s="1"/>
  <c r="G71" i="119"/>
  <c r="G72" i="119" s="1"/>
  <c r="H68" i="119"/>
  <c r="H69" i="119" s="1"/>
  <c r="G68" i="119"/>
  <c r="G69" i="119" s="1"/>
  <c r="H65" i="119"/>
  <c r="H66" i="119" s="1"/>
  <c r="G65" i="119"/>
  <c r="G66" i="119" s="1"/>
  <c r="H62" i="119"/>
  <c r="H63" i="119" s="1"/>
  <c r="G62" i="119"/>
  <c r="G63" i="119" s="1"/>
  <c r="H59" i="119"/>
  <c r="H60" i="119" s="1"/>
  <c r="G59" i="119"/>
  <c r="G60" i="119" s="1"/>
  <c r="H56" i="119"/>
  <c r="H57" i="119" s="1"/>
  <c r="G56" i="119"/>
  <c r="G57" i="119" s="1"/>
  <c r="H53" i="119"/>
  <c r="H54" i="119" s="1"/>
  <c r="G53" i="119"/>
  <c r="G54" i="119" s="1"/>
  <c r="H50" i="119"/>
  <c r="H51" i="119" s="1"/>
  <c r="G50" i="119"/>
  <c r="G51" i="119" s="1"/>
  <c r="H47" i="119"/>
  <c r="H48" i="119" s="1"/>
  <c r="G47" i="119"/>
  <c r="G48" i="119" s="1"/>
  <c r="H44" i="119"/>
  <c r="H45" i="119" s="1"/>
  <c r="G44" i="119"/>
  <c r="G45" i="119" s="1"/>
  <c r="H40" i="119"/>
  <c r="H41" i="119" s="1"/>
  <c r="G40" i="119"/>
  <c r="G41" i="119" s="1"/>
  <c r="H36" i="119"/>
  <c r="H37" i="119" s="1"/>
  <c r="G36" i="119"/>
  <c r="G37" i="119" s="1"/>
  <c r="H33" i="119"/>
  <c r="H34" i="119" s="1"/>
  <c r="G33" i="119"/>
  <c r="G34" i="119" s="1"/>
  <c r="H30" i="119"/>
  <c r="H31" i="119" s="1"/>
  <c r="G30" i="119"/>
  <c r="G31" i="119" s="1"/>
  <c r="H26" i="119"/>
  <c r="G26" i="119"/>
  <c r="H24" i="119"/>
  <c r="H25" i="119" s="1"/>
  <c r="G24" i="119"/>
  <c r="G25" i="119" s="1"/>
  <c r="H20" i="119"/>
  <c r="G20" i="119"/>
  <c r="G21" i="119" s="1"/>
  <c r="H16" i="119"/>
  <c r="G16" i="119"/>
  <c r="H13" i="119"/>
  <c r="H14" i="119" s="1"/>
  <c r="G13" i="119"/>
  <c r="G14" i="119" s="1"/>
  <c r="H11" i="119"/>
  <c r="H10" i="119" s="1"/>
  <c r="H9" i="119" s="1"/>
  <c r="G11" i="119"/>
  <c r="F107" i="124" l="1"/>
  <c r="I41" i="124"/>
  <c r="T139" i="124"/>
  <c r="K139" i="124" s="1"/>
  <c r="J30" i="124"/>
  <c r="F68" i="124"/>
  <c r="J95" i="124"/>
  <c r="I40" i="124"/>
  <c r="F52" i="124"/>
  <c r="C22" i="124"/>
  <c r="S36" i="124"/>
  <c r="D53" i="124"/>
  <c r="E66" i="124"/>
  <c r="F83" i="124"/>
  <c r="I96" i="124"/>
  <c r="F114" i="124"/>
  <c r="F131" i="124"/>
  <c r="T46" i="124"/>
  <c r="D22" i="124"/>
  <c r="I28" i="124"/>
  <c r="C32" i="124"/>
  <c r="I36" i="124"/>
  <c r="C60" i="124"/>
  <c r="D76" i="124"/>
  <c r="E91" i="124"/>
  <c r="F95" i="124"/>
  <c r="D108" i="124"/>
  <c r="E117" i="124"/>
  <c r="S129" i="124"/>
  <c r="F128" i="124"/>
  <c r="I78" i="124"/>
  <c r="L113" i="124"/>
  <c r="H22" i="124"/>
  <c r="H48" i="124"/>
  <c r="G60" i="124"/>
  <c r="I64" i="124"/>
  <c r="D96" i="124"/>
  <c r="E115" i="124"/>
  <c r="I113" i="124"/>
  <c r="F125" i="124"/>
  <c r="H105" i="124"/>
  <c r="G32" i="124"/>
  <c r="H35" i="124"/>
  <c r="G45" i="124"/>
  <c r="T49" i="124"/>
  <c r="E58" i="124"/>
  <c r="H60" i="124"/>
  <c r="F62" i="124"/>
  <c r="C93" i="124"/>
  <c r="F119" i="124"/>
  <c r="I120" i="124"/>
  <c r="T31" i="124"/>
  <c r="T11" i="124"/>
  <c r="F37" i="124"/>
  <c r="J71" i="124"/>
  <c r="O91" i="124"/>
  <c r="G78" i="124"/>
  <c r="D6" i="123"/>
  <c r="G20" i="123"/>
  <c r="H20" i="123" s="1"/>
  <c r="T68" i="124"/>
  <c r="T74" i="124"/>
  <c r="H94" i="124"/>
  <c r="L106" i="124"/>
  <c r="H108" i="124"/>
  <c r="E116" i="124"/>
  <c r="G120" i="124"/>
  <c r="D126" i="124"/>
  <c r="D129" i="124"/>
  <c r="E15" i="99"/>
  <c r="C15" i="99"/>
  <c r="L43" i="99"/>
  <c r="K71" i="99"/>
  <c r="L71" i="99"/>
  <c r="M71" i="99"/>
  <c r="AO13" i="102"/>
  <c r="AO23" i="102"/>
  <c r="E24" i="116"/>
  <c r="F24" i="116"/>
  <c r="G8" i="116"/>
  <c r="K46" i="107"/>
  <c r="D15" i="124"/>
  <c r="T18" i="124"/>
  <c r="K18" i="124" s="1"/>
  <c r="T71" i="124"/>
  <c r="M12" i="120"/>
  <c r="D17" i="116"/>
  <c r="E9" i="116"/>
  <c r="B7" i="123"/>
  <c r="I32" i="123"/>
  <c r="I31" i="123" s="1"/>
  <c r="H15" i="124"/>
  <c r="E28" i="124"/>
  <c r="H55" i="124"/>
  <c r="L79" i="124"/>
  <c r="J86" i="124"/>
  <c r="E88" i="124"/>
  <c r="D90" i="124"/>
  <c r="H93" i="124"/>
  <c r="E96" i="124"/>
  <c r="I99" i="124"/>
  <c r="D102" i="124"/>
  <c r="I15" i="99"/>
  <c r="H43" i="99"/>
  <c r="J43" i="99"/>
  <c r="G71" i="99"/>
  <c r="H71" i="99"/>
  <c r="I71" i="99"/>
  <c r="I14" i="123"/>
  <c r="O15" i="124"/>
  <c r="F30" i="124"/>
  <c r="E36" i="124"/>
  <c r="J37" i="124"/>
  <c r="G38" i="124"/>
  <c r="G50" i="124"/>
  <c r="H61" i="124"/>
  <c r="F77" i="124"/>
  <c r="E82" i="124"/>
  <c r="T86" i="124"/>
  <c r="F89" i="124"/>
  <c r="L94" i="124"/>
  <c r="H102" i="124"/>
  <c r="H109" i="124"/>
  <c r="E113" i="124"/>
  <c r="J128" i="124"/>
  <c r="G129" i="124"/>
  <c r="G130" i="124"/>
  <c r="T140" i="124"/>
  <c r="AA23" i="102"/>
  <c r="AO15" i="102"/>
  <c r="E25" i="102"/>
  <c r="E7" i="123"/>
  <c r="E6" i="123" s="1"/>
  <c r="J14" i="124"/>
  <c r="H39" i="124"/>
  <c r="H47" i="124"/>
  <c r="H66" i="124"/>
  <c r="H88" i="124"/>
  <c r="J139" i="124"/>
  <c r="F142" i="124"/>
  <c r="M15" i="99"/>
  <c r="D43" i="99"/>
  <c r="F43" i="99"/>
  <c r="C71" i="99"/>
  <c r="D71" i="99"/>
  <c r="E71" i="99"/>
  <c r="AA14" i="102"/>
  <c r="AA30" i="102"/>
  <c r="AA33" i="102"/>
  <c r="J25" i="102"/>
  <c r="C7" i="123"/>
  <c r="C6" i="123" s="1"/>
  <c r="O34" i="124"/>
  <c r="C34" i="124"/>
  <c r="D61" i="124"/>
  <c r="I61" i="124"/>
  <c r="I60" i="124"/>
  <c r="H75" i="124"/>
  <c r="J107" i="124"/>
  <c r="T107" i="124"/>
  <c r="K107" i="124" s="1"/>
  <c r="J15" i="123"/>
  <c r="J30" i="123"/>
  <c r="G10" i="124"/>
  <c r="I12" i="124"/>
  <c r="T14" i="124"/>
  <c r="T26" i="124"/>
  <c r="D35" i="124"/>
  <c r="D34" i="124"/>
  <c r="L35" i="124"/>
  <c r="T62" i="124"/>
  <c r="O66" i="124"/>
  <c r="C66" i="124"/>
  <c r="G17" i="119"/>
  <c r="G18" i="119" s="1"/>
  <c r="H38" i="119"/>
  <c r="J14" i="123"/>
  <c r="I20" i="123"/>
  <c r="I13" i="123" s="1"/>
  <c r="J13" i="123" s="1"/>
  <c r="J27" i="123"/>
  <c r="B26" i="123"/>
  <c r="J26" i="123" s="1"/>
  <c r="H33" i="123"/>
  <c r="G32" i="123"/>
  <c r="G31" i="123" s="1"/>
  <c r="H31" i="123" s="1"/>
  <c r="L9" i="124"/>
  <c r="C10" i="124"/>
  <c r="E25" i="124"/>
  <c r="H25" i="124"/>
  <c r="H28" i="124"/>
  <c r="H27" i="124"/>
  <c r="O32" i="124"/>
  <c r="S32" i="124"/>
  <c r="F33" i="124"/>
  <c r="D38" i="124"/>
  <c r="D58" i="124"/>
  <c r="T59" i="124"/>
  <c r="D67" i="124"/>
  <c r="D66" i="124"/>
  <c r="L67" i="124"/>
  <c r="I72" i="124"/>
  <c r="E84" i="124"/>
  <c r="E85" i="124"/>
  <c r="J142" i="124"/>
  <c r="T142" i="124"/>
  <c r="K142" i="124" s="1"/>
  <c r="G42" i="119"/>
  <c r="H34" i="124"/>
  <c r="S66" i="124"/>
  <c r="T66" i="124" s="1"/>
  <c r="E87" i="124"/>
  <c r="G105" i="124"/>
  <c r="G106" i="124"/>
  <c r="H21" i="119"/>
  <c r="H22" i="119" s="1"/>
  <c r="S15" i="124"/>
  <c r="I24" i="124"/>
  <c r="D99" i="124"/>
  <c r="G10" i="119"/>
  <c r="G9" i="119" s="1"/>
  <c r="G100" i="119" s="1"/>
  <c r="I8" i="123"/>
  <c r="G27" i="123"/>
  <c r="E12" i="124"/>
  <c r="I13" i="124"/>
  <c r="D16" i="124"/>
  <c r="I25" i="124"/>
  <c r="D28" i="124"/>
  <c r="S34" i="124"/>
  <c r="H45" i="124"/>
  <c r="H42" i="124"/>
  <c r="E48" i="124"/>
  <c r="E41" i="124"/>
  <c r="C50" i="124"/>
  <c r="H56" i="124"/>
  <c r="D60" i="124"/>
  <c r="F65" i="124"/>
  <c r="H67" i="124"/>
  <c r="E69" i="124"/>
  <c r="E70" i="124"/>
  <c r="J80" i="124"/>
  <c r="I126" i="124"/>
  <c r="I127" i="124"/>
  <c r="AY40" i="100"/>
  <c r="R10" i="122"/>
  <c r="Q14" i="122"/>
  <c r="Q16" i="122"/>
  <c r="Q15" i="122"/>
  <c r="J31" i="123"/>
  <c r="G15" i="124"/>
  <c r="T30" i="124"/>
  <c r="K30" i="124" s="1"/>
  <c r="H32" i="124"/>
  <c r="J33" i="124"/>
  <c r="E35" i="124"/>
  <c r="D39" i="124"/>
  <c r="H38" i="124"/>
  <c r="H40" i="124"/>
  <c r="E40" i="124"/>
  <c r="J44" i="124"/>
  <c r="F46" i="124"/>
  <c r="O47" i="124"/>
  <c r="F49" i="124"/>
  <c r="E50" i="124"/>
  <c r="H58" i="124"/>
  <c r="O60" i="124"/>
  <c r="S60" i="124"/>
  <c r="J65" i="124"/>
  <c r="I69" i="124"/>
  <c r="I73" i="124"/>
  <c r="H76" i="124"/>
  <c r="H79" i="124"/>
  <c r="H78" i="124"/>
  <c r="I81" i="124"/>
  <c r="G90" i="124"/>
  <c r="G91" i="124"/>
  <c r="D94" i="124"/>
  <c r="E97" i="124"/>
  <c r="E108" i="124"/>
  <c r="E109" i="124"/>
  <c r="N21" i="120"/>
  <c r="N22" i="120" s="1"/>
  <c r="N12" i="120"/>
  <c r="J12" i="120"/>
  <c r="F21" i="120"/>
  <c r="F22" i="120" s="1"/>
  <c r="F12" i="120"/>
  <c r="H14" i="122"/>
  <c r="H16" i="122"/>
  <c r="J32" i="123"/>
  <c r="F11" i="124"/>
  <c r="F14" i="124"/>
  <c r="O29" i="124"/>
  <c r="T33" i="124"/>
  <c r="T37" i="124"/>
  <c r="C38" i="124"/>
  <c r="D40" i="124"/>
  <c r="F44" i="124"/>
  <c r="E45" i="124"/>
  <c r="G55" i="124"/>
  <c r="O58" i="124"/>
  <c r="G63" i="124"/>
  <c r="D64" i="124"/>
  <c r="T65" i="124"/>
  <c r="I70" i="124"/>
  <c r="E73" i="124"/>
  <c r="T77" i="124"/>
  <c r="K77" i="124" s="1"/>
  <c r="D78" i="124"/>
  <c r="I85" i="124"/>
  <c r="I88" i="124"/>
  <c r="F92" i="124"/>
  <c r="T101" i="124"/>
  <c r="O102" i="124"/>
  <c r="S102" i="124"/>
  <c r="F104" i="124"/>
  <c r="O108" i="124"/>
  <c r="S108" i="124"/>
  <c r="C130" i="124"/>
  <c r="R9" i="122"/>
  <c r="M23" i="102"/>
  <c r="F17" i="116"/>
  <c r="F8" i="116"/>
  <c r="E17" i="116"/>
  <c r="D73" i="124"/>
  <c r="G75" i="124"/>
  <c r="S76" i="124"/>
  <c r="E78" i="124"/>
  <c r="F80" i="124"/>
  <c r="H81" i="124"/>
  <c r="I82" i="124"/>
  <c r="D87" i="124"/>
  <c r="D88" i="124"/>
  <c r="C90" i="124"/>
  <c r="H100" i="124"/>
  <c r="G102" i="124"/>
  <c r="H106" i="124"/>
  <c r="J125" i="124"/>
  <c r="T125" i="124"/>
  <c r="J15" i="99"/>
  <c r="F15" i="99"/>
  <c r="E17" i="120"/>
  <c r="E18" i="120"/>
  <c r="E16" i="120"/>
  <c r="E12" i="120"/>
  <c r="E14" i="120"/>
  <c r="Z11" i="102"/>
  <c r="M21" i="102"/>
  <c r="F9" i="116"/>
  <c r="N39" i="107"/>
  <c r="C46" i="107"/>
  <c r="H69" i="124"/>
  <c r="C75" i="124"/>
  <c r="D79" i="124"/>
  <c r="H85" i="124"/>
  <c r="T89" i="124"/>
  <c r="H90" i="124"/>
  <c r="J92" i="124"/>
  <c r="I93" i="124"/>
  <c r="D93" i="124"/>
  <c r="D100" i="124"/>
  <c r="I103" i="124"/>
  <c r="T104" i="124"/>
  <c r="D106" i="124"/>
  <c r="D109" i="124"/>
  <c r="E111" i="124"/>
  <c r="C113" i="124"/>
  <c r="O117" i="124"/>
  <c r="S117" i="124"/>
  <c r="G117" i="124"/>
  <c r="I138" i="124"/>
  <c r="L15" i="99"/>
  <c r="H15" i="99"/>
  <c r="D15" i="99"/>
  <c r="E43" i="99"/>
  <c r="I43" i="99"/>
  <c r="M43" i="99"/>
  <c r="M21" i="120"/>
  <c r="U11" i="102"/>
  <c r="AA13" i="102"/>
  <c r="AA21" i="102"/>
  <c r="U20" i="102"/>
  <c r="U25" i="102" s="1"/>
  <c r="M32" i="102"/>
  <c r="H39" i="107"/>
  <c r="I46" i="107"/>
  <c r="D115" i="124"/>
  <c r="D116" i="124"/>
  <c r="E127" i="124"/>
  <c r="H127" i="124"/>
  <c r="C129" i="124"/>
  <c r="C133" i="124"/>
  <c r="C132" i="124"/>
  <c r="C43" i="99"/>
  <c r="G43" i="99"/>
  <c r="K43" i="99"/>
  <c r="F71" i="99"/>
  <c r="J71" i="99"/>
  <c r="O12" i="120"/>
  <c r="K21" i="120"/>
  <c r="K22" i="120" s="1"/>
  <c r="G12" i="120"/>
  <c r="E14" i="122"/>
  <c r="E16" i="122"/>
  <c r="R18" i="122"/>
  <c r="E17" i="122"/>
  <c r="R17" i="122" s="1"/>
  <c r="E15" i="122"/>
  <c r="K14" i="122"/>
  <c r="K21" i="122" s="1"/>
  <c r="K16" i="122"/>
  <c r="AA12" i="102"/>
  <c r="AA32" i="102"/>
  <c r="J34" i="102"/>
  <c r="M31" i="102"/>
  <c r="K40" i="107"/>
  <c r="I40" i="107" s="1"/>
  <c r="O113" i="124"/>
  <c r="E120" i="124"/>
  <c r="E121" i="124"/>
  <c r="H129" i="124"/>
  <c r="G132" i="124"/>
  <c r="G133" i="124"/>
  <c r="F141" i="124"/>
  <c r="B23" i="75"/>
  <c r="K15" i="99"/>
  <c r="G15" i="99"/>
  <c r="AY39" i="100"/>
  <c r="AY51" i="100"/>
  <c r="N14" i="122"/>
  <c r="N16" i="122"/>
  <c r="Z29" i="102"/>
  <c r="Z34" i="102" s="1"/>
  <c r="AO12" i="102"/>
  <c r="AO21" i="102"/>
  <c r="AO30" i="102"/>
  <c r="E34" i="102"/>
  <c r="L29" i="102"/>
  <c r="L34" i="102" s="1"/>
  <c r="D8" i="116"/>
  <c r="H8" i="116"/>
  <c r="E39" i="107"/>
  <c r="F39" i="107"/>
  <c r="D39" i="107"/>
  <c r="M39" i="107"/>
  <c r="K39" i="107" s="1"/>
  <c r="J39" i="107"/>
  <c r="I39" i="107" s="1"/>
  <c r="M33" i="102"/>
  <c r="M30" i="102"/>
  <c r="G29" i="102"/>
  <c r="M24" i="102"/>
  <c r="L20" i="102"/>
  <c r="L25" i="102" s="1"/>
  <c r="G20" i="102"/>
  <c r="AN11" i="102"/>
  <c r="AN16" i="102" s="1"/>
  <c r="AN20" i="102"/>
  <c r="AN25" i="102" s="1"/>
  <c r="AN29" i="102"/>
  <c r="AN34" i="102" s="1"/>
  <c r="U34" i="102"/>
  <c r="AA11" i="102"/>
  <c r="Q12" i="122"/>
  <c r="N15" i="122"/>
  <c r="N21" i="122" s="1"/>
  <c r="N12" i="122"/>
  <c r="K12" i="122"/>
  <c r="K22" i="122" s="1"/>
  <c r="H15" i="122"/>
  <c r="H12" i="122"/>
  <c r="E12" i="122"/>
  <c r="O12" i="122"/>
  <c r="O15" i="122"/>
  <c r="P12" i="122"/>
  <c r="P22" i="122" s="1"/>
  <c r="O14" i="122"/>
  <c r="P22" i="120"/>
  <c r="P23" i="120" s="1"/>
  <c r="P31" i="120" s="1"/>
  <c r="P32" i="120" s="1"/>
  <c r="K12" i="120"/>
  <c r="Q12" i="120"/>
  <c r="O21" i="120"/>
  <c r="O22" i="120" s="1"/>
  <c r="G21" i="120"/>
  <c r="G22" i="120" s="1"/>
  <c r="G23" i="120" s="1"/>
  <c r="G31" i="120" s="1"/>
  <c r="G32" i="120" s="1"/>
  <c r="I21" i="120"/>
  <c r="Q21" i="120"/>
  <c r="Q22" i="120" s="1"/>
  <c r="H21" i="120"/>
  <c r="H22" i="120" s="1"/>
  <c r="L21" i="120"/>
  <c r="L22" i="120" s="1"/>
  <c r="I22" i="120"/>
  <c r="AY45" i="100"/>
  <c r="AY38" i="100"/>
  <c r="AY44" i="100"/>
  <c r="AY52" i="100"/>
  <c r="AY50" i="100"/>
  <c r="AY37" i="100"/>
  <c r="AY43" i="100"/>
  <c r="G40" i="124"/>
  <c r="S40" i="124"/>
  <c r="D10" i="124"/>
  <c r="C16" i="124"/>
  <c r="I22" i="124"/>
  <c r="S22" i="124"/>
  <c r="F23" i="124"/>
  <c r="T23" i="124"/>
  <c r="E38" i="124"/>
  <c r="O38" i="124"/>
  <c r="E39" i="124"/>
  <c r="S12" i="124"/>
  <c r="G12" i="124"/>
  <c r="H13" i="124"/>
  <c r="I15" i="124"/>
  <c r="E22" i="124"/>
  <c r="O22" i="124"/>
  <c r="G24" i="124"/>
  <c r="S24" i="124"/>
  <c r="S27" i="124"/>
  <c r="G27" i="124"/>
  <c r="G34" i="124"/>
  <c r="I39" i="124"/>
  <c r="S39" i="124"/>
  <c r="C40" i="124"/>
  <c r="O40" i="124"/>
  <c r="G48" i="124"/>
  <c r="S48" i="124"/>
  <c r="I10" i="124"/>
  <c r="S10" i="124"/>
  <c r="L13" i="124"/>
  <c r="O12" i="124"/>
  <c r="C12" i="124"/>
  <c r="E15" i="124"/>
  <c r="C24" i="124"/>
  <c r="O24" i="124"/>
  <c r="K26" i="124"/>
  <c r="F26" i="124"/>
  <c r="O27" i="124"/>
  <c r="C27" i="124"/>
  <c r="C41" i="124"/>
  <c r="E64" i="124"/>
  <c r="E67" i="124"/>
  <c r="C76" i="124"/>
  <c r="O76" i="124"/>
  <c r="I91" i="124"/>
  <c r="E10" i="124"/>
  <c r="O10" i="124"/>
  <c r="H10" i="124"/>
  <c r="D13" i="124"/>
  <c r="S16" i="124"/>
  <c r="G16" i="124"/>
  <c r="J18" i="124"/>
  <c r="H29" i="124"/>
  <c r="C29" i="124"/>
  <c r="O36" i="124"/>
  <c r="F36" i="124" s="1"/>
  <c r="D36" i="124"/>
  <c r="H36" i="124"/>
  <c r="I38" i="124"/>
  <c r="S38" i="124"/>
  <c r="I76" i="124"/>
  <c r="D82" i="124"/>
  <c r="O127" i="124"/>
  <c r="F127" i="124" s="1"/>
  <c r="C127" i="124"/>
  <c r="D25" i="124"/>
  <c r="E32" i="124"/>
  <c r="F43" i="124"/>
  <c r="C47" i="124"/>
  <c r="J52" i="124"/>
  <c r="E60" i="124"/>
  <c r="S63" i="124"/>
  <c r="E63" i="124"/>
  <c r="D72" i="124"/>
  <c r="J74" i="124"/>
  <c r="I75" i="124"/>
  <c r="S78" i="124"/>
  <c r="E79" i="124"/>
  <c r="L82" i="124"/>
  <c r="O81" i="124"/>
  <c r="C81" i="124"/>
  <c r="J83" i="124"/>
  <c r="I84" i="124"/>
  <c r="G88" i="124"/>
  <c r="J89" i="124"/>
  <c r="T92" i="124"/>
  <c r="S93" i="124"/>
  <c r="D111" i="124"/>
  <c r="D112" i="124"/>
  <c r="D117" i="124"/>
  <c r="I121" i="124"/>
  <c r="T128" i="124"/>
  <c r="K128" i="124" s="1"/>
  <c r="I27" i="124"/>
  <c r="O45" i="124"/>
  <c r="S50" i="124"/>
  <c r="E51" i="124"/>
  <c r="O55" i="124"/>
  <c r="G56" i="124"/>
  <c r="I58" i="124"/>
  <c r="F59" i="124"/>
  <c r="L61" i="124"/>
  <c r="L64" i="124"/>
  <c r="H70" i="124"/>
  <c r="O72" i="124"/>
  <c r="F72" i="124" s="1"/>
  <c r="S72" i="124"/>
  <c r="E72" i="124"/>
  <c r="S73" i="124"/>
  <c r="O75" i="124"/>
  <c r="S75" i="124"/>
  <c r="E75" i="124"/>
  <c r="G76" i="124"/>
  <c r="D81" i="124"/>
  <c r="T83" i="124"/>
  <c r="I87" i="124"/>
  <c r="S88" i="124"/>
  <c r="O90" i="124"/>
  <c r="S90" i="124"/>
  <c r="S96" i="124"/>
  <c r="G96" i="124"/>
  <c r="J98" i="124"/>
  <c r="H99" i="124"/>
  <c r="J104" i="124"/>
  <c r="E106" i="124"/>
  <c r="E105" i="124"/>
  <c r="I106" i="124"/>
  <c r="I105" i="124"/>
  <c r="G108" i="124"/>
  <c r="T114" i="124"/>
  <c r="J114" i="124"/>
  <c r="G47" i="124"/>
  <c r="L48" i="124"/>
  <c r="J62" i="124"/>
  <c r="D63" i="124"/>
  <c r="I63" i="124"/>
  <c r="J66" i="124"/>
  <c r="L70" i="124"/>
  <c r="O69" i="124"/>
  <c r="C69" i="124"/>
  <c r="H72" i="124"/>
  <c r="J77" i="124"/>
  <c r="S81" i="124"/>
  <c r="G81" i="124"/>
  <c r="D84" i="124"/>
  <c r="D85" i="124"/>
  <c r="D91" i="124"/>
  <c r="I97" i="124"/>
  <c r="C99" i="124"/>
  <c r="O99" i="124"/>
  <c r="L100" i="124"/>
  <c r="F101" i="124"/>
  <c r="K101" i="124"/>
  <c r="F102" i="124"/>
  <c r="E102" i="124"/>
  <c r="I102" i="124"/>
  <c r="L112" i="124"/>
  <c r="O111" i="124"/>
  <c r="H111" i="124"/>
  <c r="H112" i="124"/>
  <c r="C111" i="124"/>
  <c r="H117" i="124"/>
  <c r="C126" i="124"/>
  <c r="O126" i="124"/>
  <c r="E130" i="124"/>
  <c r="E129" i="124"/>
  <c r="I130" i="124"/>
  <c r="I129" i="124"/>
  <c r="O138" i="124"/>
  <c r="L137" i="124"/>
  <c r="H138" i="124"/>
  <c r="C138" i="124"/>
  <c r="J23" i="124"/>
  <c r="D29" i="124"/>
  <c r="D41" i="124"/>
  <c r="S45" i="124"/>
  <c r="J49" i="124"/>
  <c r="I50" i="124"/>
  <c r="I51" i="124"/>
  <c r="D55" i="124"/>
  <c r="I55" i="124"/>
  <c r="D56" i="124"/>
  <c r="O63" i="124"/>
  <c r="G64" i="124"/>
  <c r="F66" i="124"/>
  <c r="D69" i="124"/>
  <c r="D75" i="124"/>
  <c r="O78" i="124"/>
  <c r="T80" i="124"/>
  <c r="K80" i="124" s="1"/>
  <c r="H87" i="124"/>
  <c r="I90" i="124"/>
  <c r="O93" i="124"/>
  <c r="F93" i="124" s="1"/>
  <c r="D97" i="124"/>
  <c r="L103" i="124"/>
  <c r="I112" i="124"/>
  <c r="I111" i="124"/>
  <c r="G127" i="124"/>
  <c r="O129" i="124"/>
  <c r="J11" i="124"/>
  <c r="J26" i="124"/>
  <c r="D27" i="124"/>
  <c r="F31" i="124"/>
  <c r="J43" i="124"/>
  <c r="T44" i="124"/>
  <c r="C45" i="124"/>
  <c r="J46" i="124"/>
  <c r="D47" i="124"/>
  <c r="I47" i="124"/>
  <c r="O50" i="124"/>
  <c r="H50" i="124"/>
  <c r="T52" i="124"/>
  <c r="H53" i="124"/>
  <c r="S55" i="124"/>
  <c r="E55" i="124"/>
  <c r="D12" i="124"/>
  <c r="H12" i="124"/>
  <c r="E13" i="124"/>
  <c r="E24" i="124"/>
  <c r="E27" i="124"/>
  <c r="S29" i="124"/>
  <c r="G29" i="124"/>
  <c r="J31" i="124"/>
  <c r="I34" i="124"/>
  <c r="C36" i="124"/>
  <c r="G36" i="124"/>
  <c r="T43" i="124"/>
  <c r="D45" i="124"/>
  <c r="S47" i="124"/>
  <c r="E47" i="124"/>
  <c r="D50" i="124"/>
  <c r="L56" i="124"/>
  <c r="L57" i="124" s="1"/>
  <c r="S58" i="124"/>
  <c r="C58" i="124"/>
  <c r="J59" i="124"/>
  <c r="G61" i="124"/>
  <c r="H63" i="124"/>
  <c r="S64" i="124"/>
  <c r="I66" i="124"/>
  <c r="G66" i="124"/>
  <c r="J68" i="124"/>
  <c r="S69" i="124"/>
  <c r="G69" i="124"/>
  <c r="D70" i="124"/>
  <c r="F71" i="124"/>
  <c r="C72" i="124"/>
  <c r="G72" i="124"/>
  <c r="L73" i="124"/>
  <c r="H82" i="124"/>
  <c r="L85" i="124"/>
  <c r="O84" i="124"/>
  <c r="F84" i="124" s="1"/>
  <c r="O87" i="124"/>
  <c r="S87" i="124"/>
  <c r="C91" i="124"/>
  <c r="H91" i="124"/>
  <c r="E90" i="124"/>
  <c r="G93" i="124"/>
  <c r="T95" i="124"/>
  <c r="K95" i="124" s="1"/>
  <c r="L97" i="124"/>
  <c r="O96" i="124"/>
  <c r="H96" i="124"/>
  <c r="H97" i="124"/>
  <c r="T98" i="124"/>
  <c r="K98" i="124" s="1"/>
  <c r="G99" i="124"/>
  <c r="S99" i="124"/>
  <c r="O105" i="124"/>
  <c r="S105" i="124"/>
  <c r="D105" i="124"/>
  <c r="C106" i="124"/>
  <c r="C108" i="124"/>
  <c r="T110" i="124"/>
  <c r="K110" i="124" s="1"/>
  <c r="J110" i="124"/>
  <c r="L116" i="124"/>
  <c r="O115" i="124"/>
  <c r="C115" i="124"/>
  <c r="H115" i="124"/>
  <c r="H116" i="124"/>
  <c r="D137" i="124"/>
  <c r="S84" i="124"/>
  <c r="G84" i="124"/>
  <c r="F86" i="124"/>
  <c r="C87" i="124"/>
  <c r="G87" i="124"/>
  <c r="L88" i="124"/>
  <c r="E99" i="124"/>
  <c r="D103" i="124"/>
  <c r="F110" i="124"/>
  <c r="I116" i="124"/>
  <c r="I115" i="124"/>
  <c r="C120" i="124"/>
  <c r="G126" i="124"/>
  <c r="S126" i="124"/>
  <c r="S130" i="124"/>
  <c r="T131" i="124"/>
  <c r="K131" i="124" s="1"/>
  <c r="J131" i="124"/>
  <c r="S132" i="124"/>
  <c r="I132" i="124"/>
  <c r="S113" i="124"/>
  <c r="I117" i="124"/>
  <c r="K118" i="124"/>
  <c r="T119" i="124"/>
  <c r="H120" i="124"/>
  <c r="S120" i="124"/>
  <c r="E126" i="124"/>
  <c r="E133" i="124"/>
  <c r="E132" i="124"/>
  <c r="O132" i="124"/>
  <c r="H133" i="124"/>
  <c r="H132" i="124"/>
  <c r="D138" i="124"/>
  <c r="I137" i="124"/>
  <c r="S111" i="124"/>
  <c r="G111" i="124"/>
  <c r="S115" i="124"/>
  <c r="G115" i="124"/>
  <c r="F118" i="124"/>
  <c r="D120" i="124"/>
  <c r="O120" i="124"/>
  <c r="J141" i="124"/>
  <c r="J118" i="124"/>
  <c r="D130" i="124"/>
  <c r="H130" i="124"/>
  <c r="F140" i="124"/>
  <c r="G137" i="124"/>
  <c r="E137" i="124"/>
  <c r="S138" i="124"/>
  <c r="G138" i="124"/>
  <c r="J140" i="124"/>
  <c r="T141" i="124"/>
  <c r="G26" i="123"/>
  <c r="H26" i="123" s="1"/>
  <c r="H27" i="123"/>
  <c r="H9" i="123"/>
  <c r="G14" i="123"/>
  <c r="H10" i="123"/>
  <c r="H21" i="123"/>
  <c r="H28" i="123"/>
  <c r="H32" i="123"/>
  <c r="H100" i="119"/>
  <c r="H8" i="119"/>
  <c r="G101" i="119"/>
  <c r="G113" i="119" s="1"/>
  <c r="G38" i="119"/>
  <c r="H17" i="119"/>
  <c r="H18" i="119" s="1"/>
  <c r="H99" i="119"/>
  <c r="H42" i="119"/>
  <c r="G22" i="119"/>
  <c r="D12" i="52"/>
  <c r="E12" i="52"/>
  <c r="D15" i="52"/>
  <c r="E15" i="52"/>
  <c r="D19" i="52"/>
  <c r="E19" i="52"/>
  <c r="D23" i="52"/>
  <c r="E23" i="52"/>
  <c r="D27" i="52"/>
  <c r="E27" i="52"/>
  <c r="D28" i="52"/>
  <c r="E28" i="52"/>
  <c r="D29" i="52"/>
  <c r="E29" i="52"/>
  <c r="D32" i="52"/>
  <c r="E32" i="52"/>
  <c r="D35" i="52"/>
  <c r="E35" i="52"/>
  <c r="D43" i="52"/>
  <c r="E43" i="52"/>
  <c r="D46" i="52"/>
  <c r="E46" i="52"/>
  <c r="D49" i="52"/>
  <c r="E49" i="52"/>
  <c r="D52" i="52"/>
  <c r="E52" i="52"/>
  <c r="D55" i="52"/>
  <c r="E55" i="52"/>
  <c r="D58" i="52"/>
  <c r="E58" i="52"/>
  <c r="D61" i="52"/>
  <c r="E61" i="52"/>
  <c r="D64" i="52"/>
  <c r="E64" i="52"/>
  <c r="D67" i="52"/>
  <c r="E67" i="52"/>
  <c r="D70" i="52"/>
  <c r="E70" i="52"/>
  <c r="D73" i="52"/>
  <c r="E73" i="52"/>
  <c r="D76" i="52"/>
  <c r="E76" i="52"/>
  <c r="D79" i="52"/>
  <c r="E79" i="52"/>
  <c r="D82" i="52"/>
  <c r="E82" i="52"/>
  <c r="D85" i="52"/>
  <c r="E85" i="52"/>
  <c r="D88" i="52"/>
  <c r="E88" i="52"/>
  <c r="D91" i="52"/>
  <c r="E91" i="52"/>
  <c r="D92" i="52"/>
  <c r="E92" i="52"/>
  <c r="D96" i="52"/>
  <c r="E96" i="52"/>
  <c r="D97" i="52"/>
  <c r="E97" i="52"/>
  <c r="D103" i="52"/>
  <c r="E103" i="52"/>
  <c r="D106" i="52"/>
  <c r="E106" i="52"/>
  <c r="F106" i="52"/>
  <c r="D109" i="52"/>
  <c r="E109" i="52"/>
  <c r="D116" i="52"/>
  <c r="E116" i="52"/>
  <c r="D117" i="52"/>
  <c r="E117" i="52"/>
  <c r="D118" i="52"/>
  <c r="E118" i="52"/>
  <c r="D119" i="52"/>
  <c r="E119" i="52"/>
  <c r="F119" i="52"/>
  <c r="D125" i="52"/>
  <c r="E125" i="52"/>
  <c r="D126" i="52"/>
  <c r="E126" i="52"/>
  <c r="F126" i="52"/>
  <c r="D39" i="52"/>
  <c r="E39" i="52"/>
  <c r="J34" i="124" l="1"/>
  <c r="T102" i="124"/>
  <c r="K102" i="124" s="1"/>
  <c r="F29" i="124"/>
  <c r="F24" i="124"/>
  <c r="K119" i="124"/>
  <c r="J76" i="124"/>
  <c r="K52" i="124"/>
  <c r="J129" i="124"/>
  <c r="K23" i="124"/>
  <c r="D42" i="124"/>
  <c r="K49" i="124"/>
  <c r="K83" i="124"/>
  <c r="F81" i="124"/>
  <c r="T76" i="124"/>
  <c r="K125" i="124"/>
  <c r="J36" i="124"/>
  <c r="F69" i="124"/>
  <c r="F117" i="124"/>
  <c r="T108" i="124"/>
  <c r="K108" i="124" s="1"/>
  <c r="F87" i="124"/>
  <c r="K46" i="124"/>
  <c r="O41" i="124"/>
  <c r="K114" i="124"/>
  <c r="J32" i="124"/>
  <c r="K37" i="124"/>
  <c r="K11" i="124"/>
  <c r="F105" i="124"/>
  <c r="F96" i="124"/>
  <c r="F58" i="124"/>
  <c r="K68" i="124"/>
  <c r="F63" i="124"/>
  <c r="S61" i="124"/>
  <c r="J61" i="124" s="1"/>
  <c r="T117" i="124"/>
  <c r="K117" i="124" s="1"/>
  <c r="K31" i="124"/>
  <c r="K62" i="124"/>
  <c r="F108" i="124"/>
  <c r="F40" i="124"/>
  <c r="K104" i="124"/>
  <c r="K89" i="124"/>
  <c r="G9" i="124"/>
  <c r="H21" i="122"/>
  <c r="E21" i="122"/>
  <c r="E22" i="122" s="1"/>
  <c r="F35" i="52"/>
  <c r="C9" i="124"/>
  <c r="G8" i="124"/>
  <c r="D9" i="124"/>
  <c r="J15" i="124"/>
  <c r="T15" i="124"/>
  <c r="K15" i="124" s="1"/>
  <c r="K43" i="124"/>
  <c r="K33" i="124"/>
  <c r="K59" i="124"/>
  <c r="K65" i="124"/>
  <c r="K44" i="124"/>
  <c r="F27" i="124"/>
  <c r="K74" i="124"/>
  <c r="T34" i="124"/>
  <c r="G8" i="119"/>
  <c r="H101" i="119"/>
  <c r="H113" i="119" s="1"/>
  <c r="O106" i="124"/>
  <c r="F106" i="124" s="1"/>
  <c r="S91" i="124"/>
  <c r="J91" i="124" s="1"/>
  <c r="F34" i="124"/>
  <c r="F99" i="124"/>
  <c r="F60" i="124"/>
  <c r="O67" i="124"/>
  <c r="F12" i="124"/>
  <c r="F39" i="52"/>
  <c r="K140" i="124"/>
  <c r="F126" i="124"/>
  <c r="F15" i="124"/>
  <c r="F32" i="124"/>
  <c r="O35" i="124"/>
  <c r="AY47" i="100"/>
  <c r="AA20" i="102"/>
  <c r="AA25" i="102" s="1"/>
  <c r="M22" i="120"/>
  <c r="M23" i="120" s="1"/>
  <c r="K71" i="124"/>
  <c r="L8" i="124"/>
  <c r="L7" i="124" s="1"/>
  <c r="K86" i="124"/>
  <c r="O109" i="124"/>
  <c r="AY41" i="100"/>
  <c r="F47" i="124"/>
  <c r="F15" i="52"/>
  <c r="F115" i="124"/>
  <c r="S127" i="124"/>
  <c r="T127" i="124" s="1"/>
  <c r="K127" i="124" s="1"/>
  <c r="F78" i="124"/>
  <c r="F45" i="124"/>
  <c r="K92" i="124"/>
  <c r="O39" i="124"/>
  <c r="F39" i="124" s="1"/>
  <c r="F76" i="124"/>
  <c r="D48" i="124"/>
  <c r="F55" i="124"/>
  <c r="G67" i="124"/>
  <c r="G51" i="124"/>
  <c r="F38" i="124"/>
  <c r="AA29" i="102"/>
  <c r="AA34" i="102" s="1"/>
  <c r="C79" i="124"/>
  <c r="O79" i="124"/>
  <c r="F79" i="124" s="1"/>
  <c r="O51" i="124"/>
  <c r="F51" i="124" s="1"/>
  <c r="S56" i="124"/>
  <c r="K14" i="124"/>
  <c r="F41" i="124"/>
  <c r="B6" i="123"/>
  <c r="J102" i="124"/>
  <c r="AO11" i="102"/>
  <c r="AO16" i="102" s="1"/>
  <c r="E21" i="120"/>
  <c r="E22" i="120" s="1"/>
  <c r="J21" i="120"/>
  <c r="J22" i="120" s="1"/>
  <c r="J23" i="120" s="1"/>
  <c r="J31" i="120" s="1"/>
  <c r="J32" i="120" s="1"/>
  <c r="Q21" i="122"/>
  <c r="T32" i="124"/>
  <c r="J20" i="123"/>
  <c r="F129" i="124"/>
  <c r="D133" i="124"/>
  <c r="F91" i="124"/>
  <c r="H41" i="124"/>
  <c r="Q22" i="122"/>
  <c r="C39" i="107"/>
  <c r="R16" i="122"/>
  <c r="T60" i="124"/>
  <c r="J8" i="123"/>
  <c r="I7" i="123"/>
  <c r="G34" i="102"/>
  <c r="M29" i="102"/>
  <c r="M34" i="102" s="1"/>
  <c r="M20" i="102"/>
  <c r="M25" i="102" s="1"/>
  <c r="G25" i="102"/>
  <c r="AO29" i="102"/>
  <c r="AO34" i="102" s="1"/>
  <c r="AO20" i="102"/>
  <c r="AO25" i="102" s="1"/>
  <c r="Q23" i="122"/>
  <c r="Q26" i="122" s="1"/>
  <c r="Q27" i="122" s="1"/>
  <c r="N22" i="122"/>
  <c r="K23" i="122"/>
  <c r="K26" i="122" s="1"/>
  <c r="K27" i="122" s="1"/>
  <c r="H22" i="122"/>
  <c r="O21" i="122"/>
  <c r="O22" i="122" s="1"/>
  <c r="P23" i="122"/>
  <c r="P26" i="122" s="1"/>
  <c r="P27" i="122" s="1"/>
  <c r="M31" i="120"/>
  <c r="M32" i="120" s="1"/>
  <c r="M24" i="120"/>
  <c r="M25" i="120" s="1"/>
  <c r="M29" i="120" s="1"/>
  <c r="M30" i="120" s="1"/>
  <c r="P24" i="120"/>
  <c r="P25" i="120" s="1"/>
  <c r="P27" i="120" s="1"/>
  <c r="P28" i="120" s="1"/>
  <c r="O23" i="120"/>
  <c r="Q23" i="120"/>
  <c r="Q24" i="120" s="1"/>
  <c r="L23" i="120"/>
  <c r="L24" i="120" s="1"/>
  <c r="N23" i="120"/>
  <c r="N24" i="120" s="1"/>
  <c r="K23" i="120"/>
  <c r="K24" i="120" s="1"/>
  <c r="I23" i="120"/>
  <c r="I24" i="120" s="1"/>
  <c r="G24" i="120"/>
  <c r="F23" i="120"/>
  <c r="F24" i="120" s="1"/>
  <c r="H23" i="120"/>
  <c r="E23" i="120"/>
  <c r="E24" i="120" s="1"/>
  <c r="AY53" i="100"/>
  <c r="D121" i="124"/>
  <c r="O121" i="124"/>
  <c r="T113" i="124"/>
  <c r="O116" i="124"/>
  <c r="F116" i="124" s="1"/>
  <c r="C116" i="124"/>
  <c r="C109" i="124"/>
  <c r="J105" i="124"/>
  <c r="T105" i="124"/>
  <c r="S100" i="124"/>
  <c r="G100" i="124"/>
  <c r="E94" i="124"/>
  <c r="O94" i="124"/>
  <c r="T69" i="124"/>
  <c r="K69" i="124" s="1"/>
  <c r="J69" i="124"/>
  <c r="T58" i="124"/>
  <c r="K58" i="124" s="1"/>
  <c r="J58" i="124"/>
  <c r="J47" i="124"/>
  <c r="T47" i="124"/>
  <c r="K47" i="124" s="1"/>
  <c r="S41" i="124"/>
  <c r="G41" i="124"/>
  <c r="G79" i="124"/>
  <c r="C112" i="124"/>
  <c r="O112" i="124"/>
  <c r="F112" i="124" s="1"/>
  <c r="O100" i="124"/>
  <c r="F100" i="124" s="1"/>
  <c r="C100" i="124"/>
  <c r="G82" i="124"/>
  <c r="S82" i="124"/>
  <c r="C48" i="124"/>
  <c r="O48" i="124"/>
  <c r="F48" i="124" s="1"/>
  <c r="J88" i="124"/>
  <c r="C64" i="124"/>
  <c r="O64" i="124"/>
  <c r="F64" i="124" s="1"/>
  <c r="T50" i="124"/>
  <c r="J50" i="124"/>
  <c r="C39" i="124"/>
  <c r="O25" i="124"/>
  <c r="F25" i="124" s="1"/>
  <c r="C25" i="124"/>
  <c r="E9" i="124"/>
  <c r="J27" i="124"/>
  <c r="T27" i="124"/>
  <c r="K27" i="124" s="1"/>
  <c r="S25" i="124"/>
  <c r="G25" i="124"/>
  <c r="G13" i="124"/>
  <c r="S13" i="124"/>
  <c r="J40" i="124"/>
  <c r="T40" i="124"/>
  <c r="K40" i="124" s="1"/>
  <c r="T138" i="124"/>
  <c r="J138" i="124"/>
  <c r="J130" i="124"/>
  <c r="F113" i="124"/>
  <c r="D113" i="124"/>
  <c r="T87" i="124"/>
  <c r="K87" i="124" s="1"/>
  <c r="J87" i="124"/>
  <c r="O85" i="124"/>
  <c r="F85" i="124" s="1"/>
  <c r="C85" i="124"/>
  <c r="G70" i="124"/>
  <c r="S70" i="124"/>
  <c r="J55" i="124"/>
  <c r="T55" i="124"/>
  <c r="C35" i="124"/>
  <c r="C137" i="124"/>
  <c r="O137" i="124"/>
  <c r="H113" i="124"/>
  <c r="I79" i="124"/>
  <c r="S79" i="124"/>
  <c r="G109" i="124"/>
  <c r="C94" i="124"/>
  <c r="C51" i="124"/>
  <c r="G28" i="124"/>
  <c r="S28" i="124"/>
  <c r="I16" i="124"/>
  <c r="J115" i="124"/>
  <c r="T115" i="124"/>
  <c r="G121" i="124"/>
  <c r="T111" i="124"/>
  <c r="K111" i="124" s="1"/>
  <c r="J111" i="124"/>
  <c r="T120" i="124"/>
  <c r="K120" i="124" s="1"/>
  <c r="J120" i="124"/>
  <c r="J132" i="124"/>
  <c r="T132" i="124"/>
  <c r="J84" i="124"/>
  <c r="T84" i="124"/>
  <c r="K84" i="124" s="1"/>
  <c r="J108" i="124"/>
  <c r="O73" i="124"/>
  <c r="F73" i="124" s="1"/>
  <c r="C73" i="124"/>
  <c r="E54" i="124"/>
  <c r="E57" i="124"/>
  <c r="S42" i="124"/>
  <c r="G42" i="124"/>
  <c r="T96" i="124"/>
  <c r="K96" i="124" s="1"/>
  <c r="J96" i="124"/>
  <c r="G73" i="124"/>
  <c r="T38" i="124"/>
  <c r="J38" i="124"/>
  <c r="F10" i="124"/>
  <c r="I9" i="124"/>
  <c r="G35" i="124"/>
  <c r="O9" i="124"/>
  <c r="K141" i="124"/>
  <c r="F120" i="124"/>
  <c r="G112" i="124"/>
  <c r="S112" i="124"/>
  <c r="F132" i="124"/>
  <c r="S133" i="124"/>
  <c r="I133" i="124"/>
  <c r="J126" i="124"/>
  <c r="T126" i="124"/>
  <c r="C121" i="124"/>
  <c r="G85" i="124"/>
  <c r="S85" i="124"/>
  <c r="S103" i="124"/>
  <c r="G103" i="124"/>
  <c r="O97" i="124"/>
  <c r="F97" i="124" s="1"/>
  <c r="C97" i="124"/>
  <c r="J64" i="124"/>
  <c r="S57" i="124"/>
  <c r="G57" i="124"/>
  <c r="O103" i="124"/>
  <c r="C103" i="124"/>
  <c r="C67" i="124"/>
  <c r="J45" i="124"/>
  <c r="T45" i="124"/>
  <c r="K45" i="124" s="1"/>
  <c r="F138" i="124"/>
  <c r="G97" i="124"/>
  <c r="S97" i="124"/>
  <c r="J90" i="124"/>
  <c r="T90" i="124"/>
  <c r="J75" i="124"/>
  <c r="T75" i="124"/>
  <c r="S51" i="124"/>
  <c r="L42" i="124"/>
  <c r="I123" i="124"/>
  <c r="S106" i="124"/>
  <c r="T78" i="124"/>
  <c r="J78" i="124"/>
  <c r="J63" i="124"/>
  <c r="T63" i="124"/>
  <c r="T16" i="124"/>
  <c r="E56" i="124"/>
  <c r="E16" i="124"/>
  <c r="F16" i="124"/>
  <c r="J10" i="124"/>
  <c r="T10" i="124"/>
  <c r="O133" i="124"/>
  <c r="F133" i="124" s="1"/>
  <c r="I53" i="124"/>
  <c r="F22" i="124"/>
  <c r="O57" i="124"/>
  <c r="F57" i="124" s="1"/>
  <c r="L54" i="124"/>
  <c r="C57" i="124"/>
  <c r="T22" i="124"/>
  <c r="J22" i="124"/>
  <c r="S9" i="124"/>
  <c r="H54" i="124"/>
  <c r="J117" i="124"/>
  <c r="S116" i="124"/>
  <c r="G116" i="124"/>
  <c r="S109" i="124"/>
  <c r="I109" i="124"/>
  <c r="S121" i="124"/>
  <c r="H121" i="124"/>
  <c r="O88" i="124"/>
  <c r="F88" i="124" s="1"/>
  <c r="C88" i="124"/>
  <c r="J99" i="124"/>
  <c r="T99" i="124"/>
  <c r="K99" i="124" s="1"/>
  <c r="T91" i="124"/>
  <c r="S67" i="124"/>
  <c r="I67" i="124"/>
  <c r="C56" i="124"/>
  <c r="L53" i="124"/>
  <c r="O56" i="124"/>
  <c r="I35" i="124"/>
  <c r="S35" i="124"/>
  <c r="T29" i="124"/>
  <c r="J29" i="124"/>
  <c r="F50" i="124"/>
  <c r="O130" i="124"/>
  <c r="F130" i="124" s="1"/>
  <c r="G94" i="124"/>
  <c r="G39" i="124"/>
  <c r="S137" i="124"/>
  <c r="H137" i="124"/>
  <c r="F111" i="124"/>
  <c r="E103" i="124"/>
  <c r="T81" i="124"/>
  <c r="K81" i="124" s="1"/>
  <c r="J81" i="124"/>
  <c r="O70" i="124"/>
  <c r="F70" i="124" s="1"/>
  <c r="C70" i="124"/>
  <c r="K66" i="124"/>
  <c r="D57" i="124"/>
  <c r="D54" i="124"/>
  <c r="S94" i="124"/>
  <c r="I94" i="124"/>
  <c r="F90" i="124"/>
  <c r="F75" i="124"/>
  <c r="T72" i="124"/>
  <c r="J72" i="124"/>
  <c r="O61" i="124"/>
  <c r="C61" i="124"/>
  <c r="T93" i="124"/>
  <c r="K93" i="124" s="1"/>
  <c r="J93" i="124"/>
  <c r="O82" i="124"/>
  <c r="F82" i="124" s="1"/>
  <c r="C82" i="124"/>
  <c r="J60" i="124"/>
  <c r="I56" i="124"/>
  <c r="I48" i="124"/>
  <c r="C28" i="124"/>
  <c r="O28" i="124"/>
  <c r="F28" i="124" s="1"/>
  <c r="D123" i="124"/>
  <c r="H9" i="124"/>
  <c r="T36" i="124"/>
  <c r="K36" i="124" s="1"/>
  <c r="O13" i="124"/>
  <c r="F13" i="124" s="1"/>
  <c r="C13" i="124"/>
  <c r="J24" i="124"/>
  <c r="T24" i="124"/>
  <c r="K24" i="124" s="1"/>
  <c r="J12" i="124"/>
  <c r="T12" i="124"/>
  <c r="K12" i="124" s="1"/>
  <c r="T129" i="124"/>
  <c r="H57" i="124"/>
  <c r="G13" i="123"/>
  <c r="H13" i="123" s="1"/>
  <c r="H14" i="123"/>
  <c r="G7" i="123"/>
  <c r="G102" i="119"/>
  <c r="G114" i="119" s="1"/>
  <c r="G158" i="119" s="1"/>
  <c r="G159" i="119" s="1"/>
  <c r="G112" i="119"/>
  <c r="H112" i="119"/>
  <c r="F32" i="52"/>
  <c r="F12" i="52"/>
  <c r="F92" i="52"/>
  <c r="F19" i="52"/>
  <c r="F103" i="52"/>
  <c r="E11" i="119"/>
  <c r="F11" i="119"/>
  <c r="J11" i="119"/>
  <c r="K11" i="119"/>
  <c r="L11" i="119"/>
  <c r="E13" i="119"/>
  <c r="E14" i="119" s="1"/>
  <c r="F13" i="119"/>
  <c r="J13" i="119"/>
  <c r="J14" i="119" s="1"/>
  <c r="K13" i="119"/>
  <c r="K14" i="119" s="1"/>
  <c r="L13" i="119"/>
  <c r="L14" i="119" s="1"/>
  <c r="E16" i="119"/>
  <c r="E17" i="119" s="1"/>
  <c r="E18" i="119" s="1"/>
  <c r="F16" i="119"/>
  <c r="I16" i="119" s="1"/>
  <c r="J16" i="119"/>
  <c r="J17" i="119" s="1"/>
  <c r="K16" i="119"/>
  <c r="K17" i="119" s="1"/>
  <c r="K18" i="119" s="1"/>
  <c r="L16" i="119"/>
  <c r="L17" i="119" s="1"/>
  <c r="L18" i="119" s="1"/>
  <c r="E20" i="119"/>
  <c r="E21" i="119" s="1"/>
  <c r="E22" i="119" s="1"/>
  <c r="F20" i="119"/>
  <c r="J20" i="119"/>
  <c r="K20" i="119"/>
  <c r="K21" i="119" s="1"/>
  <c r="L20" i="119"/>
  <c r="L21" i="119" s="1"/>
  <c r="L22" i="119" s="1"/>
  <c r="J21" i="119"/>
  <c r="J22" i="119" s="1"/>
  <c r="E24" i="119"/>
  <c r="E25" i="119" s="1"/>
  <c r="F24" i="119"/>
  <c r="I24" i="119" s="1"/>
  <c r="J24" i="119"/>
  <c r="J25" i="119" s="1"/>
  <c r="K24" i="119"/>
  <c r="K25" i="119" s="1"/>
  <c r="L24" i="119"/>
  <c r="L25" i="119" s="1"/>
  <c r="E26" i="119"/>
  <c r="F26" i="119"/>
  <c r="I26" i="119" s="1"/>
  <c r="J26" i="119"/>
  <c r="K26" i="119"/>
  <c r="L26" i="119"/>
  <c r="E30" i="119"/>
  <c r="E31" i="119" s="1"/>
  <c r="F30" i="119"/>
  <c r="J30" i="119"/>
  <c r="J31" i="119" s="1"/>
  <c r="K30" i="119"/>
  <c r="K31" i="119" s="1"/>
  <c r="L30" i="119"/>
  <c r="L31" i="119" s="1"/>
  <c r="E33" i="119"/>
  <c r="E34" i="119" s="1"/>
  <c r="F33" i="119"/>
  <c r="J33" i="119"/>
  <c r="J34" i="119" s="1"/>
  <c r="K33" i="119"/>
  <c r="K34" i="119" s="1"/>
  <c r="L33" i="119"/>
  <c r="L34" i="119"/>
  <c r="E36" i="119"/>
  <c r="F36" i="119"/>
  <c r="J36" i="119"/>
  <c r="K36" i="119"/>
  <c r="K37" i="119" s="1"/>
  <c r="K38" i="119" s="1"/>
  <c r="L36" i="119"/>
  <c r="L37" i="119" s="1"/>
  <c r="L38" i="119" s="1"/>
  <c r="E37" i="119"/>
  <c r="E38" i="119" s="1"/>
  <c r="E40" i="119"/>
  <c r="F40" i="119"/>
  <c r="I40" i="119" s="1"/>
  <c r="J40" i="119"/>
  <c r="J41" i="119" s="1"/>
  <c r="K40" i="119"/>
  <c r="K41" i="119" s="1"/>
  <c r="L40" i="119"/>
  <c r="L41" i="119" s="1"/>
  <c r="L42" i="119" s="1"/>
  <c r="E44" i="119"/>
  <c r="E45" i="119" s="1"/>
  <c r="F44" i="119"/>
  <c r="I44" i="119" s="1"/>
  <c r="J44" i="119"/>
  <c r="J45" i="119" s="1"/>
  <c r="K44" i="119"/>
  <c r="K45" i="119" s="1"/>
  <c r="L44" i="119"/>
  <c r="L45" i="119" s="1"/>
  <c r="E47" i="119"/>
  <c r="E48" i="119" s="1"/>
  <c r="F47" i="119"/>
  <c r="J47" i="119"/>
  <c r="J48" i="119" s="1"/>
  <c r="K47" i="119"/>
  <c r="K48" i="119" s="1"/>
  <c r="L47" i="119"/>
  <c r="L48" i="119" s="1"/>
  <c r="E50" i="119"/>
  <c r="E51" i="119" s="1"/>
  <c r="F50" i="119"/>
  <c r="J50" i="119"/>
  <c r="J51" i="119" s="1"/>
  <c r="K50" i="119"/>
  <c r="K51" i="119" s="1"/>
  <c r="L50" i="119"/>
  <c r="L51" i="119" s="1"/>
  <c r="E53" i="119"/>
  <c r="E54" i="119" s="1"/>
  <c r="F53" i="119"/>
  <c r="J53" i="119"/>
  <c r="J54" i="119" s="1"/>
  <c r="K53" i="119"/>
  <c r="K54" i="119" s="1"/>
  <c r="L53" i="119"/>
  <c r="L54" i="119" s="1"/>
  <c r="E56" i="119"/>
  <c r="E57" i="119" s="1"/>
  <c r="F56" i="119"/>
  <c r="I56" i="119" s="1"/>
  <c r="J56" i="119"/>
  <c r="J57" i="119" s="1"/>
  <c r="K56" i="119"/>
  <c r="K57" i="119" s="1"/>
  <c r="L56" i="119"/>
  <c r="L57" i="119"/>
  <c r="E59" i="119"/>
  <c r="F59" i="119"/>
  <c r="J59" i="119"/>
  <c r="J60" i="119" s="1"/>
  <c r="K59" i="119"/>
  <c r="K60" i="119" s="1"/>
  <c r="L59" i="119"/>
  <c r="L60" i="119" s="1"/>
  <c r="E60" i="119"/>
  <c r="E62" i="119"/>
  <c r="E63" i="119" s="1"/>
  <c r="F62" i="119"/>
  <c r="J62" i="119"/>
  <c r="J63" i="119" s="1"/>
  <c r="K62" i="119"/>
  <c r="K63" i="119" s="1"/>
  <c r="L62" i="119"/>
  <c r="L63" i="119" s="1"/>
  <c r="E65" i="119"/>
  <c r="E66" i="119" s="1"/>
  <c r="F65" i="119"/>
  <c r="J65" i="119"/>
  <c r="K65" i="119"/>
  <c r="K66" i="119" s="1"/>
  <c r="L65" i="119"/>
  <c r="L66" i="119" s="1"/>
  <c r="J66" i="119"/>
  <c r="E68" i="119"/>
  <c r="E69" i="119" s="1"/>
  <c r="F68" i="119"/>
  <c r="I68" i="119" s="1"/>
  <c r="J68" i="119"/>
  <c r="J69" i="119" s="1"/>
  <c r="K68" i="119"/>
  <c r="K69" i="119" s="1"/>
  <c r="L68" i="119"/>
  <c r="L69" i="119" s="1"/>
  <c r="E71" i="119"/>
  <c r="E72" i="119" s="1"/>
  <c r="F71" i="119"/>
  <c r="I71" i="119" s="1"/>
  <c r="J71" i="119"/>
  <c r="J72" i="119" s="1"/>
  <c r="K71" i="119"/>
  <c r="K72" i="119" s="1"/>
  <c r="L71" i="119"/>
  <c r="L72" i="119"/>
  <c r="E74" i="119"/>
  <c r="E75" i="119" s="1"/>
  <c r="F74" i="119"/>
  <c r="F75" i="119" s="1"/>
  <c r="J74" i="119"/>
  <c r="J75" i="119" s="1"/>
  <c r="K74" i="119"/>
  <c r="L74" i="119"/>
  <c r="L75" i="119" s="1"/>
  <c r="K75" i="119"/>
  <c r="E77" i="119"/>
  <c r="F77" i="119"/>
  <c r="F78" i="119" s="1"/>
  <c r="J77" i="119"/>
  <c r="J78" i="119" s="1"/>
  <c r="K77" i="119"/>
  <c r="K78" i="119" s="1"/>
  <c r="L77" i="119"/>
  <c r="L78" i="119" s="1"/>
  <c r="E78" i="119"/>
  <c r="E80" i="119"/>
  <c r="E81" i="119" s="1"/>
  <c r="F80" i="119"/>
  <c r="I80" i="119" s="1"/>
  <c r="J80" i="119"/>
  <c r="J81" i="119" s="1"/>
  <c r="K80" i="119"/>
  <c r="L80" i="119"/>
  <c r="L81" i="119" s="1"/>
  <c r="K81" i="119"/>
  <c r="E83" i="119"/>
  <c r="E84" i="119" s="1"/>
  <c r="F83" i="119"/>
  <c r="I83" i="119" s="1"/>
  <c r="J83" i="119"/>
  <c r="J84" i="119" s="1"/>
  <c r="K83" i="119"/>
  <c r="K84" i="119" s="1"/>
  <c r="L83" i="119"/>
  <c r="L84" i="119" s="1"/>
  <c r="E86" i="119"/>
  <c r="E87" i="119" s="1"/>
  <c r="F86" i="119"/>
  <c r="I86" i="119" s="1"/>
  <c r="J86" i="119"/>
  <c r="J87" i="119" s="1"/>
  <c r="K86" i="119"/>
  <c r="K87" i="119" s="1"/>
  <c r="L86" i="119"/>
  <c r="L87" i="119" s="1"/>
  <c r="E89" i="119"/>
  <c r="E90" i="119" s="1"/>
  <c r="F89" i="119"/>
  <c r="I89" i="119" s="1"/>
  <c r="J89" i="119"/>
  <c r="J90" i="119" s="1"/>
  <c r="K89" i="119"/>
  <c r="K90" i="119" s="1"/>
  <c r="L89" i="119"/>
  <c r="F90" i="119"/>
  <c r="I90" i="119" s="1"/>
  <c r="L90" i="119"/>
  <c r="E93" i="119"/>
  <c r="E94" i="119" s="1"/>
  <c r="F93" i="119"/>
  <c r="I93" i="119" s="1"/>
  <c r="J93" i="119"/>
  <c r="J94" i="119" s="1"/>
  <c r="K93" i="119"/>
  <c r="K94" i="119" s="1"/>
  <c r="L93" i="119"/>
  <c r="L94" i="119" s="1"/>
  <c r="E95" i="119"/>
  <c r="F95" i="119"/>
  <c r="I95" i="119" s="1"/>
  <c r="J95" i="119"/>
  <c r="K95" i="119"/>
  <c r="L95" i="119"/>
  <c r="E98" i="119"/>
  <c r="E99" i="119" s="1"/>
  <c r="F98" i="119"/>
  <c r="J98" i="119"/>
  <c r="K98" i="119"/>
  <c r="K99" i="119" s="1"/>
  <c r="L98" i="119"/>
  <c r="L99" i="119" s="1"/>
  <c r="J99" i="119"/>
  <c r="E104" i="119"/>
  <c r="E105" i="119" s="1"/>
  <c r="F104" i="119"/>
  <c r="I104" i="119" s="1"/>
  <c r="J104" i="119"/>
  <c r="J105" i="119" s="1"/>
  <c r="K104" i="119"/>
  <c r="K105" i="119" s="1"/>
  <c r="L104" i="119"/>
  <c r="L105" i="119" s="1"/>
  <c r="E107" i="119"/>
  <c r="E108" i="119" s="1"/>
  <c r="F107" i="119"/>
  <c r="I107" i="119" s="1"/>
  <c r="J107" i="119"/>
  <c r="J108" i="119" s="1"/>
  <c r="K107" i="119"/>
  <c r="K108" i="119" s="1"/>
  <c r="L107" i="119"/>
  <c r="L108" i="119" s="1"/>
  <c r="E110" i="119"/>
  <c r="E111" i="119" s="1"/>
  <c r="F110" i="119"/>
  <c r="I110" i="119" s="1"/>
  <c r="J110" i="119"/>
  <c r="J111" i="119" s="1"/>
  <c r="K110" i="119"/>
  <c r="K111" i="119" s="1"/>
  <c r="L110" i="119"/>
  <c r="L111" i="119" s="1"/>
  <c r="J24" i="120" l="1"/>
  <c r="L124" i="124"/>
  <c r="K76" i="124"/>
  <c r="T64" i="124"/>
  <c r="K64" i="124" s="1"/>
  <c r="K22" i="124"/>
  <c r="K29" i="124"/>
  <c r="T48" i="124"/>
  <c r="F109" i="124"/>
  <c r="K91" i="124"/>
  <c r="F67" i="124"/>
  <c r="K126" i="124"/>
  <c r="K115" i="124"/>
  <c r="L122" i="124"/>
  <c r="L134" i="124" s="1"/>
  <c r="L157" i="124" s="1"/>
  <c r="K72" i="124"/>
  <c r="G122" i="124"/>
  <c r="E42" i="124"/>
  <c r="H123" i="124"/>
  <c r="F9" i="124"/>
  <c r="K32" i="124"/>
  <c r="K34" i="124"/>
  <c r="K38" i="124"/>
  <c r="F35" i="124"/>
  <c r="F94" i="119"/>
  <c r="I94" i="119" s="1"/>
  <c r="F84" i="119"/>
  <c r="I84" i="119" s="1"/>
  <c r="E41" i="119"/>
  <c r="E42" i="119" s="1"/>
  <c r="F17" i="119"/>
  <c r="F18" i="119" s="1"/>
  <c r="I18" i="119" s="1"/>
  <c r="F14" i="119"/>
  <c r="F69" i="119"/>
  <c r="I69" i="119" s="1"/>
  <c r="F45" i="119"/>
  <c r="I45" i="119" s="1"/>
  <c r="F111" i="119"/>
  <c r="I111" i="119" s="1"/>
  <c r="F105" i="119"/>
  <c r="I105" i="119" s="1"/>
  <c r="F87" i="119"/>
  <c r="I87" i="119" s="1"/>
  <c r="F57" i="119"/>
  <c r="I57" i="119" s="1"/>
  <c r="F108" i="119"/>
  <c r="I108" i="119" s="1"/>
  <c r="F72" i="119"/>
  <c r="I72" i="119" s="1"/>
  <c r="K63" i="124"/>
  <c r="K90" i="124"/>
  <c r="K55" i="124"/>
  <c r="AY54" i="100"/>
  <c r="K129" i="124"/>
  <c r="F81" i="119"/>
  <c r="I81" i="119" s="1"/>
  <c r="F41" i="119"/>
  <c r="F42" i="119" s="1"/>
  <c r="I42" i="119" s="1"/>
  <c r="H102" i="119"/>
  <c r="H114" i="119" s="1"/>
  <c r="H158" i="119" s="1"/>
  <c r="H159" i="119" s="1"/>
  <c r="T39" i="124"/>
  <c r="K39" i="124" s="1"/>
  <c r="K113" i="124"/>
  <c r="C8" i="124"/>
  <c r="F25" i="119"/>
  <c r="I25" i="119" s="1"/>
  <c r="J127" i="124"/>
  <c r="K138" i="124"/>
  <c r="K10" i="124"/>
  <c r="K105" i="124"/>
  <c r="F99" i="119"/>
  <c r="I99" i="119" s="1"/>
  <c r="I98" i="119"/>
  <c r="F54" i="119"/>
  <c r="I54" i="119" s="1"/>
  <c r="I53" i="119"/>
  <c r="F51" i="119"/>
  <c r="I51" i="119" s="1"/>
  <c r="I50" i="119"/>
  <c r="F10" i="119"/>
  <c r="I6" i="123"/>
  <c r="J6" i="123" s="1"/>
  <c r="J7" i="123"/>
  <c r="F48" i="119"/>
  <c r="I48" i="119" s="1"/>
  <c r="I47" i="119"/>
  <c r="I17" i="119"/>
  <c r="F137" i="124"/>
  <c r="F66" i="119"/>
  <c r="I66" i="119" s="1"/>
  <c r="I65" i="119"/>
  <c r="F63" i="119"/>
  <c r="I63" i="119" s="1"/>
  <c r="I62" i="119"/>
  <c r="F37" i="119"/>
  <c r="I37" i="119" s="1"/>
  <c r="I36" i="119"/>
  <c r="F34" i="119"/>
  <c r="I34" i="119" s="1"/>
  <c r="I33" i="119"/>
  <c r="F31" i="119"/>
  <c r="I31" i="119" s="1"/>
  <c r="I30" i="119"/>
  <c r="F21" i="119"/>
  <c r="I20" i="119"/>
  <c r="T88" i="124"/>
  <c r="K88" i="124" s="1"/>
  <c r="F121" i="124"/>
  <c r="J56" i="124"/>
  <c r="F60" i="119"/>
  <c r="I60" i="119" s="1"/>
  <c r="I59" i="119"/>
  <c r="K42" i="119"/>
  <c r="K75" i="124"/>
  <c r="S53" i="124"/>
  <c r="J53" i="124" s="1"/>
  <c r="G53" i="124"/>
  <c r="K60" i="124"/>
  <c r="P24" i="122"/>
  <c r="P25" i="122" s="1"/>
  <c r="Q24" i="122"/>
  <c r="Q25" i="122" s="1"/>
  <c r="N23" i="122"/>
  <c r="N26" i="122" s="1"/>
  <c r="N27" i="122" s="1"/>
  <c r="K24" i="122"/>
  <c r="K25" i="122" s="1"/>
  <c r="H23" i="122"/>
  <c r="H26" i="122" s="1"/>
  <c r="H27" i="122" s="1"/>
  <c r="E23" i="122"/>
  <c r="O23" i="122"/>
  <c r="O26" i="122" s="1"/>
  <c r="O27" i="122" s="1"/>
  <c r="P29" i="120"/>
  <c r="P30" i="120" s="1"/>
  <c r="Q25" i="120"/>
  <c r="Q27" i="120" s="1"/>
  <c r="Q28" i="120" s="1"/>
  <c r="O31" i="120"/>
  <c r="O32" i="120" s="1"/>
  <c r="Q31" i="120"/>
  <c r="Q32" i="120" s="1"/>
  <c r="O24" i="120"/>
  <c r="E3" i="120" s="1"/>
  <c r="M27" i="120"/>
  <c r="M28" i="120" s="1"/>
  <c r="N25" i="120"/>
  <c r="N27" i="120" s="1"/>
  <c r="N28" i="120" s="1"/>
  <c r="L25" i="120"/>
  <c r="L27" i="120" s="1"/>
  <c r="L28" i="120" s="1"/>
  <c r="N31" i="120"/>
  <c r="N32" i="120" s="1"/>
  <c r="L31" i="120"/>
  <c r="L32" i="120" s="1"/>
  <c r="I25" i="120"/>
  <c r="I29" i="120" s="1"/>
  <c r="I30" i="120" s="1"/>
  <c r="K31" i="120"/>
  <c r="K32" i="120" s="1"/>
  <c r="K25" i="120"/>
  <c r="K29" i="120" s="1"/>
  <c r="K30" i="120" s="1"/>
  <c r="I31" i="120"/>
  <c r="I32" i="120" s="1"/>
  <c r="J25" i="120"/>
  <c r="J29" i="120" s="1"/>
  <c r="J30" i="120" s="1"/>
  <c r="F25" i="120"/>
  <c r="F27" i="120" s="1"/>
  <c r="F28" i="120" s="1"/>
  <c r="H31" i="120"/>
  <c r="H32" i="120" s="1"/>
  <c r="F31" i="120"/>
  <c r="F32" i="120" s="1"/>
  <c r="H24" i="120"/>
  <c r="G3" i="120" s="1"/>
  <c r="G25" i="120"/>
  <c r="G29" i="120" s="1"/>
  <c r="G30" i="120" s="1"/>
  <c r="E25" i="120"/>
  <c r="E29" i="120" s="1"/>
  <c r="E30" i="120" s="1"/>
  <c r="E31" i="120"/>
  <c r="E32" i="120" s="1"/>
  <c r="T9" i="124"/>
  <c r="K9" i="124" s="1"/>
  <c r="J9" i="124"/>
  <c r="T97" i="124"/>
  <c r="K97" i="124" s="1"/>
  <c r="J97" i="124"/>
  <c r="F103" i="124"/>
  <c r="I42" i="124"/>
  <c r="J28" i="124"/>
  <c r="T28" i="124"/>
  <c r="K28" i="124" s="1"/>
  <c r="T13" i="124"/>
  <c r="K13" i="124" s="1"/>
  <c r="J13" i="124"/>
  <c r="E7" i="124"/>
  <c r="E8" i="124"/>
  <c r="T82" i="124"/>
  <c r="K82" i="124" s="1"/>
  <c r="J82" i="124"/>
  <c r="H124" i="124"/>
  <c r="H8" i="124"/>
  <c r="S8" i="124"/>
  <c r="T61" i="124"/>
  <c r="K61" i="124" s="1"/>
  <c r="F61" i="124"/>
  <c r="F56" i="124"/>
  <c r="T56" i="124"/>
  <c r="J67" i="124"/>
  <c r="T67" i="124"/>
  <c r="J121" i="124"/>
  <c r="T121" i="124"/>
  <c r="T116" i="124"/>
  <c r="K116" i="124" s="1"/>
  <c r="J116" i="124"/>
  <c r="D7" i="124"/>
  <c r="K78" i="124"/>
  <c r="T112" i="124"/>
  <c r="K112" i="124" s="1"/>
  <c r="J112" i="124"/>
  <c r="S123" i="124"/>
  <c r="G123" i="124"/>
  <c r="I7" i="124"/>
  <c r="I8" i="124"/>
  <c r="J79" i="124"/>
  <c r="T79" i="124"/>
  <c r="K79" i="124" s="1"/>
  <c r="D8" i="124"/>
  <c r="C7" i="124"/>
  <c r="K50" i="124"/>
  <c r="J100" i="124"/>
  <c r="T100" i="124"/>
  <c r="K100" i="124" s="1"/>
  <c r="C124" i="124"/>
  <c r="L136" i="124"/>
  <c r="L159" i="124" s="1"/>
  <c r="D135" i="124"/>
  <c r="O53" i="124"/>
  <c r="C53" i="124"/>
  <c r="L123" i="124"/>
  <c r="C54" i="124"/>
  <c r="O54" i="124"/>
  <c r="F54" i="124" s="1"/>
  <c r="J106" i="124"/>
  <c r="T106" i="124"/>
  <c r="K106" i="124" s="1"/>
  <c r="O42" i="124"/>
  <c r="F42" i="124" s="1"/>
  <c r="C42" i="124"/>
  <c r="E124" i="124"/>
  <c r="G54" i="124"/>
  <c r="S54" i="124"/>
  <c r="J103" i="124"/>
  <c r="T103" i="124"/>
  <c r="K103" i="124" s="1"/>
  <c r="J133" i="124"/>
  <c r="T133" i="124"/>
  <c r="K133" i="124" s="1"/>
  <c r="J73" i="124"/>
  <c r="K132" i="124"/>
  <c r="G7" i="124"/>
  <c r="K16" i="124"/>
  <c r="T70" i="124"/>
  <c r="K70" i="124" s="1"/>
  <c r="J70" i="124"/>
  <c r="T130" i="124"/>
  <c r="K130" i="124" s="1"/>
  <c r="J25" i="124"/>
  <c r="T25" i="124"/>
  <c r="K25" i="124" s="1"/>
  <c r="K48" i="124"/>
  <c r="O8" i="124"/>
  <c r="F8" i="124" s="1"/>
  <c r="F94" i="124"/>
  <c r="J39" i="124"/>
  <c r="I54" i="124"/>
  <c r="I57" i="124"/>
  <c r="J94" i="124"/>
  <c r="T94" i="124"/>
  <c r="J137" i="124"/>
  <c r="T137" i="124"/>
  <c r="J35" i="124"/>
  <c r="T35" i="124"/>
  <c r="K35" i="124" s="1"/>
  <c r="J109" i="124"/>
  <c r="T109" i="124"/>
  <c r="J16" i="124"/>
  <c r="I135" i="124"/>
  <c r="J51" i="124"/>
  <c r="T51" i="124"/>
  <c r="K51" i="124" s="1"/>
  <c r="T57" i="124"/>
  <c r="K57" i="124" s="1"/>
  <c r="J57" i="124"/>
  <c r="E53" i="124"/>
  <c r="T85" i="124"/>
  <c r="K85" i="124" s="1"/>
  <c r="J85" i="124"/>
  <c r="T73" i="124"/>
  <c r="K73" i="124" s="1"/>
  <c r="J48" i="124"/>
  <c r="H135" i="124"/>
  <c r="J41" i="124"/>
  <c r="T41" i="124"/>
  <c r="J113" i="124"/>
  <c r="G6" i="123"/>
  <c r="H6" i="123" s="1"/>
  <c r="H7" i="123"/>
  <c r="E101" i="119"/>
  <c r="E113" i="119" s="1"/>
  <c r="J10" i="119"/>
  <c r="J9" i="119" s="1"/>
  <c r="J100" i="119" s="1"/>
  <c r="K10" i="119"/>
  <c r="K9" i="119" s="1"/>
  <c r="K8" i="119" s="1"/>
  <c r="J37" i="119"/>
  <c r="J38" i="119" s="1"/>
  <c r="L101" i="119"/>
  <c r="L113" i="119" s="1"/>
  <c r="K101" i="119"/>
  <c r="K113" i="119" s="1"/>
  <c r="L10" i="119"/>
  <c r="L9" i="119" s="1"/>
  <c r="L8" i="119" s="1"/>
  <c r="E10" i="119"/>
  <c r="E9" i="119" s="1"/>
  <c r="E100" i="119"/>
  <c r="E8" i="119"/>
  <c r="J42" i="119"/>
  <c r="K22" i="119"/>
  <c r="J18" i="119"/>
  <c r="D131" i="52"/>
  <c r="D130" i="52"/>
  <c r="D129" i="52"/>
  <c r="D128" i="52"/>
  <c r="D127" i="52"/>
  <c r="F125" i="52"/>
  <c r="E124" i="52"/>
  <c r="D124" i="52"/>
  <c r="E123" i="52"/>
  <c r="D123" i="52"/>
  <c r="E122" i="52"/>
  <c r="D122" i="52"/>
  <c r="E121" i="52"/>
  <c r="D121" i="52"/>
  <c r="E120" i="52"/>
  <c r="D120" i="52"/>
  <c r="F118" i="52"/>
  <c r="F117" i="52"/>
  <c r="F116" i="52"/>
  <c r="E115" i="52"/>
  <c r="F109" i="52"/>
  <c r="E98" i="52"/>
  <c r="D98" i="52"/>
  <c r="F97" i="52"/>
  <c r="F96" i="52"/>
  <c r="E95" i="52"/>
  <c r="D95" i="52"/>
  <c r="E93" i="52"/>
  <c r="D93" i="52"/>
  <c r="F91" i="52"/>
  <c r="F88" i="52"/>
  <c r="F85" i="52"/>
  <c r="E83" i="52"/>
  <c r="F82" i="52"/>
  <c r="F79" i="52"/>
  <c r="F76" i="52"/>
  <c r="F73" i="52"/>
  <c r="F70" i="52"/>
  <c r="F67" i="52"/>
  <c r="F64" i="52"/>
  <c r="F61" i="52"/>
  <c r="F58" i="52"/>
  <c r="F55" i="52"/>
  <c r="F52" i="52"/>
  <c r="F49" i="52"/>
  <c r="F46" i="52"/>
  <c r="F43" i="52"/>
  <c r="D40" i="52"/>
  <c r="E36" i="52"/>
  <c r="D36" i="52"/>
  <c r="D33" i="52"/>
  <c r="E31" i="52"/>
  <c r="F29" i="52"/>
  <c r="F28" i="52"/>
  <c r="F27" i="52"/>
  <c r="E26" i="52"/>
  <c r="D25" i="52"/>
  <c r="F23" i="52"/>
  <c r="E20" i="52"/>
  <c r="D20" i="52"/>
  <c r="E16" i="52"/>
  <c r="D11" i="52"/>
  <c r="D95" i="119"/>
  <c r="F154" i="119"/>
  <c r="I154" i="119" s="1"/>
  <c r="F151" i="119"/>
  <c r="I151" i="119" s="1"/>
  <c r="F146" i="119"/>
  <c r="I146" i="119" s="1"/>
  <c r="F142" i="119"/>
  <c r="I142" i="119" s="1"/>
  <c r="L160" i="124" l="1"/>
  <c r="C160" i="124" s="1"/>
  <c r="O159" i="124"/>
  <c r="C159" i="124"/>
  <c r="O157" i="124"/>
  <c r="C157" i="124"/>
  <c r="C122" i="124"/>
  <c r="K56" i="124"/>
  <c r="K67" i="124"/>
  <c r="K41" i="124"/>
  <c r="F38" i="119"/>
  <c r="I38" i="119" s="1"/>
  <c r="L100" i="119"/>
  <c r="L102" i="119" s="1"/>
  <c r="L114" i="119" s="1"/>
  <c r="K100" i="119"/>
  <c r="K112" i="119" s="1"/>
  <c r="F101" i="119"/>
  <c r="J8" i="119"/>
  <c r="K121" i="124"/>
  <c r="I41" i="119"/>
  <c r="J101" i="119"/>
  <c r="J113" i="119" s="1"/>
  <c r="F113" i="119"/>
  <c r="I101" i="119"/>
  <c r="F22" i="119"/>
  <c r="I22" i="119" s="1"/>
  <c r="I21" i="119"/>
  <c r="F65" i="52"/>
  <c r="F98" i="52"/>
  <c r="K137" i="124"/>
  <c r="E26" i="122"/>
  <c r="E27" i="122" s="1"/>
  <c r="F53" i="52"/>
  <c r="F9" i="119"/>
  <c r="K27" i="120"/>
  <c r="K28" i="120" s="1"/>
  <c r="F29" i="120"/>
  <c r="F30" i="120" s="1"/>
  <c r="I27" i="120"/>
  <c r="I28" i="120" s="1"/>
  <c r="N29" i="120"/>
  <c r="N30" i="120" s="1"/>
  <c r="O24" i="122"/>
  <c r="O25" i="122" s="1"/>
  <c r="N24" i="122"/>
  <c r="N25" i="122" s="1"/>
  <c r="H24" i="122"/>
  <c r="H25" i="122" s="1"/>
  <c r="E24" i="122"/>
  <c r="G27" i="120"/>
  <c r="G28" i="120" s="1"/>
  <c r="O25" i="120"/>
  <c r="O29" i="120" s="1"/>
  <c r="O30" i="120" s="1"/>
  <c r="Q29" i="120"/>
  <c r="Q30" i="120" s="1"/>
  <c r="L29" i="120"/>
  <c r="L30" i="120" s="1"/>
  <c r="J27" i="120"/>
  <c r="J28" i="120" s="1"/>
  <c r="H25" i="120"/>
  <c r="H29" i="120" s="1"/>
  <c r="H30" i="120" s="1"/>
  <c r="E27" i="120"/>
  <c r="E28" i="120" s="1"/>
  <c r="K109" i="124"/>
  <c r="D134" i="124"/>
  <c r="O136" i="124"/>
  <c r="D124" i="124"/>
  <c r="K94" i="124"/>
  <c r="E123" i="124"/>
  <c r="S124" i="124"/>
  <c r="G124" i="124"/>
  <c r="T54" i="124"/>
  <c r="K54" i="124" s="1"/>
  <c r="C136" i="124"/>
  <c r="C134" i="124"/>
  <c r="F53" i="124"/>
  <c r="T53" i="124"/>
  <c r="K53" i="124" s="1"/>
  <c r="J123" i="124"/>
  <c r="H122" i="124"/>
  <c r="S122" i="124"/>
  <c r="E136" i="124"/>
  <c r="O124" i="124"/>
  <c r="F124" i="124" s="1"/>
  <c r="O7" i="124"/>
  <c r="G135" i="124"/>
  <c r="S135" i="124"/>
  <c r="S158" i="124" s="1"/>
  <c r="J8" i="124"/>
  <c r="T8" i="124"/>
  <c r="K8" i="124" s="1"/>
  <c r="G134" i="124"/>
  <c r="O134" i="124"/>
  <c r="E122" i="124"/>
  <c r="J42" i="124"/>
  <c r="O122" i="124"/>
  <c r="D122" i="124"/>
  <c r="L135" i="124"/>
  <c r="L158" i="124" s="1"/>
  <c r="C158" i="124" s="1"/>
  <c r="O123" i="124"/>
  <c r="C123" i="124"/>
  <c r="I122" i="124"/>
  <c r="H7" i="124"/>
  <c r="S7" i="124"/>
  <c r="H136" i="124"/>
  <c r="T42" i="124"/>
  <c r="K42" i="124" s="1"/>
  <c r="E34" i="52"/>
  <c r="E33" i="52"/>
  <c r="F44" i="52"/>
  <c r="E44" i="52"/>
  <c r="E54" i="52"/>
  <c r="E53" i="52"/>
  <c r="D63" i="52"/>
  <c r="D62" i="52"/>
  <c r="F74" i="52"/>
  <c r="D90" i="52"/>
  <c r="D89" i="52"/>
  <c r="F108" i="52"/>
  <c r="F107" i="52"/>
  <c r="E11" i="52"/>
  <c r="F24" i="52"/>
  <c r="D24" i="52"/>
  <c r="F26" i="52"/>
  <c r="D26" i="52"/>
  <c r="D34" i="52"/>
  <c r="F56" i="52"/>
  <c r="E56" i="52"/>
  <c r="E60" i="52"/>
  <c r="E59" i="52"/>
  <c r="E63" i="52"/>
  <c r="E62" i="52"/>
  <c r="E66" i="52"/>
  <c r="E65" i="52"/>
  <c r="D69" i="52"/>
  <c r="D68" i="52"/>
  <c r="D72" i="52"/>
  <c r="D71" i="52"/>
  <c r="D75" i="52"/>
  <c r="D74" i="52"/>
  <c r="D78" i="52"/>
  <c r="D77" i="52"/>
  <c r="E84" i="52"/>
  <c r="E87" i="52"/>
  <c r="E86" i="52"/>
  <c r="E90" i="52"/>
  <c r="E89" i="52"/>
  <c r="F128" i="52"/>
  <c r="E128" i="52"/>
  <c r="E14" i="52"/>
  <c r="E13" i="52"/>
  <c r="E48" i="52"/>
  <c r="E47" i="52"/>
  <c r="D60" i="52"/>
  <c r="D59" i="52"/>
  <c r="F95" i="52"/>
  <c r="F129" i="52"/>
  <c r="E129" i="52"/>
  <c r="F16" i="52"/>
  <c r="D16" i="52"/>
  <c r="E25" i="52"/>
  <c r="E24" i="52"/>
  <c r="F36" i="52"/>
  <c r="F50" i="52"/>
  <c r="E69" i="52"/>
  <c r="E68" i="52"/>
  <c r="E72" i="52"/>
  <c r="E71" i="52"/>
  <c r="E75" i="52"/>
  <c r="E74" i="52"/>
  <c r="E78" i="52"/>
  <c r="E77" i="52"/>
  <c r="F89" i="52"/>
  <c r="D108" i="52"/>
  <c r="D107" i="52"/>
  <c r="D115" i="52"/>
  <c r="F120" i="52"/>
  <c r="F121" i="52"/>
  <c r="F122" i="52"/>
  <c r="F123" i="52"/>
  <c r="F124" i="52"/>
  <c r="F127" i="52"/>
  <c r="E127" i="52"/>
  <c r="F131" i="52"/>
  <c r="E131" i="52"/>
  <c r="F30" i="52"/>
  <c r="E30" i="52"/>
  <c r="F40" i="52"/>
  <c r="E40" i="52"/>
  <c r="E51" i="52"/>
  <c r="E50" i="52"/>
  <c r="D57" i="52"/>
  <c r="D56" i="52"/>
  <c r="D66" i="52"/>
  <c r="D65" i="52"/>
  <c r="E81" i="52"/>
  <c r="E80" i="52"/>
  <c r="D87" i="52"/>
  <c r="D86" i="52"/>
  <c r="E111" i="52"/>
  <c r="E110" i="52"/>
  <c r="D14" i="52"/>
  <c r="D13" i="52"/>
  <c r="D31" i="52"/>
  <c r="D30" i="52"/>
  <c r="D45" i="52"/>
  <c r="D44" i="52"/>
  <c r="D48" i="52"/>
  <c r="D47" i="52"/>
  <c r="D51" i="52"/>
  <c r="D50" i="52"/>
  <c r="D54" i="52"/>
  <c r="D53" i="52"/>
  <c r="F62" i="52"/>
  <c r="F77" i="52"/>
  <c r="D81" i="52"/>
  <c r="D80" i="52"/>
  <c r="D84" i="52"/>
  <c r="D83" i="52"/>
  <c r="F86" i="52"/>
  <c r="E108" i="52"/>
  <c r="E107" i="52"/>
  <c r="D111" i="52"/>
  <c r="D110" i="52"/>
  <c r="F130" i="52"/>
  <c r="E130" i="52"/>
  <c r="F33" i="52"/>
  <c r="F20" i="52"/>
  <c r="F11" i="52"/>
  <c r="F13" i="52"/>
  <c r="L112" i="119"/>
  <c r="J102" i="119"/>
  <c r="J114" i="119" s="1"/>
  <c r="J112" i="119"/>
  <c r="E102" i="119"/>
  <c r="E114" i="119" s="1"/>
  <c r="E112" i="119"/>
  <c r="E45" i="52"/>
  <c r="F60" i="52"/>
  <c r="F72" i="52"/>
  <c r="F78" i="52"/>
  <c r="F80" i="52"/>
  <c r="F110" i="52"/>
  <c r="F115" i="52"/>
  <c r="E57" i="52"/>
  <c r="F68" i="52"/>
  <c r="F47" i="52"/>
  <c r="F59" i="52"/>
  <c r="F71" i="52"/>
  <c r="F83" i="52"/>
  <c r="F93" i="52"/>
  <c r="D99" i="52"/>
  <c r="E99" i="52"/>
  <c r="D11" i="119"/>
  <c r="D13" i="119"/>
  <c r="D14" i="119" s="1"/>
  <c r="D16" i="119"/>
  <c r="D17" i="119" s="1"/>
  <c r="D18" i="119" s="1"/>
  <c r="D20" i="119"/>
  <c r="D21" i="119" s="1"/>
  <c r="D22" i="119" s="1"/>
  <c r="D24" i="119"/>
  <c r="D25" i="119" s="1"/>
  <c r="D26" i="119"/>
  <c r="D30" i="119"/>
  <c r="D31" i="119" s="1"/>
  <c r="D33" i="119"/>
  <c r="D34" i="119" s="1"/>
  <c r="D36" i="119"/>
  <c r="D37" i="119" s="1"/>
  <c r="D40" i="119"/>
  <c r="D41" i="119" s="1"/>
  <c r="D42" i="119" s="1"/>
  <c r="D44" i="119"/>
  <c r="D45" i="119" s="1"/>
  <c r="D47" i="119"/>
  <c r="D48" i="119" s="1"/>
  <c r="D50" i="119"/>
  <c r="D51" i="119" s="1"/>
  <c r="D53" i="119"/>
  <c r="D54" i="119" s="1"/>
  <c r="D56" i="119"/>
  <c r="D57" i="119" s="1"/>
  <c r="D59" i="119"/>
  <c r="D60" i="119" s="1"/>
  <c r="D62" i="119"/>
  <c r="D63" i="119" s="1"/>
  <c r="D65" i="119"/>
  <c r="D66" i="119" s="1"/>
  <c r="D68" i="119"/>
  <c r="D69" i="119" s="1"/>
  <c r="D71" i="119"/>
  <c r="D72" i="119" s="1"/>
  <c r="D74" i="119"/>
  <c r="D75" i="119" s="1"/>
  <c r="D77" i="119"/>
  <c r="D78" i="119" s="1"/>
  <c r="D80" i="119"/>
  <c r="D81" i="119" s="1"/>
  <c r="D83" i="119"/>
  <c r="D84" i="119" s="1"/>
  <c r="D86" i="119"/>
  <c r="D87" i="119" s="1"/>
  <c r="D89" i="119"/>
  <c r="D90" i="119" s="1"/>
  <c r="D93" i="119"/>
  <c r="D94" i="119" s="1"/>
  <c r="D104" i="119"/>
  <c r="D105" i="119" s="1"/>
  <c r="D107" i="119"/>
  <c r="D108" i="119" s="1"/>
  <c r="D110" i="119"/>
  <c r="D111" i="119" s="1"/>
  <c r="E25" i="122" l="1"/>
  <c r="G3" i="122"/>
  <c r="L161" i="124"/>
  <c r="O161" i="124" s="1"/>
  <c r="J158" i="124"/>
  <c r="F157" i="124"/>
  <c r="T157" i="124"/>
  <c r="K157" i="124" s="1"/>
  <c r="F159" i="124"/>
  <c r="O160" i="124"/>
  <c r="F160" i="124" s="1"/>
  <c r="T159" i="124"/>
  <c r="F122" i="124"/>
  <c r="F45" i="52"/>
  <c r="F31" i="52"/>
  <c r="F25" i="52"/>
  <c r="J54" i="124"/>
  <c r="K102" i="119"/>
  <c r="K114" i="119" s="1"/>
  <c r="F81" i="52"/>
  <c r="F111" i="52"/>
  <c r="F54" i="52"/>
  <c r="F123" i="124"/>
  <c r="F66" i="52"/>
  <c r="F134" i="124"/>
  <c r="F7" i="124"/>
  <c r="F100" i="119"/>
  <c r="F8" i="119"/>
  <c r="I113" i="119"/>
  <c r="H27" i="120"/>
  <c r="H28" i="120" s="1"/>
  <c r="O27" i="120"/>
  <c r="O28" i="120" s="1"/>
  <c r="J122" i="124"/>
  <c r="T122" i="124"/>
  <c r="S136" i="124"/>
  <c r="G136" i="124"/>
  <c r="E134" i="124"/>
  <c r="I124" i="124"/>
  <c r="J7" i="124"/>
  <c r="T7" i="124"/>
  <c r="K7" i="124" s="1"/>
  <c r="I134" i="124"/>
  <c r="O135" i="124"/>
  <c r="O158" i="124" s="1"/>
  <c r="F158" i="124" s="1"/>
  <c r="C135" i="124"/>
  <c r="H134" i="124"/>
  <c r="S134" i="124"/>
  <c r="F136" i="124"/>
  <c r="D136" i="124"/>
  <c r="J135" i="124"/>
  <c r="T123" i="124"/>
  <c r="K123" i="124" s="1"/>
  <c r="T124" i="124"/>
  <c r="E135" i="124"/>
  <c r="E42" i="52"/>
  <c r="E41" i="52"/>
  <c r="D38" i="52"/>
  <c r="D37" i="52"/>
  <c r="F69" i="52"/>
  <c r="F34" i="52"/>
  <c r="E94" i="52"/>
  <c r="D22" i="52"/>
  <c r="D21" i="52"/>
  <c r="F17" i="52"/>
  <c r="D17" i="52"/>
  <c r="F90" i="52"/>
  <c r="F51" i="52"/>
  <c r="F94" i="52"/>
  <c r="E22" i="52"/>
  <c r="E21" i="52"/>
  <c r="D101" i="52"/>
  <c r="F63" i="52"/>
  <c r="F37" i="52"/>
  <c r="E37" i="52"/>
  <c r="F75" i="52"/>
  <c r="E101" i="52"/>
  <c r="D10" i="52"/>
  <c r="E18" i="52"/>
  <c r="E17" i="52"/>
  <c r="D42" i="52"/>
  <c r="D41" i="52"/>
  <c r="F87" i="52"/>
  <c r="F48" i="52"/>
  <c r="F14" i="52"/>
  <c r="F57" i="52"/>
  <c r="F84" i="52"/>
  <c r="D94" i="52"/>
  <c r="E10" i="52"/>
  <c r="F41" i="52"/>
  <c r="F10" i="52"/>
  <c r="F21" i="52"/>
  <c r="F99" i="52"/>
  <c r="D38" i="119"/>
  <c r="C161" i="124" l="1"/>
  <c r="F161" i="124"/>
  <c r="T161" i="124"/>
  <c r="K161" i="124" s="1"/>
  <c r="T160" i="124"/>
  <c r="K160" i="124" s="1"/>
  <c r="K159" i="124"/>
  <c r="T158" i="124"/>
  <c r="K158" i="124" s="1"/>
  <c r="T135" i="124"/>
  <c r="K135" i="124" s="1"/>
  <c r="K122" i="124"/>
  <c r="F9" i="52"/>
  <c r="F22" i="52"/>
  <c r="I100" i="119"/>
  <c r="F102" i="119"/>
  <c r="F112" i="119"/>
  <c r="J136" i="124"/>
  <c r="T136" i="124"/>
  <c r="K136" i="124" s="1"/>
  <c r="F135" i="124"/>
  <c r="J124" i="124"/>
  <c r="J134" i="124"/>
  <c r="T134" i="124"/>
  <c r="K134" i="124" s="1"/>
  <c r="K124" i="124"/>
  <c r="I136" i="124"/>
  <c r="F42" i="52"/>
  <c r="F38" i="52"/>
  <c r="E38" i="52"/>
  <c r="E9" i="52"/>
  <c r="F101" i="52"/>
  <c r="F18" i="52"/>
  <c r="D18" i="52"/>
  <c r="D102" i="52"/>
  <c r="D9" i="52"/>
  <c r="D100" i="52"/>
  <c r="D105" i="52"/>
  <c r="D104" i="52"/>
  <c r="E105" i="52"/>
  <c r="E104" i="52"/>
  <c r="F105" i="52"/>
  <c r="F104" i="52"/>
  <c r="F114" i="119" l="1"/>
  <c r="I102" i="119"/>
  <c r="I112" i="119"/>
  <c r="E132" i="52"/>
  <c r="E100" i="52"/>
  <c r="E102" i="52"/>
  <c r="F100" i="52"/>
  <c r="F102" i="52"/>
  <c r="D8" i="52"/>
  <c r="E8" i="52"/>
  <c r="F8" i="52"/>
  <c r="I114" i="119" l="1"/>
  <c r="D133" i="52"/>
  <c r="D113" i="52"/>
  <c r="E112" i="52"/>
  <c r="D112" i="52"/>
  <c r="F112" i="52" l="1"/>
  <c r="E134" i="52"/>
  <c r="E114" i="52"/>
  <c r="E133" i="52"/>
  <c r="E113" i="52"/>
  <c r="D134" i="52"/>
  <c r="D114" i="52"/>
  <c r="F132" i="52"/>
  <c r="F113" i="52" l="1"/>
  <c r="F133" i="52"/>
  <c r="D132" i="52"/>
  <c r="F114" i="52"/>
  <c r="F134" i="52" l="1"/>
  <c r="C11" i="119"/>
  <c r="C13" i="119"/>
  <c r="C14" i="119" s="1"/>
  <c r="C16" i="119"/>
  <c r="C17" i="119" s="1"/>
  <c r="C20" i="119"/>
  <c r="C21" i="119" s="1"/>
  <c r="C24" i="119"/>
  <c r="C25" i="119"/>
  <c r="C26" i="119"/>
  <c r="C30" i="119"/>
  <c r="C31" i="119" s="1"/>
  <c r="C33" i="119"/>
  <c r="C34" i="119" s="1"/>
  <c r="C36" i="119"/>
  <c r="C37" i="119" s="1"/>
  <c r="C40" i="119"/>
  <c r="C41" i="119" s="1"/>
  <c r="C44" i="119"/>
  <c r="C45" i="119" s="1"/>
  <c r="C47" i="119"/>
  <c r="C48" i="119"/>
  <c r="C50" i="119"/>
  <c r="C51" i="119" s="1"/>
  <c r="C53" i="119"/>
  <c r="C54" i="119" s="1"/>
  <c r="C56" i="119"/>
  <c r="C57" i="119" s="1"/>
  <c r="C59" i="119"/>
  <c r="C60" i="119"/>
  <c r="C62" i="119"/>
  <c r="C63" i="119" s="1"/>
  <c r="C65" i="119"/>
  <c r="C66" i="119" s="1"/>
  <c r="C68" i="119"/>
  <c r="C69" i="119" s="1"/>
  <c r="C71" i="119"/>
  <c r="C72" i="119" s="1"/>
  <c r="C74" i="119"/>
  <c r="C75" i="119" s="1"/>
  <c r="C77" i="119"/>
  <c r="C78" i="119"/>
  <c r="C80" i="119"/>
  <c r="C81" i="119" s="1"/>
  <c r="C83" i="119"/>
  <c r="C84" i="119" s="1"/>
  <c r="C86" i="119"/>
  <c r="C87" i="119" s="1"/>
  <c r="C89" i="119"/>
  <c r="C90" i="119" s="1"/>
  <c r="C93" i="119"/>
  <c r="C95" i="119"/>
  <c r="C98" i="119"/>
  <c r="C99" i="119" s="1"/>
  <c r="C104" i="119"/>
  <c r="C105" i="119" s="1"/>
  <c r="C107" i="119"/>
  <c r="C108" i="119" s="1"/>
  <c r="C110" i="119"/>
  <c r="C111" i="119" s="1"/>
  <c r="C10" i="119" l="1"/>
  <c r="C9" i="119" s="1"/>
  <c r="C8" i="119" s="1"/>
  <c r="C38" i="119"/>
  <c r="C22" i="119"/>
  <c r="C101" i="119"/>
  <c r="C113" i="119" s="1"/>
  <c r="C94" i="119"/>
  <c r="C42" i="119"/>
  <c r="C18" i="119"/>
  <c r="C100" i="119" l="1"/>
  <c r="C112" i="119"/>
  <c r="C102" i="119"/>
  <c r="C114" i="119" s="1"/>
  <c r="G15" i="102" l="1"/>
  <c r="L14" i="122"/>
  <c r="I14" i="122"/>
  <c r="F14" i="122"/>
  <c r="C14" i="122"/>
  <c r="L15" i="122"/>
  <c r="L21" i="122" s="1"/>
  <c r="I15" i="122"/>
  <c r="F15" i="122"/>
  <c r="C15" i="122"/>
  <c r="M21" i="122"/>
  <c r="M12" i="122"/>
  <c r="L12" i="122"/>
  <c r="J12" i="122"/>
  <c r="I12" i="122"/>
  <c r="G12" i="122"/>
  <c r="F12" i="122"/>
  <c r="D12" i="122"/>
  <c r="C12" i="122"/>
  <c r="D21" i="122" l="1"/>
  <c r="R12" i="122"/>
  <c r="G21" i="122"/>
  <c r="R15" i="122"/>
  <c r="M22" i="122"/>
  <c r="M23" i="122" s="1"/>
  <c r="M26" i="122" s="1"/>
  <c r="C21" i="122"/>
  <c r="F21" i="122"/>
  <c r="I21" i="122"/>
  <c r="J21" i="122"/>
  <c r="J22" i="122" s="1"/>
  <c r="L22" i="122"/>
  <c r="G22" i="122"/>
  <c r="D22" i="122"/>
  <c r="R21" i="122" l="1"/>
  <c r="R22" i="122"/>
  <c r="C22" i="122"/>
  <c r="M24" i="122"/>
  <c r="C23" i="122"/>
  <c r="C26" i="122" s="1"/>
  <c r="G23" i="122"/>
  <c r="G26" i="122" s="1"/>
  <c r="J23" i="122"/>
  <c r="J26" i="122" s="1"/>
  <c r="L23" i="122"/>
  <c r="L26" i="122" s="1"/>
  <c r="L27" i="122" s="1"/>
  <c r="I22" i="122"/>
  <c r="D23" i="122"/>
  <c r="F22" i="122"/>
  <c r="M25" i="122"/>
  <c r="K26" i="113"/>
  <c r="I26" i="113" s="1"/>
  <c r="C26" i="113"/>
  <c r="K25" i="113"/>
  <c r="I25" i="113" s="1"/>
  <c r="C25" i="113"/>
  <c r="K24" i="113"/>
  <c r="I24" i="113" s="1"/>
  <c r="C24" i="113"/>
  <c r="K23" i="113"/>
  <c r="I23" i="113" s="1"/>
  <c r="C23" i="113"/>
  <c r="K22" i="113"/>
  <c r="I22" i="113" s="1"/>
  <c r="C22" i="113"/>
  <c r="K21" i="113"/>
  <c r="I21" i="113" s="1"/>
  <c r="C21" i="113"/>
  <c r="K20" i="113"/>
  <c r="I20" i="113"/>
  <c r="C20" i="113"/>
  <c r="K19" i="113"/>
  <c r="I19" i="113" s="1"/>
  <c r="C19" i="113"/>
  <c r="K18" i="113"/>
  <c r="I18" i="113" s="1"/>
  <c r="C18" i="113"/>
  <c r="K17" i="113"/>
  <c r="I17" i="113" s="1"/>
  <c r="C17" i="113"/>
  <c r="N16" i="113"/>
  <c r="N15" i="113" s="1"/>
  <c r="M16" i="113"/>
  <c r="J16" i="113"/>
  <c r="J15" i="113" s="1"/>
  <c r="H16" i="113"/>
  <c r="H15" i="113" s="1"/>
  <c r="G16" i="113"/>
  <c r="G15" i="113" s="1"/>
  <c r="F16" i="113"/>
  <c r="F15" i="113" s="1"/>
  <c r="E16" i="113"/>
  <c r="E15" i="113" s="1"/>
  <c r="D16" i="113"/>
  <c r="K25" i="112"/>
  <c r="I25" i="112"/>
  <c r="C25" i="112"/>
  <c r="K24" i="112"/>
  <c r="I24" i="112" s="1"/>
  <c r="C24" i="112"/>
  <c r="K23" i="112"/>
  <c r="I23" i="112" s="1"/>
  <c r="C23" i="112"/>
  <c r="K22" i="112"/>
  <c r="I22" i="112" s="1"/>
  <c r="C22" i="112"/>
  <c r="K21" i="112"/>
  <c r="I21" i="112" s="1"/>
  <c r="C21" i="112"/>
  <c r="K20" i="112"/>
  <c r="I20" i="112" s="1"/>
  <c r="C20" i="112"/>
  <c r="K19" i="112"/>
  <c r="I19" i="112" s="1"/>
  <c r="C19" i="112"/>
  <c r="K18" i="112"/>
  <c r="I18" i="112" s="1"/>
  <c r="C18" i="112"/>
  <c r="K17" i="112"/>
  <c r="I17" i="112" s="1"/>
  <c r="C17" i="112"/>
  <c r="K16" i="112"/>
  <c r="I16" i="112" s="1"/>
  <c r="C16" i="112"/>
  <c r="N15" i="112"/>
  <c r="N14" i="112" s="1"/>
  <c r="M15" i="112"/>
  <c r="J15" i="112"/>
  <c r="J14" i="112" s="1"/>
  <c r="H15" i="112"/>
  <c r="H14" i="112" s="1"/>
  <c r="G15" i="112"/>
  <c r="G14" i="112" s="1"/>
  <c r="F15" i="112"/>
  <c r="F14" i="112" s="1"/>
  <c r="E15" i="112"/>
  <c r="E14" i="112" s="1"/>
  <c r="D15" i="112"/>
  <c r="K27" i="107"/>
  <c r="I27" i="107" s="1"/>
  <c r="C27" i="107"/>
  <c r="K26" i="107"/>
  <c r="I26" i="107" s="1"/>
  <c r="C26" i="107"/>
  <c r="K25" i="107"/>
  <c r="I25" i="107" s="1"/>
  <c r="C25" i="107"/>
  <c r="K24" i="107"/>
  <c r="I24" i="107" s="1"/>
  <c r="C24" i="107"/>
  <c r="N23" i="107"/>
  <c r="M23" i="107"/>
  <c r="J23" i="107"/>
  <c r="H23" i="107"/>
  <c r="G23" i="107"/>
  <c r="F23" i="107"/>
  <c r="E23" i="107"/>
  <c r="D23" i="107"/>
  <c r="K20" i="107"/>
  <c r="I20" i="107" s="1"/>
  <c r="C20" i="107"/>
  <c r="K18" i="107"/>
  <c r="I18" i="107" s="1"/>
  <c r="C18" i="107"/>
  <c r="K17" i="107"/>
  <c r="I17" i="107" s="1"/>
  <c r="C17" i="107"/>
  <c r="N16" i="107"/>
  <c r="M16" i="107"/>
  <c r="J16" i="107"/>
  <c r="H16" i="107"/>
  <c r="G16" i="107"/>
  <c r="F16" i="107"/>
  <c r="F15" i="107" s="1"/>
  <c r="E16" i="107"/>
  <c r="D16" i="107"/>
  <c r="C16" i="107" s="1"/>
  <c r="J16" i="102"/>
  <c r="D12" i="120"/>
  <c r="C14" i="120"/>
  <c r="C15" i="120"/>
  <c r="D26" i="122" l="1"/>
  <c r="R23" i="122"/>
  <c r="C15" i="112"/>
  <c r="C16" i="113"/>
  <c r="K16" i="107"/>
  <c r="I16" i="107" s="1"/>
  <c r="K15" i="112"/>
  <c r="I15" i="112" s="1"/>
  <c r="G15" i="107"/>
  <c r="N15" i="107"/>
  <c r="C21" i="120"/>
  <c r="E15" i="107"/>
  <c r="C24" i="122"/>
  <c r="K23" i="107"/>
  <c r="I23" i="107" s="1"/>
  <c r="K16" i="113"/>
  <c r="I16" i="113" s="1"/>
  <c r="F23" i="122"/>
  <c r="F26" i="122" s="1"/>
  <c r="F27" i="122" s="1"/>
  <c r="I23" i="122"/>
  <c r="I26" i="122" s="1"/>
  <c r="I27" i="122" s="1"/>
  <c r="J24" i="122"/>
  <c r="D24" i="122"/>
  <c r="L24" i="122"/>
  <c r="L25" i="122" s="1"/>
  <c r="G24" i="122"/>
  <c r="G27" i="122"/>
  <c r="M27" i="122"/>
  <c r="H15" i="107"/>
  <c r="J15" i="107"/>
  <c r="D15" i="113"/>
  <c r="C15" i="113" s="1"/>
  <c r="M15" i="113"/>
  <c r="K15" i="113" s="1"/>
  <c r="I15" i="113" s="1"/>
  <c r="D14" i="112"/>
  <c r="C14" i="112" s="1"/>
  <c r="M14" i="112"/>
  <c r="K14" i="112" s="1"/>
  <c r="I14" i="112" s="1"/>
  <c r="D15" i="107"/>
  <c r="M15" i="107"/>
  <c r="K15" i="107" s="1"/>
  <c r="D21" i="120"/>
  <c r="R21" i="120" s="1"/>
  <c r="F3" i="122" l="1"/>
  <c r="H3" i="122" s="1"/>
  <c r="C25" i="122"/>
  <c r="C27" i="122"/>
  <c r="R26" i="122"/>
  <c r="C15" i="107"/>
  <c r="C22" i="120"/>
  <c r="C23" i="120" s="1"/>
  <c r="I24" i="122"/>
  <c r="I25" i="122" s="1"/>
  <c r="F24" i="122"/>
  <c r="F25" i="122" s="1"/>
  <c r="G25" i="122"/>
  <c r="J27" i="122"/>
  <c r="D27" i="122"/>
  <c r="I15" i="107"/>
  <c r="D22" i="120"/>
  <c r="D23" i="120" l="1"/>
  <c r="R23" i="120" s="1"/>
  <c r="R22" i="120"/>
  <c r="R24" i="122"/>
  <c r="R25" i="122" s="1"/>
  <c r="C31" i="120"/>
  <c r="C24" i="120"/>
  <c r="J25" i="122"/>
  <c r="R27" i="122"/>
  <c r="D24" i="120"/>
  <c r="F3" i="120" l="1"/>
  <c r="H3" i="120" s="1"/>
  <c r="R24" i="120"/>
  <c r="C25" i="120"/>
  <c r="C27" i="120" s="1"/>
  <c r="C32" i="120"/>
  <c r="D25" i="122"/>
  <c r="D25" i="120"/>
  <c r="D31" i="120"/>
  <c r="D27" i="120" l="1"/>
  <c r="R25" i="120"/>
  <c r="R31" i="120"/>
  <c r="R32" i="120" s="1"/>
  <c r="C29" i="120"/>
  <c r="C30" i="120" s="1"/>
  <c r="D29" i="120"/>
  <c r="C28" i="120"/>
  <c r="D32" i="120"/>
  <c r="D30" i="120" l="1"/>
  <c r="R29" i="120"/>
  <c r="D28" i="120"/>
  <c r="R27" i="120"/>
  <c r="R28" i="120" s="1"/>
  <c r="R30" i="120"/>
  <c r="H10" i="92"/>
  <c r="H11" i="92"/>
  <c r="H12" i="92"/>
  <c r="H13" i="92"/>
  <c r="H9" i="92"/>
  <c r="G22" i="75"/>
  <c r="F22" i="75"/>
  <c r="E22" i="75"/>
  <c r="D22" i="75"/>
  <c r="C22" i="75"/>
  <c r="G17" i="75"/>
  <c r="F17" i="75"/>
  <c r="E17" i="75"/>
  <c r="D17" i="75"/>
  <c r="C17" i="75"/>
  <c r="D12" i="75"/>
  <c r="E12" i="75"/>
  <c r="F12" i="75"/>
  <c r="G12" i="75"/>
  <c r="C12" i="75"/>
  <c r="H9" i="75"/>
  <c r="H10" i="75"/>
  <c r="H11" i="75"/>
  <c r="H13" i="75"/>
  <c r="H14" i="75"/>
  <c r="H15" i="75"/>
  <c r="H16" i="75"/>
  <c r="H18" i="75"/>
  <c r="H19" i="75"/>
  <c r="H20" i="75"/>
  <c r="H21" i="75"/>
  <c r="H8" i="75"/>
  <c r="H44" i="92" l="1"/>
  <c r="D23" i="75"/>
  <c r="H22" i="75"/>
  <c r="E23" i="75"/>
  <c r="H12" i="75"/>
  <c r="H17" i="75"/>
  <c r="F23" i="75"/>
  <c r="C23" i="75"/>
  <c r="G23" i="75"/>
  <c r="C154" i="119"/>
  <c r="D154" i="119"/>
  <c r="E154" i="119"/>
  <c r="J154" i="119"/>
  <c r="K154" i="119"/>
  <c r="L154" i="119"/>
  <c r="C151" i="119"/>
  <c r="D151" i="119"/>
  <c r="E151" i="119"/>
  <c r="J151" i="119"/>
  <c r="K151" i="119"/>
  <c r="L151" i="119"/>
  <c r="C146" i="119"/>
  <c r="D146" i="119"/>
  <c r="E146" i="119"/>
  <c r="J146" i="119"/>
  <c r="K146" i="119"/>
  <c r="L146" i="119"/>
  <c r="C142" i="119"/>
  <c r="D142" i="119"/>
  <c r="E142" i="119"/>
  <c r="J142" i="119"/>
  <c r="K142" i="119"/>
  <c r="L142" i="119"/>
  <c r="H23" i="75" l="1"/>
  <c r="L158" i="119"/>
  <c r="L159" i="119" s="1"/>
  <c r="J158" i="119"/>
  <c r="J159" i="119" s="1"/>
  <c r="F158" i="119"/>
  <c r="C158" i="119"/>
  <c r="C159" i="119" s="1"/>
  <c r="F159" i="119" l="1"/>
  <c r="I159" i="119" s="1"/>
  <c r="I158" i="119"/>
  <c r="K158" i="119"/>
  <c r="K159" i="119" s="1"/>
  <c r="E158" i="119"/>
  <c r="E159" i="119" s="1"/>
  <c r="E6" i="57" l="1"/>
  <c r="E10" i="57" s="1"/>
  <c r="D23" i="106" l="1"/>
  <c r="L16" i="49"/>
  <c r="L15" i="49"/>
  <c r="L25" i="49"/>
  <c r="E11" i="57"/>
  <c r="L17" i="49"/>
  <c r="L18" i="49"/>
  <c r="L19" i="49"/>
  <c r="L20" i="49"/>
  <c r="L21" i="49"/>
  <c r="L22" i="49"/>
  <c r="L23" i="49"/>
  <c r="L24" i="49"/>
  <c r="B4" i="49" l="1"/>
  <c r="B9" i="49" l="1"/>
  <c r="B10" i="49" s="1"/>
  <c r="E23" i="106"/>
  <c r="F23" i="106"/>
  <c r="G23" i="106"/>
  <c r="H23" i="106"/>
  <c r="I23" i="106"/>
  <c r="AH23" i="106"/>
  <c r="G10" i="116" l="1"/>
  <c r="F22" i="111"/>
  <c r="F21" i="111"/>
  <c r="F20" i="111"/>
  <c r="F17" i="111"/>
  <c r="F16" i="111"/>
  <c r="F15" i="111"/>
  <c r="G23" i="110"/>
  <c r="G22" i="110"/>
  <c r="G21" i="110"/>
  <c r="G17" i="110"/>
  <c r="G16" i="110"/>
  <c r="G15" i="110"/>
  <c r="L15" i="102"/>
  <c r="L14" i="102"/>
  <c r="G14" i="102"/>
  <c r="L13" i="102"/>
  <c r="G13" i="102"/>
  <c r="L12" i="102"/>
  <c r="G12" i="102"/>
  <c r="G53" i="100"/>
  <c r="F53" i="100"/>
  <c r="H52" i="100"/>
  <c r="L52" i="100" s="1"/>
  <c r="H51" i="100"/>
  <c r="L51" i="100" s="1"/>
  <c r="C51" i="100"/>
  <c r="H50" i="100"/>
  <c r="C50" i="100"/>
  <c r="H49" i="100"/>
  <c r="L49" i="100" s="1"/>
  <c r="C49" i="100"/>
  <c r="Y48" i="100"/>
  <c r="G47" i="100"/>
  <c r="F47" i="100"/>
  <c r="H46" i="100"/>
  <c r="L46" i="100" s="1"/>
  <c r="H45" i="100"/>
  <c r="L45" i="100" s="1"/>
  <c r="C45" i="100"/>
  <c r="H44" i="100"/>
  <c r="C44" i="100"/>
  <c r="H43" i="100"/>
  <c r="L43" i="100" s="1"/>
  <c r="C43" i="100"/>
  <c r="Y42" i="100"/>
  <c r="G41" i="100"/>
  <c r="F41" i="100"/>
  <c r="H40" i="100"/>
  <c r="L40" i="100" s="1"/>
  <c r="H39" i="100"/>
  <c r="L39" i="100" s="1"/>
  <c r="C39" i="100"/>
  <c r="H38" i="100"/>
  <c r="C38" i="100"/>
  <c r="H37" i="100"/>
  <c r="L37" i="100" s="1"/>
  <c r="C37" i="100"/>
  <c r="Y36" i="100"/>
  <c r="L11" i="102" l="1"/>
  <c r="L16" i="102" s="1"/>
  <c r="Y52" i="100"/>
  <c r="M12" i="102"/>
  <c r="M14" i="102"/>
  <c r="E10" i="116"/>
  <c r="G11" i="102"/>
  <c r="M13" i="102"/>
  <c r="M15" i="102"/>
  <c r="F14" i="111"/>
  <c r="Y46" i="100"/>
  <c r="Y40" i="100"/>
  <c r="G54" i="100"/>
  <c r="G20" i="110"/>
  <c r="F10" i="116"/>
  <c r="F54" i="100"/>
  <c r="G14" i="110"/>
  <c r="H41" i="100"/>
  <c r="H47" i="100"/>
  <c r="H53" i="100"/>
  <c r="F19" i="111"/>
  <c r="D10" i="116"/>
  <c r="H10" i="116"/>
  <c r="Y39" i="100"/>
  <c r="Y45" i="100"/>
  <c r="Y51" i="100"/>
  <c r="L38" i="100"/>
  <c r="Y38" i="100" s="1"/>
  <c r="L44" i="100"/>
  <c r="Y44" i="100" s="1"/>
  <c r="L50" i="100"/>
  <c r="Y50" i="100" s="1"/>
  <c r="F13" i="111" l="1"/>
  <c r="M11" i="102"/>
  <c r="M16" i="102" s="1"/>
  <c r="H54" i="100"/>
  <c r="G13" i="110"/>
  <c r="L47" i="100"/>
  <c r="Y47" i="100" s="1"/>
  <c r="Y43" i="100"/>
  <c r="L41" i="100"/>
  <c r="Y41" i="100" s="1"/>
  <c r="Y49" i="100"/>
  <c r="L53" i="100"/>
  <c r="Y37" i="100"/>
  <c r="L54" i="100" l="1"/>
  <c r="Y53" i="100"/>
  <c r="Y54" i="100" s="1"/>
  <c r="D98" i="119" l="1"/>
  <c r="D101" i="119" s="1"/>
  <c r="D113" i="119" s="1"/>
  <c r="D10" i="119"/>
  <c r="D9" i="119" s="1"/>
  <c r="D8" i="119" l="1"/>
  <c r="D100" i="119"/>
  <c r="D99" i="119"/>
  <c r="D112" i="119" l="1"/>
  <c r="D102" i="119"/>
  <c r="D114" i="119" s="1"/>
  <c r="D158" i="119" s="1"/>
  <c r="D159" i="119" s="1"/>
  <c r="F1" i="52" l="1"/>
  <c r="F3" i="52" l="1"/>
  <c r="B42" i="9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PeeKung</author>
  </authors>
  <commentList>
    <comment ref="B23" authorId="0" shapeId="0" xr:uid="{00000000-0006-0000-1200-000001000000}">
      <text>
        <r>
          <rPr>
            <sz val="9"/>
            <color indexed="81"/>
            <rFont val="Tahoma"/>
            <family val="2"/>
          </rPr>
          <t xml:space="preserve">ขึ้นอยู่กับข้อตกลง
</t>
        </r>
      </text>
    </comment>
    <comment ref="B51" authorId="0" shapeId="0" xr:uid="{00000000-0006-0000-1200-000002000000}">
      <text>
        <r>
          <rPr>
            <sz val="9"/>
            <color indexed="81"/>
            <rFont val="Tahoma"/>
            <family val="2"/>
          </rPr>
          <t xml:space="preserve">ขึ้นอยู่กับข้อตกลง
</t>
        </r>
      </text>
    </comment>
    <comment ref="B79" authorId="0" shapeId="0" xr:uid="{00000000-0006-0000-1200-000003000000}">
      <text>
        <r>
          <rPr>
            <sz val="9"/>
            <color indexed="81"/>
            <rFont val="Tahoma"/>
            <family val="2"/>
          </rPr>
          <t xml:space="preserve">ขึ้นอยู่กับข้อตกลง
</t>
        </r>
      </text>
    </comment>
  </commentList>
</comments>
</file>

<file path=xl/sharedStrings.xml><?xml version="1.0" encoding="utf-8"?>
<sst xmlns="http://schemas.openxmlformats.org/spreadsheetml/2006/main" count="3863" uniqueCount="609">
  <si>
    <t>รวม</t>
  </si>
  <si>
    <t>หน่วยงาน</t>
  </si>
  <si>
    <t>รายการ</t>
  </si>
  <si>
    <t>บาท</t>
  </si>
  <si>
    <t>หน่วยงาน.......................</t>
  </si>
  <si>
    <t>มหาวิทยาลัยแม่โจ้</t>
  </si>
  <si>
    <t>หน่วยงาน..............</t>
  </si>
  <si>
    <t>ลำ</t>
  </si>
  <si>
    <t xml:space="preserve">ประมาณการรายรับ </t>
  </si>
  <si>
    <t>เติมตัวเลขในช่องดังนี้</t>
  </si>
  <si>
    <t>ดับ</t>
  </si>
  <si>
    <t>ประเภทรายรับ</t>
  </si>
  <si>
    <t>ที่</t>
  </si>
  <si>
    <t>ค่าลงทะเบียนเรียน</t>
  </si>
  <si>
    <t>ค่าบัตรประจำตัวนักศึกษา</t>
  </si>
  <si>
    <t>ค่าบำรุงหอพัก</t>
  </si>
  <si>
    <t>ค่าขึ้นทะเบียนนักศึกษา (ปีแรกที่เข้าศึกษา)</t>
  </si>
  <si>
    <t>ค่าธรรมเนียมการมอบตัวของนักศึกษาในระบบโควต้า</t>
  </si>
  <si>
    <t>ค่าเอกสารลงทะเบียน</t>
  </si>
  <si>
    <t xml:space="preserve">ค่าธรรมเนียมโอนย้ายสาขาวิชาภายในมหาวิทยาลัย </t>
  </si>
  <si>
    <t>ค่าธรรมเนียมรับโอนนักศึกษาจากสถาบันอื่น</t>
  </si>
  <si>
    <t>ค่าปรับการลงทะเบียนเรียนพ้นวันกำหนดวันละ 100 บาท ไม่นับวันหยุดราชการ แต่ไม่เกิน 1,000 บาท</t>
  </si>
  <si>
    <t>ค่าใบรับรองผลการศึกษา / ใบรายงานผล</t>
  </si>
  <si>
    <t xml:space="preserve">ค่าขอหนังสือสำคัญและใบรับรองต่างๆ </t>
  </si>
  <si>
    <t>ใบปริญญาบัตรฉบับแปลเป็นภาษาต่างประเทศ</t>
  </si>
  <si>
    <t>ค่าลงทะเบียนรับปริญญา</t>
  </si>
  <si>
    <t>ค่าธรรมเนียมสอบชดใช้ในการสอบไล่วิชา</t>
  </si>
  <si>
    <t>ค่ารักษาสภาพการเป็นนักศึกษา</t>
  </si>
  <si>
    <t>ค่าธรรมเนียมการศึกษาพิเศษ</t>
  </si>
  <si>
    <t>สมทบส่วนกลาง  10 %</t>
  </si>
  <si>
    <t>คงเหลือตั้งจ่ายที่หน่วยงาน 90 %</t>
  </si>
  <si>
    <t>กลุ่มเงินอื่นๆ</t>
  </si>
  <si>
    <t>จัดสรรให้</t>
  </si>
  <si>
    <t xml:space="preserve"> - 5% งบกลางมหาวิทยาลัย</t>
  </si>
  <si>
    <t xml:space="preserve"> - 1.5% หน่วยงานต้นสังกัด</t>
  </si>
  <si>
    <t xml:space="preserve"> - 2% กองทุนวิจัยฯ</t>
  </si>
  <si>
    <t xml:space="preserve"> - 1.5 สำนักวิจัยฯ </t>
  </si>
  <si>
    <t>หน่วยนับ</t>
  </si>
  <si>
    <t>จำนวน</t>
  </si>
  <si>
    <t>(1)</t>
  </si>
  <si>
    <t>(2)</t>
  </si>
  <si>
    <t>รวมทั้งสิ้น</t>
  </si>
  <si>
    <t>หมายเหตุ</t>
  </si>
  <si>
    <t>หน่วย : บาท</t>
  </si>
  <si>
    <t>สถิติรายได้รับ</t>
  </si>
  <si>
    <t>หน่วยงาน.............</t>
  </si>
  <si>
    <t>ประเภท ลำดับที่………………</t>
  </si>
  <si>
    <t>ชื่อประเภท ........................</t>
  </si>
  <si>
    <t>รายรับจริง</t>
  </si>
  <si>
    <t>ประมาณการ</t>
  </si>
  <si>
    <t>เดือน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</si>
  <si>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</si>
  <si>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</si>
  <si>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</si>
  <si>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</si>
  <si>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</si>
  <si>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</si>
  <si>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</si>
  <si>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</si>
  <si>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</si>
  <si>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</si>
  <si>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</si>
  <si>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</si>
  <si>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รวมทั้งปี</t>
  </si>
  <si>
    <t xml:space="preserve">คำชี้แจงรายได้ </t>
  </si>
  <si>
    <t>ประเภทลำดับที่ 2   ชื่อประเภท  เงินผลประโยชน์</t>
  </si>
  <si>
    <t>ชี้แจงเป็นตัวคูณ จำแนกตามรายการย่อย (ถ้ามี)</t>
  </si>
  <si>
    <t>................</t>
  </si>
  <si>
    <t>ประเภทลำดับที่ 4   ชื่อประเภท  เงินจากการฝึกอบรมและการประชุมสัมมนา</t>
  </si>
  <si>
    <t>1. ชื่อโครงการ....................</t>
  </si>
  <si>
    <t>รายรับ</t>
  </si>
  <si>
    <t>รายได้สุทธิ</t>
  </si>
  <si>
    <t>ประเภทลำดับที่ 5   ชื่อประเภท  เงินบริจาคหรืออุดหนุนตามวัตถุประสงค์</t>
  </si>
  <si>
    <t>ประเภทลำดับที่ 6   ชื่อประเภท  เงินอุดหนุนการวิจัยจากแหล่งทุนภายนอก</t>
  </si>
  <si>
    <t>ประเภทลำดับที่ 7   ชื่อประเภท  เงินรายได้อื่น</t>
  </si>
  <si>
    <t xml:space="preserve"> 1. เป็นรายได้จากค่าธรรมเนียมการศึกษา ตามระเบียบฯ ค่าธรรมเนียม</t>
  </si>
  <si>
    <t>2. อัตราค่าจัดเก็บ ตามที่มหาวิทยาลัย ได้กำหนดไว้ (โปรดระบุ)</t>
  </si>
  <si>
    <t>3. กำหนดเวลาในการจัดเก็บ  ตุลาคม ปี.......... - กันยายน ปี..........</t>
  </si>
  <si>
    <t>4. หลักเกณฑ์ในการคำนวณตั้งแต่ปี .......</t>
  </si>
  <si>
    <t>ค่าธรรมเนียมเหมาจ่าย</t>
  </si>
  <si>
    <t>ค่าบำรุงมหาวิทยาลัย</t>
  </si>
  <si>
    <t>ค่าพัฒนานักศึกษา</t>
  </si>
  <si>
    <t>ค่าบำรุงพิเศษ</t>
  </si>
  <si>
    <t>ค่าธรรมเนียมนักศึกษาทดลองเรียน</t>
  </si>
  <si>
    <t>ประเภทค่าธรรมเนียมการศึกษา</t>
  </si>
  <si>
    <t>ภาคปกติ (A)</t>
  </si>
  <si>
    <t>ภาคสมทบ (B)</t>
  </si>
  <si>
    <t>รวม (A)+(B)</t>
  </si>
  <si>
    <t>จำนวนนักศึกษา</t>
  </si>
  <si>
    <t>อัตรา</t>
  </si>
  <si>
    <t>ในคณะ</t>
  </si>
  <si>
    <t>นอกคณะ</t>
  </si>
  <si>
    <t>ค่าธรรมเนียม</t>
  </si>
  <si>
    <t>(บาท)</t>
  </si>
  <si>
    <t>ระดับปริญญา.............</t>
  </si>
  <si>
    <t>สาขา.................</t>
  </si>
  <si>
    <t>คำชี้แจงประมาณการรายรับ</t>
  </si>
  <si>
    <t>หน่วยงาน................</t>
  </si>
  <si>
    <t>ประเภท ค่าธรรมเนียมลงทะเบียน</t>
  </si>
  <si>
    <t>ภาคปกติ</t>
  </si>
  <si>
    <t>ภาคสมทบ</t>
  </si>
  <si>
    <t>ลำดับ</t>
  </si>
  <si>
    <t>ภาคการศึกษา</t>
  </si>
  <si>
    <t>จำนวน น.ศ</t>
  </si>
  <si>
    <t>ที่คาดหมาย</t>
  </si>
  <si>
    <t>(A)</t>
  </si>
  <si>
    <t>(B)</t>
  </si>
  <si>
    <t>(A)+(B)</t>
  </si>
  <si>
    <t>สาขา………………..</t>
  </si>
  <si>
    <t>รวมทั้งคณะฯ  *</t>
  </si>
  <si>
    <t>คำชี้แจงประมาณการรายรับ สาขา....................</t>
  </si>
  <si>
    <t>รายวิชาที่สอน</t>
  </si>
  <si>
    <t xml:space="preserve">หน่วยกิต </t>
  </si>
  <si>
    <t>หน่วยกิต</t>
  </si>
  <si>
    <t>ชั้นปี</t>
  </si>
  <si>
    <t>ค่าหน่วยกิต/วิชา</t>
  </si>
  <si>
    <t>(บ)</t>
  </si>
  <si>
    <t>(ป)</t>
  </si>
  <si>
    <t>ที่เรียน</t>
  </si>
  <si>
    <t>….</t>
  </si>
  <si>
    <t xml:space="preserve">หมายเหตุ  ให้ระบุการคิดค่าหน่วยกิตจำแนกตามการศึกษาภาคปกติ-ภาคสมทบ / การศึกษาระดับปริญญาตรี โท เอก -ชั้นปี / ภาคบรรยาย-ภาคปฏิบัติ </t>
  </si>
  <si>
    <t>สาขาวิชา</t>
  </si>
  <si>
    <t>ภาคปกติ(A)</t>
  </si>
  <si>
    <t>ภาคสมทบ(B)</t>
  </si>
  <si>
    <t>ภาควิชา/</t>
  </si>
  <si>
    <t>อัตราค่าบำรุง</t>
  </si>
  <si>
    <t>ระดับการศึกษา</t>
  </si>
  <si>
    <t>(คน)</t>
  </si>
  <si>
    <t>การศึกษา (บาท)</t>
  </si>
  <si>
    <t>ระดับปริญญา.....</t>
  </si>
  <si>
    <t xml:space="preserve"> - สาขา......................</t>
  </si>
  <si>
    <t xml:space="preserve"> รด.104 ก._6</t>
  </si>
  <si>
    <t>คำชี้แจงประมาณการรายรับจากค่าบำรุงพิเศษ</t>
  </si>
  <si>
    <t>ค่าจ้างชั่วคราว</t>
  </si>
  <si>
    <t>ค่าสาธารณูปโภค</t>
  </si>
  <si>
    <t>รายจ่ายอื่น</t>
  </si>
  <si>
    <t>รายจ่ายจริง</t>
  </si>
  <si>
    <t>แผนงาน.......</t>
  </si>
  <si>
    <t xml:space="preserve">รายละเอียดการขอตั้งประมาณการงบประมาณเงินรายได้ </t>
  </si>
  <si>
    <t>วุฒิการศึกษา</t>
  </si>
  <si>
    <t>คำชี้แจงและเหตุผล</t>
  </si>
  <si>
    <t>แผนงาน/งาน/หมวด/รายการ</t>
  </si>
  <si>
    <t>ตามตำแหน่ง</t>
  </si>
  <si>
    <t>ตาม</t>
  </si>
  <si>
    <t>จำนวนอัตรา (2)</t>
  </si>
  <si>
    <t>วงเงิน</t>
  </si>
  <si>
    <t>ที่ขอตั้ง</t>
  </si>
  <si>
    <t>จริง</t>
  </si>
  <si>
    <t>จำนวนเดือน</t>
  </si>
  <si>
    <t>ค่าจ้าง</t>
  </si>
  <si>
    <t>เลขที่อัตรา</t>
  </si>
  <si>
    <t>คนครอง</t>
  </si>
  <si>
    <t>ว่างมีเงิน</t>
  </si>
  <si>
    <t>ว่างไม่มีเงิน</t>
  </si>
  <si>
    <t>จำนวนอัตรา</t>
  </si>
  <si>
    <t>จำนวนเดือนขอตั้ง (6)</t>
  </si>
  <si>
    <t>ขอตั้ง (5)</t>
  </si>
  <si>
    <t>(1)x(5)x(6)</t>
  </si>
  <si>
    <t>- อัตราเดิม</t>
  </si>
  <si>
    <t xml:space="preserve">    (1) ตำแหน่ง………….</t>
  </si>
  <si>
    <t>- อัตราใหม่</t>
  </si>
  <si>
    <t>ค่าตอบแทน ใช้สอยและวัสดุ</t>
  </si>
  <si>
    <t>ลำดับที่</t>
  </si>
  <si>
    <t>หมวด/รายการ</t>
  </si>
  <si>
    <t>คำชี้แจงและเหตุผลสรุป</t>
  </si>
  <si>
    <t>ค่าตอบแทน ใช้สอย และวัสดุ</t>
  </si>
  <si>
    <t>ค่าตอบแทน</t>
  </si>
  <si>
    <t>ค่าใช้สอย</t>
  </si>
  <si>
    <t>ค่าวัสดุ</t>
  </si>
  <si>
    <t>รวมทั้งหน่วยงาน</t>
  </si>
  <si>
    <t>รายละเอียดการขอตั้งประมาณการงบประมาณเงินรายได้</t>
  </si>
  <si>
    <t>รายละเอียดการของบประมาณเงินรายได้</t>
  </si>
  <si>
    <t>หมวดค่าครุภัณฑ์</t>
  </si>
  <si>
    <t>มาตรฐานและคุณลักษณะ</t>
  </si>
  <si>
    <t>ราคา</t>
  </si>
  <si>
    <t>จำนวนที่มีอยู่แล้ว</t>
  </si>
  <si>
    <t>สถานภาพ</t>
  </si>
  <si>
    <t>ที่ตั้งครุภัณฑ์</t>
  </si>
  <si>
    <t>ความ</t>
  </si>
  <si>
    <t xml:space="preserve">เฉพาะหรือขนาด </t>
  </si>
  <si>
    <t>ต่อ</t>
  </si>
  <si>
    <t>รวมเงิน</t>
  </si>
  <si>
    <t>ใช้การ</t>
  </si>
  <si>
    <t>ขอตั้ง</t>
  </si>
  <si>
    <t>ทดแทน</t>
  </si>
  <si>
    <t>อาคาร/ชั้น/สาขาวิชา</t>
  </si>
  <si>
    <t>สำคัญ</t>
  </si>
  <si>
    <t>ลักษณะ และโครงสร้าง</t>
  </si>
  <si>
    <t>หน่วย</t>
  </si>
  <si>
    <t>ได้</t>
  </si>
  <si>
    <t>ไม่ได้</t>
  </si>
  <si>
    <t>ใหม่</t>
  </si>
  <si>
    <t>ของเดิม</t>
  </si>
  <si>
    <t>เพิ่ม</t>
  </si>
  <si>
    <t xml:space="preserve"> / ส่วนราชการ/ห้อง</t>
  </si>
  <si>
    <t>1. ทดแทนของเดิม</t>
  </si>
  <si>
    <t>2. ซื้อเพิ่มเติม</t>
  </si>
  <si>
    <t>3. ซื้อใหม่</t>
  </si>
  <si>
    <t>4. เปิดสอนวิชา และ หรือหลักสุตรใหม่ ชื่อ....</t>
  </si>
  <si>
    <t>5. ประกอบการสอนวิชา ........</t>
  </si>
  <si>
    <t>7. ดำเนินกิจกรรมหรือโครงการบริการวิชาการ,</t>
  </si>
  <si>
    <t xml:space="preserve">  วิจัย หรือทำนุบำรุงฯ ชื่อ.......................</t>
  </si>
  <si>
    <t xml:space="preserve"> รด.208 ก.</t>
  </si>
  <si>
    <t>หมวดค่าที่ดินและสิ่งก่อสร้าง</t>
  </si>
  <si>
    <t>มาตรฐานและคุณลักษณะเฉพาะ</t>
  </si>
  <si>
    <t>ราคาต่อหน่วย</t>
  </si>
  <si>
    <t>ระบุใน</t>
  </si>
  <si>
    <t>แบบรูป</t>
  </si>
  <si>
    <t>หรือขนาด ลักษณะ และโครงสร้าง</t>
  </si>
  <si>
    <t>แผนฯ ....</t>
  </si>
  <si>
    <t>มี</t>
  </si>
  <si>
    <t>ไม่มี</t>
  </si>
  <si>
    <t xml:space="preserve"> รด.209 ก.</t>
  </si>
  <si>
    <t>หมวดเงินอุดหนุน</t>
  </si>
  <si>
    <t>รด.210 ก.</t>
  </si>
  <si>
    <t>แผ่นดิน</t>
  </si>
  <si>
    <t>รายได้</t>
  </si>
  <si>
    <t xml:space="preserve">หมายเหตุ  ให้อ้างอิงข้อมูลจากแหล่งข้อมูลด้านล่างนี้ จนกว่าจะมีการประกาศ/มติใหม่ออกมา </t>
  </si>
  <si>
    <t>กลุ่มเงินรายได้  A</t>
  </si>
  <si>
    <t>สมทบส่วนกลาง  34 %</t>
  </si>
  <si>
    <t>คงเหลือตั้งจ่ายที่หน่วยงาน 66 %</t>
  </si>
  <si>
    <t>สมทบส่วนกลาง  40 %</t>
  </si>
  <si>
    <t>คงเหลือตั้งจ่ายที่หน่วยงาน 60 %</t>
  </si>
  <si>
    <t xml:space="preserve"> - เพื่อพัฒนานักศึกษา</t>
  </si>
  <si>
    <t>สมทบส่วนกลาง  16 %</t>
  </si>
  <si>
    <t>คงเหลือตั้งจ่ายที่หน่วยงาน 84 %</t>
  </si>
  <si>
    <t>รวมรับค่าธรรมเนียม</t>
  </si>
  <si>
    <t>รวมสมทบส่วนกลาง (ค่าธรรมเนียม)</t>
  </si>
  <si>
    <t>รวมตั้งจ่ายที่หน่วยงาน (ค่าธรรมเนียม)</t>
  </si>
  <si>
    <t>รวมรายรับกลุ่มรายได้ กลุ่ม A</t>
  </si>
  <si>
    <t>เงินเหลือจ่าย</t>
  </si>
  <si>
    <t xml:space="preserve"> - เหลือจ่ายปีเก่า</t>
  </si>
  <si>
    <t xml:space="preserve"> - เงินสะสมฯ</t>
  </si>
  <si>
    <t>รวมรับทั้งสิ้น</t>
  </si>
  <si>
    <t>รวมสมทบส่วนกลาง ทั้งสิ้น</t>
  </si>
  <si>
    <t>คงเหลือตั้งจ่ายที่หน่วยงาน ทั้งสิ้น</t>
  </si>
  <si>
    <t>กิจกรรม.....................</t>
  </si>
  <si>
    <t>ผลผลิต.......................</t>
  </si>
  <si>
    <t>งาน.............</t>
  </si>
  <si>
    <t>กองทุน...........</t>
  </si>
  <si>
    <t>2. ประกาศ คณะกรรมการบริหารงานบุคคลมหาวิทยาลัยแม่โจ้ เรื่อง การกำหนดบัญชีค่าจ้างของพนักงานมหาวิทยาลัย</t>
  </si>
  <si>
    <t>โปรดดูมาตรฐาน ประกอบการจัดทำ จากเว็บไซด์ของสำนักงบประมาณ ด้านล่างนี้</t>
  </si>
  <si>
    <t>พนักงานมหาวิทยาลัยเงินรายได้</t>
  </si>
  <si>
    <t>รายละเอียดงบประมาณรายจ่ายจากเงินรายได้มหาวิทยาลัย</t>
  </si>
  <si>
    <t>หน่วยงาน............</t>
  </si>
  <si>
    <t>ร้อยละ</t>
  </si>
  <si>
    <t>รด101_1</t>
  </si>
  <si>
    <t>หน่วยงาน............................</t>
  </si>
  <si>
    <t xml:space="preserve">1. ประกาศ คณะกรรมการบริหารงานบุคคลมหาวิทยาลัยแม่โจ้ เรื่องบัญชีค่าจ้างขั้นต่ำขั้นสูงพนักงานมหาวิทยาลัย </t>
  </si>
  <si>
    <t xml:space="preserve"> - ต้นปี</t>
  </si>
  <si>
    <t xml:space="preserve"> - ปรับครั้งที่...</t>
  </si>
  <si>
    <t>3. มติคณะกรรมการบริหารฯ ................ เรื่องการปรับอัตราค่าจ้างลูกจ้างชั่วคราวรายเดือน</t>
  </si>
  <si>
    <t>4. การเลื่อนขั้นเงินเดือนล่าสุด</t>
  </si>
  <si>
    <t>ต้นปี</t>
  </si>
  <si>
    <t>ปรับครั้งที่</t>
  </si>
  <si>
    <t>ปรับครั้งที่...</t>
  </si>
  <si>
    <t>ปรับครั้งที่..</t>
  </si>
  <si>
    <t xml:space="preserve">ปรับครั้งที่... </t>
  </si>
  <si>
    <t>ปรับครั้งที่....</t>
  </si>
  <si>
    <t xml:space="preserve">   </t>
  </si>
  <si>
    <t>รายรับ 100%</t>
  </si>
  <si>
    <t xml:space="preserve">ค่าธรรมเนียมการศึกษา  </t>
  </si>
  <si>
    <t xml:space="preserve">ค่าธรรมเนียมการศึกษากลุ่มหลัก  </t>
  </si>
  <si>
    <t xml:space="preserve">ค่าลงทะเบียนเรียน  </t>
  </si>
  <si>
    <t xml:space="preserve">1.1.1 ปริญญาตรี  </t>
  </si>
  <si>
    <t xml:space="preserve">ค่าบำรุงมหาวิทยาลัย   </t>
  </si>
  <si>
    <t xml:space="preserve">ค่าพัฒนานักศึกษา   </t>
  </si>
  <si>
    <t xml:space="preserve">ค่าขึ้นทะเบียนนักศึกษา (ปีแรกที่เข้าศึกษา)  </t>
  </si>
  <si>
    <t xml:space="preserve">ค่าธรรมเนียมการมอบตัวของนักศึกษาในระบบโควต้า  </t>
  </si>
  <si>
    <t xml:space="preserve">ค่าบัตรประจำตัวนักศึกษา  </t>
  </si>
  <si>
    <t xml:space="preserve">ค่าธรรมเนียมโอนย้ายสาขาวิชาภายในมหาวิทยาลัย   </t>
  </si>
  <si>
    <t xml:space="preserve">ค่าธรรมเนียมรับโอนนักศึกษาจากสถาบันอื่น  </t>
  </si>
  <si>
    <t xml:space="preserve">ค่าปรับการลงทะเบียนเรียนพ้นวันกำหนดวันละ 100 บาท ไม่นับวันหยุดราชการ แต่ไม่เกิน 1,000 บาท       </t>
  </si>
  <si>
    <t xml:space="preserve">ค่าใบรับรองผลการศึกษา / ใบรายงานผล     </t>
  </si>
  <si>
    <t xml:space="preserve">ค่าขอหนังสือสำคัญและใบรับรองต่างๆ          </t>
  </si>
  <si>
    <t xml:space="preserve">ใบปริญญาบัตรฉบับแปลเป็นภาษาต่างประเทศ       </t>
  </si>
  <si>
    <t xml:space="preserve">ค่าลงทะเบียนรับปริญญา                </t>
  </si>
  <si>
    <t xml:space="preserve">ค่าธรรมเนียมสอบชดใช้ในการสอบไล่วิชา              </t>
  </si>
  <si>
    <t xml:space="preserve">ค่ารักษาสภาพการเป็นนักศึกษา                  </t>
  </si>
  <si>
    <t xml:space="preserve">เรียกเก็บเพิ่มเติมสำหรับนักศึกษาชาวต่างชาติ            </t>
  </si>
  <si>
    <t xml:space="preserve">ค่าบำรุงพิเศษ                   </t>
  </si>
  <si>
    <t xml:space="preserve">เงินผลประโยชน์ (ภายใน)              </t>
  </si>
  <si>
    <t xml:space="preserve">เงินจากฟาร์ม                       </t>
  </si>
  <si>
    <t xml:space="preserve">เงินจากการฝึกอบรม                    </t>
  </si>
  <si>
    <t xml:space="preserve">เงินรายได้อื่น                                    </t>
  </si>
  <si>
    <t xml:space="preserve"> -  ผู้รับผิดชอบโครงการ</t>
  </si>
  <si>
    <t xml:space="preserve"> รด.104 ก._5</t>
  </si>
  <si>
    <t>คำชี้แจงรายได้  ค่าธรรมเนียมนักศึกษาทดลองเรียน</t>
  </si>
  <si>
    <t>คณะ</t>
  </si>
  <si>
    <t>จำนวน นักศึกษา</t>
  </si>
  <si>
    <t>อัตราค่าธรรมเนียม</t>
  </si>
  <si>
    <t>มติกก.บริหาร 10/2554 วันที่ 24 พค 54</t>
  </si>
  <si>
    <t>มหาวิทยาลัย 5,000 บ.</t>
  </si>
  <si>
    <t>สนอ. 21%</t>
  </si>
  <si>
    <t>คณะวิทย์ 10.5 %</t>
  </si>
  <si>
    <t>คณะศิลป์ 5.3 %</t>
  </si>
  <si>
    <t>ต้นสังกัด 63.2%</t>
  </si>
  <si>
    <t>สาขา..............</t>
  </si>
  <si>
    <t>.....................................................</t>
  </si>
  <si>
    <t>........................................................</t>
  </si>
  <si>
    <r>
      <t xml:space="preserve">ประเภทลำดับที่ 8   ชื่อประเภท </t>
    </r>
    <r>
      <rPr>
        <b/>
        <u/>
        <sz val="16"/>
        <color indexed="10"/>
        <rFont val="TH SarabunPSK"/>
        <family val="2"/>
      </rPr>
      <t xml:space="preserve"> สรุปค่าธรรมเนียม </t>
    </r>
    <r>
      <rPr>
        <b/>
        <sz val="16"/>
        <rFont val="TH SarabunPSK"/>
        <family val="2"/>
      </rPr>
      <t>(ต้องเป็นค่าธรรมเนียมที่ผ่านการอนุมัติจากสภามหาวิทยาลัยแล้วเท่านั้น)</t>
    </r>
  </si>
  <si>
    <t xml:space="preserve">การจัดสรร </t>
  </si>
  <si>
    <t>ภารกิจ ม.</t>
  </si>
  <si>
    <t>แผนงานบุคลากรภาครัฐ</t>
  </si>
  <si>
    <t>แผนงาน:</t>
  </si>
  <si>
    <t>ผลผลิต:</t>
  </si>
  <si>
    <t>กิจกรรม:</t>
  </si>
  <si>
    <t>งาน:</t>
  </si>
  <si>
    <t>กองทุน:</t>
  </si>
  <si>
    <t>งบ:</t>
  </si>
  <si>
    <t>หมวดรายจ่าย:</t>
  </si>
  <si>
    <t>รายการ:</t>
  </si>
  <si>
    <t>รายการย่อย:</t>
  </si>
  <si>
    <t>ส่วนงาน………………..</t>
  </si>
  <si>
    <t>แผนงานรอง:แผนงานบุคลากรภาครัฐด้านการสร้างพัฒนาและเสริมสร้างศักยภาพคน</t>
  </si>
  <si>
    <t>รายการค่าใช้จ่ายบุคลากรภาครัฐ ยกระดับคุณภาพการศึกษาและการเรียนรู้ตลอดชีวิต (ผู้สำเร็จการศึกษาด้าน.............)</t>
  </si>
  <si>
    <t>- อัตราเดิมรายเดือน</t>
  </si>
  <si>
    <t>- อัตราใหม่รายเดือน</t>
  </si>
  <si>
    <t>แผนงานรอง:………………</t>
  </si>
  <si>
    <t xml:space="preserve"> - เพื่อชดใช้ </t>
  </si>
  <si>
    <r>
      <t>ค่าบำรุงหอพัก</t>
    </r>
    <r>
      <rPr>
        <vertAlign val="superscript"/>
        <sz val="16"/>
        <rFont val="TH SarabunPSK"/>
        <family val="2"/>
      </rPr>
      <t xml:space="preserve"> </t>
    </r>
  </si>
  <si>
    <t>สมทบส่วนกลาง 36%</t>
  </si>
  <si>
    <t>คงเหลือตั้งจ่ายที่หน่วยงาน 64 %</t>
  </si>
  <si>
    <t>สมทบส่วนกลาง  37 %</t>
  </si>
  <si>
    <t>คงเหลือตั้งจ่ายที่หน่วยงาน 63 %</t>
  </si>
  <si>
    <t xml:space="preserve">ค่า ธ. นักศึกษาทดลองเรียน   </t>
  </si>
  <si>
    <t>สมทบบัณฑิต 3%</t>
  </si>
  <si>
    <t xml:space="preserve">เงินบริจาค เงินอุดหนุน หรือทรัพย์สินซึ่งมีผู้บริจาค </t>
  </si>
  <si>
    <t>เงินอุดหนุนบริการวิชาการจากแหล่งทุนภายนอก</t>
  </si>
  <si>
    <t>กรอกข้อมูล</t>
  </si>
  <si>
    <t>ค่าธรรมเนียมเหมาจ่าย (ปริญญาตรี)</t>
  </si>
  <si>
    <t>ค่าธรรมเนียมเหมาจ่าย (ปริญญาโท)</t>
  </si>
  <si>
    <t>ค่าธรรมเนียมเหมาจ่าย (ปริญญาเอก)</t>
  </si>
  <si>
    <t>1) สมทบกองทุนพัฒนาแม่โจ้</t>
  </si>
  <si>
    <t>2.1) สมทบส่วนกลาง  16 %</t>
  </si>
  <si>
    <t>2.2) คงเหลือตั้งจ่ายที่หน่วยงาน 84 %</t>
  </si>
  <si>
    <t>2) ค่าธรรมเนียมฯ (หน่วยงานต้นสังกัด+ที่รับผิดชอบ)</t>
  </si>
  <si>
    <r>
      <t xml:space="preserve">1.1.2 ปริญญาโท </t>
    </r>
    <r>
      <rPr>
        <sz val="16"/>
        <rFont val="TH SarabunPSK"/>
        <family val="2"/>
      </rPr>
      <t>(100%)</t>
    </r>
  </si>
  <si>
    <r>
      <t xml:space="preserve">1.1.3 ปริญญาเอก </t>
    </r>
    <r>
      <rPr>
        <sz val="16"/>
        <rFont val="TH SarabunPSK"/>
        <family val="2"/>
      </rPr>
      <t xml:space="preserve">(100%) </t>
    </r>
  </si>
  <si>
    <t>หน่วยงานย่อย.........</t>
  </si>
  <si>
    <t xml:space="preserve">เงินอุดหนุนการวิจัยจากแหล่งทุนภายนอก </t>
  </si>
  <si>
    <t>รด101 หน่วยงานย่อย</t>
  </si>
  <si>
    <t>ป้องกันความเสี่ยง</t>
  </si>
  <si>
    <t>ตั้งจ่าย</t>
  </si>
  <si>
    <t>8.2  ที่เหลือตั้งจ่ายตามภารกิจ โดยมีข้อระวัง ดังนี้</t>
  </si>
  <si>
    <t>ค่าใช้จ่ายบุคลากร</t>
  </si>
  <si>
    <t>ค่าใช้จ่ายดำเนินงาน</t>
  </si>
  <si>
    <t>ค่าใช้จ่ายลงทุน</t>
  </si>
  <si>
    <t>เงินอุดหนุน</t>
  </si>
  <si>
    <t>รวมจ่าย</t>
  </si>
  <si>
    <t>1.1 เงินเดือน</t>
  </si>
  <si>
    <t>1.2 ค่าจ้างชั่วคราว</t>
  </si>
  <si>
    <t>2.1 ค่าตอบแทน</t>
  </si>
  <si>
    <t>1.3 เงินประจำตำแหน่ง ฯลฯ</t>
  </si>
  <si>
    <t>2.2 ค่าใช้สอย</t>
  </si>
  <si>
    <t>2.3 ค่าวัสดุ</t>
  </si>
  <si>
    <t>2.4 ค่าสาธารณูปโภค</t>
  </si>
  <si>
    <t>3.1 ครุภัณฑ์</t>
  </si>
  <si>
    <t>3.2 สิ่งก่อสร้าง</t>
  </si>
  <si>
    <t>4.1 เงินอุดหนุนโครงการ</t>
  </si>
  <si>
    <t>4.2 เงินอุดหนุนอื่นๆ</t>
  </si>
  <si>
    <t>รายจ่าย (MTEF)</t>
  </si>
  <si>
    <t>ประจำปี 2562</t>
  </si>
  <si>
    <t>%</t>
  </si>
  <si>
    <t>รวมหักให้บัณฑิตวิทยาลัย</t>
  </si>
  <si>
    <t>รวมหักให้ส่วนกลาง</t>
  </si>
  <si>
    <t>คงเหลือเพื่อตั้งจ่ายที่หน่วยงาน</t>
  </si>
  <si>
    <t>หักให้ส่วนกลาง 34% จาก A</t>
  </si>
  <si>
    <t>คงเหลือหลังหักให้บัณฑิต (A)</t>
  </si>
  <si>
    <t>คงเหลือ</t>
  </si>
  <si>
    <t>รวมหัก</t>
  </si>
  <si>
    <t>1.7 ........</t>
  </si>
  <si>
    <t>1.6 ........</t>
  </si>
  <si>
    <t>1.5 ค่าขึ้นทะเบียนเป็นนักศึกษา</t>
  </si>
  <si>
    <t>1.4 ค่าประกันของเสียหาย</t>
  </si>
  <si>
    <t>1.3 ค่าเบี้ยประกันอุบัติเหตุ</t>
  </si>
  <si>
    <t>1.2 ค่าพัฒนานักศึกษา</t>
  </si>
  <si>
    <t>1.1 ค่าบำรุงมหาวิทยาลัย</t>
  </si>
  <si>
    <t>1. หักส่วนกลาง</t>
  </si>
  <si>
    <t>&lt;&lt; กรอกข้อมูล</t>
  </si>
  <si>
    <t>ค่าธรรมเนียมเหมาจ่าย:คน</t>
  </si>
  <si>
    <t>ชั้นปีที่ 2</t>
  </si>
  <si>
    <t>ชั้นปีที่ 1</t>
  </si>
  <si>
    <t>ระดับปริญญา</t>
  </si>
  <si>
    <t>การจัดสรรเหมาจ่ายระดับบัณฑิตศึกษา</t>
  </si>
  <si>
    <t>ชั้นปีที่ 3</t>
  </si>
  <si>
    <t>ชั้นปีที่ 4</t>
  </si>
  <si>
    <t xml:space="preserve">....% บัณฑิตวิทยาลัย จากค่าธรรมเนียมคงเหลือ </t>
  </si>
  <si>
    <t>ภาค</t>
  </si>
  <si>
    <t>.................</t>
  </si>
  <si>
    <t>..................</t>
  </si>
  <si>
    <t>(ปกติ/สมทบ)</t>
  </si>
  <si>
    <t>ตกค้าง</t>
  </si>
  <si>
    <t>แผนงานงบ:</t>
  </si>
  <si>
    <t>แผนงานงบรอง:</t>
  </si>
  <si>
    <t>ปี 2562</t>
  </si>
  <si>
    <t xml:space="preserve"> - เงินเพิ่มค่าจ้างพนักงานมหาวิทยาลัยเงินรายได้</t>
  </si>
  <si>
    <t>แผนงานงบ</t>
  </si>
  <si>
    <t xml:space="preserve">แหล่งเงิน*
</t>
  </si>
  <si>
    <t>แผนงานพื้นฐาน</t>
  </si>
  <si>
    <t>การจัดสรรเหมาจ่ายระดับปริญญาตรี</t>
  </si>
  <si>
    <t>1.มหาวิทยาลัย</t>
  </si>
  <si>
    <t>สมทบ 34%</t>
  </si>
  <si>
    <t>รวมสมทบมหาวิทยาลัย (1)</t>
  </si>
  <si>
    <t>&lt;&lt; นำไปกรอกที่ Sheet "แบบสรุปงบ และ รด.101" ในแถวค่าธรรมเนียมเหมาจ่าย (ปริญญาโท)/(ปริญญาเอก)</t>
  </si>
  <si>
    <t>&lt;&lt; นำไปกรอกที่ Sheet "แบบสรุปงบ และ รด.101" ในแถวค่าธรรมเนียมเหมาจ่าย (ปริญญาตรี)</t>
  </si>
  <si>
    <t>หน่วยงาน ...................</t>
  </si>
  <si>
    <t>6. เพิ่มเป้าหมายนักศึกษา........คน ในสาขา...</t>
  </si>
  <si>
    <t>หมายเหตุ *แหล่งเงิน คือ รายจ่ายรายการนั้นมาจากรายรับใด เช่น ค่าบำรุงพิเศษ, ค่าลงทะเบียนเรียน, เงินสัมมนาฯ, เงินผลประโยชน์ เงินจากฟาร์ม</t>
  </si>
  <si>
    <t>จำนวนนักศึกษา (ในหลักสูตร)</t>
  </si>
  <si>
    <t>นศ.ปัจจุบัน
(แผน)</t>
  </si>
  <si>
    <t>นศ.ปัจจุบัน
(ผล)</t>
  </si>
  <si>
    <t>นศ.ลงทะเบียน
(ผล)</t>
  </si>
  <si>
    <t>ผล ปจบ.-แผน ปจบ.</t>
  </si>
  <si>
    <t>ผล ลงทะเบียน-แผน ปจบ.</t>
  </si>
  <si>
    <t>(%)</t>
  </si>
  <si>
    <t>คณะ.....................</t>
  </si>
  <si>
    <t xml:space="preserve"> ระดับปริญญาตรี</t>
  </si>
  <si>
    <t xml:space="preserve"> หลักสูตร 2 ปี</t>
  </si>
  <si>
    <t>1. สาขา...........................</t>
  </si>
  <si>
    <t>ปี 3</t>
  </si>
  <si>
    <t>ปี 4</t>
  </si>
  <si>
    <t xml:space="preserve"> หลักสูตร 4 ปี</t>
  </si>
  <si>
    <t>ปี 1</t>
  </si>
  <si>
    <t>ปี 2</t>
  </si>
  <si>
    <t>2. สาขา...........................</t>
  </si>
  <si>
    <t xml:space="preserve"> ระดับปริญญาโท</t>
  </si>
  <si>
    <t xml:space="preserve"> ระดับปริญญาเอก</t>
  </si>
  <si>
    <t>สาขา...............</t>
  </si>
  <si>
    <t>รวมหน่วยงาน</t>
  </si>
  <si>
    <t>แผน</t>
  </si>
  <si>
    <t>ผล</t>
  </si>
  <si>
    <t xml:space="preserve">ผล-แผน
</t>
  </si>
  <si>
    <t xml:space="preserve">รวม
(แผน)
</t>
  </si>
  <si>
    <t xml:space="preserve">รวม
(ผล)
</t>
  </si>
  <si>
    <t xml:space="preserve">1.1.3 ปริญญาเอก  </t>
  </si>
  <si>
    <t xml:space="preserve">  รหัสก่อน 55         </t>
  </si>
  <si>
    <t xml:space="preserve">  รหัสตั้งแต่ 55 เป็นต้นไป   </t>
  </si>
  <si>
    <r>
      <t xml:space="preserve"> - เพื่อชดใช้ </t>
    </r>
    <r>
      <rPr>
        <vertAlign val="superscript"/>
        <sz val="12"/>
        <rFont val="TH Niramit AS"/>
      </rPr>
      <t>(1)</t>
    </r>
  </si>
  <si>
    <t xml:space="preserve">ค่าบำรุงกิจกรรมนักศึกษา   </t>
  </si>
  <si>
    <t xml:space="preserve">  รหัสก่อน 55    </t>
  </si>
  <si>
    <t xml:space="preserve">ค่าบำรุงห้องสมุด   </t>
  </si>
  <si>
    <t xml:space="preserve">  รหัสก่อน 55</t>
  </si>
  <si>
    <t xml:space="preserve">ค่าบำรุงกีฬา     </t>
  </si>
  <si>
    <t xml:space="preserve">สมทบส่วนกลาง  </t>
  </si>
  <si>
    <t xml:space="preserve">คงเหลือตั้งจ่ายที่หน่วยงาน </t>
  </si>
  <si>
    <t xml:space="preserve">1.6.1 เพื่อชดใช้   </t>
  </si>
  <si>
    <t>1.6.2 เพื่อกีฬา</t>
  </si>
  <si>
    <t xml:space="preserve">ค่าธรรมเนียมเทคโนโลยีสารสนเทศ  </t>
  </si>
  <si>
    <t xml:space="preserve">ค่าบริการสุขภาพ  </t>
  </si>
  <si>
    <t xml:space="preserve">สมทบส่วนกลาง </t>
  </si>
  <si>
    <t>คงเหลือตั้งจ่ายที่หน่วยงาน</t>
  </si>
  <si>
    <t>1.8.1   50% เพื่อบริการสุขภาพ</t>
  </si>
  <si>
    <t>1.8.2   50% เพื่อบริการสุขภาพ (ภารกิจทั่วไป)</t>
  </si>
  <si>
    <r>
      <t>ค่าบำรุงหอพัก</t>
    </r>
    <r>
      <rPr>
        <vertAlign val="superscript"/>
        <sz val="12"/>
        <rFont val="TH Niramit AS"/>
      </rPr>
      <t xml:space="preserve"> (2)</t>
    </r>
  </si>
  <si>
    <t>สมทบส่วนกลาง  36 %</t>
  </si>
  <si>
    <t>คงเหลือตั้งจ่ายที่หน่วยงาน 64%</t>
  </si>
  <si>
    <t>เหมาจ่าย</t>
  </si>
  <si>
    <r>
      <t xml:space="preserve">ค่า ธ. นักศึกษาทดลองเรียน </t>
    </r>
    <r>
      <rPr>
        <b/>
        <vertAlign val="superscript"/>
        <sz val="12"/>
        <rFont val="TH Niramit AS"/>
      </rPr>
      <t xml:space="preserve">(3) </t>
    </r>
    <r>
      <rPr>
        <b/>
        <sz val="12"/>
        <rFont val="TH Niramit AS"/>
      </rPr>
      <t xml:space="preserve">                       </t>
    </r>
  </si>
  <si>
    <t>สมทบกองทุนพัฒนาแม่โจ้</t>
  </si>
  <si>
    <t>คงเหลือจากสมทบกองทุนฯ (หน่วยงานต้นสังกัด + ที่รับผิดชอบ)</t>
  </si>
  <si>
    <t xml:space="preserve">เงินผลประโยชน์ (จากฟาร์ม)                       </t>
  </si>
  <si>
    <t xml:space="preserve">เงินบริจาค เงินอุดหนุน หรือทรัพย์สินซึ่งมีผู้บริจาค               </t>
  </si>
  <si>
    <t>คงเหลือ (หน่วยงาน) ทั้งสิ้น</t>
  </si>
  <si>
    <t>ประกันความเสี่ยง</t>
  </si>
  <si>
    <t>คงเหลือเพื่อตั้งจ่าย</t>
  </si>
  <si>
    <t>รวมทุกภารกิจ</t>
  </si>
  <si>
    <t>แผนงานรอง:</t>
  </si>
  <si>
    <t xml:space="preserve">ปี 2566
</t>
  </si>
  <si>
    <t>ประจำปี 2563</t>
  </si>
  <si>
    <t>ปี 2563</t>
  </si>
  <si>
    <t>โปรดดูราคามาตรฐาน ประกอบการจัดทำ จากเว็บไซด์ของสำนักงบประมาณ และ กระทรวง MDES ด้านล่างนี้</t>
  </si>
  <si>
    <t xml:space="preserve"> -  อัตรากำลังที่นำมาตั้ง ต้องได้รับความเห็นชอบจาก ก.บ.ม. (ให้พิจารณารายได้ของหน่วยงานประกอบด้วย)</t>
  </si>
  <si>
    <t xml:space="preserve"> -  หน่วยงานใดที่มีพนักงานราชการให้วางแผนและบริหารอัตรากำลังด้วยเงินรายได้ของหน่วยงานไว้ล่วงหน้า (MTEF) เนื่องจากจะสิ้นสุดสัญญาในปี 2563</t>
  </si>
  <si>
    <t xml:space="preserve"> -  ค่าใช้จ่ายในการเดินทางไปราชการต่างประเทศชั่วคราว ให้จัดทำโครงการที่ขับเคลื่อนตัวชี้วัดของเป้าประสงค์ตามแผนพัฒนาการศึกษามหาวิทยาลัย ประกอบการจัดสรร </t>
  </si>
  <si>
    <t xml:space="preserve"> -  ครุภัณฑ์ ให้มีเอกสารประกอบ เช่น เหตุผลความจำเป็น, คุณลักษณะและราคาควรยึดราคามาตรฐาน และบัญชีนวัตกรรม เป็นเบื้องต้น , ใบเสนอราคา, แผนการดำเนินงาน และแผนจัดซื้อจัดจ้าง เป็นต้น</t>
  </si>
  <si>
    <t xml:space="preserve"> -  สิ่งก่อสร้าง ให้มีเอกสารประกอบ เช่น เหตุผลความจำเป็น, แบบรูป, ราคา, งวดงาน, แผนการดำเนินงาน และแผนจัดซื้อจัดจ้าง ดำเนินงานให้แล้วเสร็จภายในปีงบประมาณ</t>
  </si>
  <si>
    <t xml:space="preserve"> -  ตั้งงบสำรองไม่น้อยกว่า 5% ของรายจ่ายรวม </t>
  </si>
  <si>
    <t xml:space="preserve"> -  หน่วยงานที่เงินติดลบ ให้ทำแผนการชำระคืนและตั้งชดใช้คืนยอดติดลบ</t>
  </si>
  <si>
    <t xml:space="preserve"> -  ให้สำนักวิจัยและส่งเสริมวิชาการการเกษตร  สำนักหอสมุด  สำนักบริหารและพัฒนาวิชาการ  สำนักงานมหาวิทยาลัย และวิสาหกิจ ให้จัดสรรงบประมาณโดยเน้นภารกิจหลักของส่วนงานนั้น ๆ เป็นสำคัญ</t>
  </si>
  <si>
    <t xml:space="preserve"> -  หน่วยงานวิสาหกิจ ให้ผ่านความเห็นชอบจากคณะกรรมการที่กำกับดูแล ก่อนจัดส่ง</t>
  </si>
  <si>
    <t xml:space="preserve"> - ให้ตั้งค่าใช้จ่ายในการอุดหนุนทุนการศึกษาสำหรับนักศึกษา ไม่น้อยกว่า 10% ของค่าบำรุงพิเศษ (สุทธิ)</t>
  </si>
  <si>
    <r>
      <t xml:space="preserve"> - </t>
    </r>
    <r>
      <rPr>
        <sz val="16"/>
        <color rgb="FFFF0000"/>
        <rFont val="TH Niramit AS"/>
      </rPr>
      <t xml:space="preserve"> ให้ตั้งค่าซ่อมแซมบำรุงรักษาทรัพย์สิน ไม่น้อยกว่า 5%</t>
    </r>
    <r>
      <rPr>
        <sz val="16"/>
        <rFont val="TH Niramit AS"/>
      </rPr>
      <t xml:space="preserve"> ของแผนงานพื้นฐาน ควรมีแผนการดูแลรักษาประกอบ และพิจารณาค่าเสื่อมราคาของทรัพย์สินประกอบ</t>
    </r>
  </si>
  <si>
    <t xml:space="preserve"> -  การพัฒนานักศึกษาให้ขับเคลื่อนตัวชี้วัดของเป้าประสงค์ตามแผนพัฒนามหาวิทยาลัยเป็นสำคัญ ตามพันธกิจข้อ 1</t>
  </si>
  <si>
    <t xml:space="preserve"> -  ตั้งงบไม่น้อยกว่า 10% ของรายจ่าย สำหรับแผนงานยุทธศาสตร์ และแผนงานพื้นฐานเพื่อการพัฒนา เน้นโครงการทั้ง SPO และ MOC </t>
  </si>
  <si>
    <t>ส่วนงานการเรียนการสอน เน้นยุทธ์ 1</t>
  </si>
  <si>
    <t>ส่วนงานการเรียนการสอน วิทยาลัยนานาชาติ เน้นยุทธ์ 2</t>
  </si>
  <si>
    <t>สำนักวิจัย เน้นยุทธ์ 3,4</t>
  </si>
  <si>
    <t>สำนักบริหารฯ, สำนักหอสมุด เน้นยุทธ์ 1</t>
  </si>
  <si>
    <t>สำนักงานมหาวิทยาลัน/สำนักงานสภามหาวิทยาลัย เน้นยุทธ์ 1,5,6</t>
  </si>
  <si>
    <t>วิสาหกิจ เน้นยุทธ์ 6</t>
  </si>
  <si>
    <t>3. นักศึกษามีความจำเป็นแยกชั้นปีเนื่องจากแต่ละชั้นปีมีการลงทะเบียนต่างกัน และเพื่อให้วิเคราะห์ทราบการคงอยู่ของ นศ.และข้อสังเกตเพื่อการดำเนินงานของหน่วยงาน</t>
  </si>
  <si>
    <t>8.1   ป้องกันความเสี่ยงไม่น้อยกว่า 20% โดยไม่เกิน รายรับจริงของปีที่ผ่านมา</t>
  </si>
  <si>
    <t>6. ควรมีการนำการวิเคราะห์สภาพองค์กร (SWOT Analysis) และผลการดำเนินงาน 3 ปีย้อนหลัง ประกอบการจัดสรร</t>
  </si>
  <si>
    <t>7. บริหารจัดการงบประมาณตามข้อกฏหมายที่กำหนด ตามหลักการของวินัยการเงินการคลัง ติดตามเร่งรัดการดำเนินงานอย่างต่อเนื่อง มุ่งเน้นให้บริหารจัดการจากเงินประจำปีเป็นหลัก</t>
  </si>
  <si>
    <t xml:space="preserve">8. รายรับสุทธิ จัดสรร เป็นรายจ่าย ดังนี้  </t>
  </si>
  <si>
    <t xml:space="preserve">2. นักศึกษามีแบบกลุ่มเรียนตามเกณฑ์ และกลุ่มเรียนตกค้าง เพื่อให้คณะใช้วิเคราะห์นักศึกษาสำเร็จการศึกษาเป็นไปตามมาตรฐานที่ สป อว.กำหนดหรือไม่อย่างไร 
(ด้านสังคม 85% ด้านวิทย์ 80%) </t>
  </si>
  <si>
    <t>งบประมาณเงินรายได้ ปี 2564</t>
  </si>
  <si>
    <t>ปีการศึกษา 2564</t>
  </si>
  <si>
    <t xml:space="preserve">ปี 2565
</t>
  </si>
  <si>
    <t xml:space="preserve">ปี 2567
</t>
  </si>
  <si>
    <t xml:space="preserve">ปี 2568
</t>
  </si>
  <si>
    <t>สมทบส่วนกลาง  24 %</t>
  </si>
  <si>
    <t>คงเหลือตั้งจ่ายที่หน่วยงาน 76 %</t>
  </si>
  <si>
    <t>คงเหลือตั้งจ่ายที่หน่วยงาน 73 %</t>
  </si>
  <si>
    <r>
      <t xml:space="preserve">1.1.2 ปริญญาโท </t>
    </r>
    <r>
      <rPr>
        <sz val="12"/>
        <rFont val="TH SarabunPSK"/>
        <family val="2"/>
      </rPr>
      <t>(100%)</t>
    </r>
  </si>
  <si>
    <t>สมทบส่วนกลาง  26 %</t>
  </si>
  <si>
    <t>คงเหลือตั้งจ่ายที่หน่วยงาน 74%</t>
  </si>
  <si>
    <t xml:space="preserve">             รวมเทอม 2/2563</t>
  </si>
  <si>
    <t xml:space="preserve">             รวมเทอม 3/2563</t>
  </si>
  <si>
    <t xml:space="preserve">             รวมเทอม 1/2564</t>
  </si>
  <si>
    <t xml:space="preserve"> รด.104 ก._8</t>
  </si>
  <si>
    <t>ภารกิจ สนม.</t>
  </si>
  <si>
    <t>ภารกิจหน่วยงาน/คณะ</t>
  </si>
  <si>
    <t>ปี 2564</t>
  </si>
  <si>
    <t>รายจ่ายปี 2564</t>
  </si>
  <si>
    <t>1. สมทบเบี้ยประกันสังคม</t>
  </si>
  <si>
    <t>2. สมทบกองทุนเงินทดแทน</t>
  </si>
  <si>
    <t>3...............................</t>
  </si>
  <si>
    <t>http://bb.go.th/topic.php?gid=237&amp;mid=279#</t>
  </si>
  <si>
    <t>https://www.mdes.go.th/service?a=29</t>
  </si>
  <si>
    <t>ค่าธรรมเนียมนักศึกษาต่างชาติ</t>
  </si>
  <si>
    <t>แบบฟอร์มคำของบประมาณเงินรายได้ ประจำปี 2565</t>
  </si>
  <si>
    <t>ข้อสังเกตการทำคำของบประมาณรายได้ 2565</t>
  </si>
  <si>
    <t>1. ปีงบ 2565 ใช้นักศึกษา</t>
  </si>
  <si>
    <t xml:space="preserve"> - เทอม 2, 3/2564 (ใช้นักศึกษาจาก ผล 1/64) </t>
  </si>
  <si>
    <r>
      <t xml:space="preserve"> - </t>
    </r>
    <r>
      <rPr>
        <b/>
        <sz val="16"/>
        <color rgb="FFFF0000"/>
        <rFont val="TH Niramit AS"/>
      </rPr>
      <t>และ 1/2565</t>
    </r>
    <r>
      <rPr>
        <sz val="16"/>
        <color rgb="FFFF0000"/>
        <rFont val="TH Niramit AS"/>
      </rPr>
      <t xml:space="preserve"> (ใช้นักศึกษาแผน 2565) </t>
    </r>
  </si>
  <si>
    <t xml:space="preserve">4. ให้มีการวางแผนงานและเงิน ในลักษณะ MTEF ปี 2565-2569 </t>
  </si>
  <si>
    <t xml:space="preserve">5. ให้วางแผนงานปีงบ 2565 ให้สอดคล้องกับแผนปฏิบัติการ ปี 2565 </t>
  </si>
  <si>
    <t xml:space="preserve"> -  ค่าใช้จ่ายเกี่ยวกับบุคลากร เช่น พนักงานส่วนงาน, ค่าจ้างพนักงานมหาวิทยาลัย เงินเพิ่มค่าจ้างพนักงานมหาวิทยาลัยเงินรายได้, เงินประจำตำแหน่ง, เงินค่าตอบแทนผู้บริหาร, เงินเพิ่มการครองชีพชั่วคราวฯ ค่าตอบแทนตำแหน่งต่างๆ, ค่ารับรองเหมาจ่าย, ค่าโทรศัพท์เคลื่อนที่, เงินสมทบประกันสังคม, กองทุนเงินทดแทน เป็นต้น </t>
  </si>
  <si>
    <t xml:space="preserve"> - พนักงานราชการเดิม ในปี 2565 มหาวิทยาลัยจะให้การสนับสนุนงบประมาณ</t>
  </si>
  <si>
    <t>แบบสรุปงบประมาณรายได้ประจำปีงบประมาณ พ.ศ. 2565</t>
  </si>
  <si>
    <t>งบประมาณเงินรายได้ ปี 2565</t>
  </si>
  <si>
    <t>เพิ่ม(ลด) (จากปี 2564)</t>
  </si>
  <si>
    <t xml:space="preserve">เปรียบเทียบจำนวนนักศึกษา ปีการศึกษา 2564-2565 </t>
  </si>
  <si>
    <t>ปีการศึกษา 2565</t>
  </si>
  <si>
    <t>ผลต่าง ปีการศึกษา 2564</t>
  </si>
  <si>
    <t>เทอม 2/64</t>
  </si>
  <si>
    <t>เทอม 3/64</t>
  </si>
  <si>
    <t>เทอม 1/65</t>
  </si>
  <si>
    <t>แบบสรุปการขอตั้งงบประมาณประจำปี 2565</t>
  </si>
  <si>
    <t xml:space="preserve">ปี 2564 จริง
(ณ .....) 
</t>
  </si>
  <si>
    <t xml:space="preserve">ปี 2569
</t>
  </si>
  <si>
    <t xml:space="preserve">ปี 2563 (จริง)
</t>
  </si>
  <si>
    <t xml:space="preserve">ปี 2564 (แผน)
</t>
  </si>
  <si>
    <t>สรุปประมาณการรายรับ ประจำปี 2565 จำแนกตามประเภทของรายรับ</t>
  </si>
  <si>
    <t>ปี 2564 (ณ สค.64)</t>
  </si>
  <si>
    <t>ประมาณการรายรับ ปี 2565</t>
  </si>
  <si>
    <t>ประจำปี 2565</t>
  </si>
  <si>
    <t>หมายเหตุ ปี 2565</t>
  </si>
  <si>
    <t>x</t>
  </si>
  <si>
    <t>ครั้ง</t>
  </si>
  <si>
    <t>ปริมาณ</t>
  </si>
  <si>
    <t>ประเภทลำดับที่ 3  ชื่อประเภท  เงินจากฟาร์ม</t>
  </si>
  <si>
    <t>รายได้คงเหลือ</t>
  </si>
  <si>
    <t>สมทบค่าสาธารณูปโภค (10%)</t>
  </si>
  <si>
    <t>ค่าลงทะเบียน</t>
  </si>
  <si>
    <t>บาท =</t>
  </si>
  <si>
    <t>คน x</t>
  </si>
  <si>
    <t>ครั้ง x</t>
  </si>
  <si>
    <t>2. ชื่อโครงการ....................</t>
  </si>
  <si>
    <t>3. ชื่อโครงการ....................</t>
  </si>
  <si>
    <t>4. ชื่อโครงการ....................</t>
  </si>
  <si>
    <t>5. ชื่อโครงการ....................</t>
  </si>
  <si>
    <t>6. ชื่อโครงการ....................</t>
  </si>
  <si>
    <t>7. ชื่อโครงการ....................</t>
  </si>
  <si>
    <t>8. ชื่อโครงการ....................</t>
  </si>
  <si>
    <t>ภาคการศึกษาที่ 2/2564</t>
  </si>
  <si>
    <t>รวม 2/2564</t>
  </si>
  <si>
    <t>ภาคการศึกษาที่ 3/2564</t>
  </si>
  <si>
    <t>รวม 3/2564</t>
  </si>
  <si>
    <t>ภาคการศึกษาที่ 1/2565</t>
  </si>
  <si>
    <t>รวม 1/2565</t>
  </si>
  <si>
    <t xml:space="preserve">             รวมเทอม 2/2564</t>
  </si>
  <si>
    <t xml:space="preserve">             รวมเทอม 3/2564</t>
  </si>
  <si>
    <t xml:space="preserve">             รวมเทอม 1/2565</t>
  </si>
  <si>
    <t>เทอม 2/2564</t>
  </si>
  <si>
    <t>เทอม 3/2564</t>
  </si>
  <si>
    <t>เทอม 1/2565</t>
  </si>
  <si>
    <t>ภาคเรียนที่ 2/2564</t>
  </si>
  <si>
    <t>ภาคเรียนที่ 3/2564</t>
  </si>
  <si>
    <t>ภาคเรียนที่ 1/2565</t>
  </si>
  <si>
    <t>คำชี้แจงประมาณการรายรับจาก……………………….</t>
  </si>
  <si>
    <t>ปี 2565</t>
  </si>
  <si>
    <t>(3)</t>
  </si>
  <si>
    <t>(4)</t>
  </si>
  <si>
    <t>รายจ่ายปี 2565</t>
  </si>
  <si>
    <t>รายจ่าย ปี 2564</t>
  </si>
  <si>
    <t>จ่ายจริง (สค.64)</t>
  </si>
  <si>
    <t>จ่ายจริง (ณ สค 64)</t>
  </si>
  <si>
    <t>เปรียบเทียบประมาณการและคาดว่า รายรับจริง ประจำปีงบประมาณ 2565
จำแนกตามประเภทของรายรับ</t>
  </si>
  <si>
    <t xml:space="preserve">ปี 2564 จริง
(ณ สค 64) 
</t>
  </si>
  <si>
    <t>กรอกข้อมูลในช่องสีเขียว</t>
  </si>
  <si>
    <t>สมทบส่วนกลาง  24%</t>
  </si>
  <si>
    <t xml:space="preserve">เหมาจ่าย </t>
  </si>
  <si>
    <t xml:space="preserve"> - 2% กองทุนบริการวิชาการ</t>
  </si>
  <si>
    <t xml:space="preserve">เงินอุดหนุนบริการวิชาการจากแหล่งทุนภายนอก (วิจัย)                </t>
  </si>
  <si>
    <t xml:space="preserve">เงินอุดหนุนการวิจัยจากแหล่งทุนภายนอก (บริการวิชาการ)                       </t>
  </si>
  <si>
    <t>เทอม 2</t>
  </si>
  <si>
    <t>เทอม 3</t>
  </si>
  <si>
    <t>เทอม 1</t>
  </si>
  <si>
    <t>เทอม 2/....</t>
  </si>
  <si>
    <t>เทอม 3/.......</t>
  </si>
  <si>
    <t>เทอม1/.....</t>
  </si>
  <si>
    <t>หลักสูตร/สาขา</t>
  </si>
  <si>
    <t>สาขา...............................</t>
  </si>
  <si>
    <t>สาขา...................</t>
  </si>
  <si>
    <t>สาขา...........................</t>
  </si>
  <si>
    <t>สาขา................................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</si>
</sst>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0.0"/>
    <numFmt numFmtId="168" formatCode="#,##0_ ;\-#,##0\ "/>
    <numFmt numFmtId="169" formatCode="0.0%"/>
    <numFmt numFmtId="170" formatCode="_-* #,##0.0000_-;\-* #,##0.0000_-;_-* &quot;-&quot;??_-;_-@_-"/>
  </numFmts>
  <fonts count="111">
    <font>
      <sz val="14"/>
      <name val="CordiaUPC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Niramit AS"/>
    </font>
    <font>
      <b/>
      <sz val="16"/>
      <color theme="1"/>
      <name val="TH Niramit AS"/>
    </font>
    <font>
      <sz val="14"/>
      <name val="CordiaUPC"/>
      <family val="2"/>
    </font>
    <font>
      <sz val="14"/>
      <name val="Cordia New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4"/>
      <name val="AngsanaUPC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6"/>
      <name val="TH Niramit AS"/>
    </font>
    <font>
      <sz val="11"/>
      <color indexed="8"/>
      <name val="Tahoma"/>
      <family val="2"/>
      <charset val="222"/>
    </font>
    <font>
      <b/>
      <sz val="16"/>
      <name val="TH Niramit AS"/>
    </font>
    <font>
      <u/>
      <sz val="14"/>
      <color indexed="12"/>
      <name val="Cordia New"/>
      <family val="2"/>
    </font>
    <font>
      <sz val="14"/>
      <name val="AngsanaUPC"/>
      <family val="1"/>
      <charset val="222"/>
    </font>
    <font>
      <b/>
      <sz val="12"/>
      <name val="Arial"/>
      <family val="2"/>
    </font>
    <font>
      <sz val="11"/>
      <color indexed="8"/>
      <name val="Tahoma"/>
      <family val="2"/>
    </font>
    <font>
      <sz val="11"/>
      <color theme="1"/>
      <name val="Calibri"/>
      <family val="2"/>
      <scheme val="minor"/>
    </font>
    <font>
      <sz val="12"/>
      <name val="นูลมรผ"/>
      <charset val="129"/>
    </font>
    <font>
      <sz val="12"/>
      <name val="นูลมรผ"/>
    </font>
    <font>
      <b/>
      <sz val="28"/>
      <name val="CordiaUPC"/>
      <family val="2"/>
      <charset val="222"/>
    </font>
    <font>
      <sz val="10"/>
      <color indexed="8"/>
      <name val="Arial"/>
      <family val="2"/>
    </font>
    <font>
      <b/>
      <sz val="14"/>
      <name val="TH Niramit AS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2"/>
      <color theme="1"/>
      <name val="TH Niramit AS"/>
    </font>
    <font>
      <b/>
      <sz val="11"/>
      <color theme="1"/>
      <name val="TH Niramit AS"/>
    </font>
    <font>
      <sz val="14"/>
      <name val="AngsanaUPC"/>
      <family val="1"/>
    </font>
    <font>
      <i/>
      <sz val="16"/>
      <name val="TH SarabunPSK"/>
      <family val="2"/>
    </font>
    <font>
      <b/>
      <i/>
      <sz val="16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sz val="16"/>
      <color theme="1"/>
      <name val="TH SarabunPSK"/>
      <family val="2"/>
    </font>
    <font>
      <sz val="18"/>
      <name val="TH SarabunPSK"/>
      <family val="2"/>
    </font>
    <font>
      <i/>
      <sz val="14"/>
      <name val="TH SarabunPSK"/>
      <family val="2"/>
    </font>
    <font>
      <i/>
      <u/>
      <sz val="16"/>
      <name val="TH SarabunPSK"/>
      <family val="2"/>
    </font>
    <font>
      <sz val="11"/>
      <name val="TH SarabunPSK"/>
      <family val="2"/>
    </font>
    <font>
      <b/>
      <u/>
      <sz val="16"/>
      <name val="TH SarabunPSK"/>
      <family val="2"/>
    </font>
    <font>
      <b/>
      <i/>
      <sz val="14"/>
      <name val="TH SarabunPSK"/>
      <family val="2"/>
    </font>
    <font>
      <sz val="12"/>
      <name val="TH SarabunPSK"/>
      <family val="2"/>
    </font>
    <font>
      <b/>
      <sz val="20"/>
      <name val="TH SarabunPSK"/>
      <family val="2"/>
    </font>
    <font>
      <u/>
      <sz val="14"/>
      <name val="TH SarabunPSK"/>
      <family val="2"/>
    </font>
    <font>
      <b/>
      <u/>
      <sz val="16"/>
      <color indexed="10"/>
      <name val="TH SarabunPSK"/>
      <family val="2"/>
    </font>
    <font>
      <b/>
      <i/>
      <sz val="20"/>
      <color rgb="FFFF0000"/>
      <name val="TH SarabunPSK"/>
      <family val="2"/>
    </font>
    <font>
      <b/>
      <sz val="20"/>
      <color rgb="FFFF0000"/>
      <name val="TH SarabunPSK"/>
      <family val="2"/>
    </font>
    <font>
      <u/>
      <sz val="16"/>
      <name val="TH SarabunPSK"/>
      <family val="2"/>
    </font>
    <font>
      <b/>
      <i/>
      <u/>
      <sz val="16"/>
      <name val="TH SarabunPSK"/>
      <family val="2"/>
    </font>
    <font>
      <b/>
      <sz val="16"/>
      <color indexed="56"/>
      <name val="TH SarabunPSK"/>
      <family val="2"/>
    </font>
    <font>
      <b/>
      <u/>
      <sz val="16"/>
      <color indexed="12"/>
      <name val="TH SarabunPSK"/>
      <family val="2"/>
    </font>
    <font>
      <b/>
      <sz val="22"/>
      <color rgb="FFFF0000"/>
      <name val="TH SarabunPSK"/>
      <family val="2"/>
    </font>
    <font>
      <b/>
      <u val="singleAccounting"/>
      <sz val="16"/>
      <name val="TH SarabunPSK"/>
      <family val="2"/>
    </font>
    <font>
      <b/>
      <sz val="26"/>
      <name val="CordiaUPC"/>
      <family val="2"/>
      <charset val="222"/>
    </font>
    <font>
      <vertAlign val="superscript"/>
      <sz val="16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  <font>
      <sz val="11"/>
      <name val="TH Niramit AS"/>
    </font>
    <font>
      <b/>
      <sz val="18"/>
      <name val="TH Niramit AS"/>
    </font>
    <font>
      <sz val="14"/>
      <name val="TH Niramit AS"/>
    </font>
    <font>
      <sz val="16"/>
      <color rgb="FFFF0000"/>
      <name val="TH Niramit AS"/>
    </font>
    <font>
      <b/>
      <sz val="16"/>
      <color rgb="FFFF0000"/>
      <name val="TH Niramit AS"/>
    </font>
    <font>
      <b/>
      <sz val="22"/>
      <name val="TH Niramit AS"/>
    </font>
    <font>
      <b/>
      <sz val="22"/>
      <name val="TH SarabunPSK"/>
      <family val="2"/>
    </font>
    <font>
      <b/>
      <sz val="24"/>
      <name val="TH SarabunPSK"/>
      <family val="2"/>
    </font>
    <font>
      <b/>
      <sz val="26"/>
      <name val="TH SarabunPSK"/>
      <family val="2"/>
    </font>
    <font>
      <sz val="9"/>
      <color indexed="81"/>
      <name val="Tahoma"/>
      <family val="2"/>
    </font>
    <font>
      <b/>
      <sz val="20"/>
      <color rgb="FFFF0000"/>
      <name val="TH Niramit AS"/>
    </font>
    <font>
      <b/>
      <sz val="12"/>
      <name val="TH Niramit AS"/>
    </font>
    <font>
      <b/>
      <sz val="16"/>
      <color theme="1"/>
      <name val="TH SarabunPSK"/>
      <family val="2"/>
    </font>
    <font>
      <sz val="12"/>
      <color theme="1"/>
      <name val="TH Sarabun New"/>
      <family val="2"/>
      <charset val="222"/>
    </font>
    <font>
      <sz val="11"/>
      <name val="Calibri"/>
      <family val="2"/>
      <charset val="222"/>
      <scheme val="minor"/>
    </font>
    <font>
      <sz val="12"/>
      <name val="TH Niramit AS"/>
    </font>
    <font>
      <b/>
      <sz val="11"/>
      <name val="TH Niramit AS"/>
    </font>
    <font>
      <i/>
      <sz val="12"/>
      <name val="TH Niramit AS"/>
    </font>
    <font>
      <vertAlign val="superscript"/>
      <sz val="12"/>
      <name val="TH Niramit AS"/>
    </font>
    <font>
      <b/>
      <vertAlign val="superscript"/>
      <sz val="12"/>
      <name val="TH Niramit AS"/>
    </font>
    <font>
      <b/>
      <i/>
      <sz val="12"/>
      <name val="TH Niramit AS"/>
    </font>
    <font>
      <i/>
      <u/>
      <sz val="12"/>
      <name val="TH Niramit AS"/>
    </font>
    <font>
      <b/>
      <sz val="16"/>
      <color rgb="FFFF0000"/>
      <name val="TH SarabunPSK"/>
      <family val="2"/>
    </font>
    <font>
      <b/>
      <sz val="26"/>
      <name val="TH Niramit AS"/>
    </font>
    <font>
      <b/>
      <sz val="12"/>
      <name val="TH SarabunPSK"/>
      <family val="2"/>
    </font>
    <font>
      <i/>
      <sz val="12"/>
      <name val="TH SarabunPSK"/>
      <family val="2"/>
    </font>
    <font>
      <sz val="14"/>
      <name val="CordiaUPC"/>
    </font>
    <font>
      <b/>
      <sz val="14"/>
      <color rgb="FFFF0000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124">
    <xf numFmtId="0" fontId="0" fillId="0" borderId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3" applyNumberFormat="0" applyAlignment="0" applyProtection="0"/>
    <xf numFmtId="0" fontId="21" fillId="22" borderId="4" applyNumberFormat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3" applyNumberFormat="0" applyAlignment="0" applyProtection="0"/>
    <xf numFmtId="0" fontId="29" fillId="0" borderId="8" applyNumberFormat="0" applyFill="0" applyAlignment="0" applyProtection="0"/>
    <xf numFmtId="0" fontId="30" fillId="23" borderId="0" applyNumberFormat="0" applyBorder="0" applyAlignment="0" applyProtection="0"/>
    <xf numFmtId="0" fontId="15" fillId="24" borderId="9" applyNumberFormat="0" applyFont="0" applyAlignment="0" applyProtection="0"/>
    <xf numFmtId="0" fontId="31" fillId="21" borderId="10" applyNumberFormat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15" fillId="0" borderId="0"/>
    <xf numFmtId="0" fontId="14" fillId="0" borderId="0"/>
    <xf numFmtId="0" fontId="35" fillId="0" borderId="0"/>
    <xf numFmtId="0" fontId="11" fillId="0" borderId="0"/>
    <xf numFmtId="0" fontId="10" fillId="0" borderId="0"/>
    <xf numFmtId="164" fontId="37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22" fillId="0" borderId="0"/>
    <xf numFmtId="164" fontId="9" fillId="0" borderId="0" applyFont="0" applyFill="0" applyBorder="0" applyAlignment="0" applyProtection="0"/>
    <xf numFmtId="0" fontId="15" fillId="0" borderId="0"/>
    <xf numFmtId="0" fontId="14" fillId="0" borderId="0"/>
    <xf numFmtId="0" fontId="39" fillId="0" borderId="0" applyNumberFormat="0" applyFill="0" applyBorder="0" applyAlignment="0" applyProtection="0">
      <alignment vertical="top"/>
      <protection locked="0"/>
    </xf>
    <xf numFmtId="9" fontId="40" fillId="0" borderId="0"/>
    <xf numFmtId="0" fontId="35" fillId="0" borderId="0" applyFont="0" applyFill="0" applyBorder="0" applyAlignment="0" applyProtection="0"/>
    <xf numFmtId="0" fontId="41" fillId="0" borderId="30" applyNumberFormat="0" applyAlignment="0" applyProtection="0">
      <alignment horizontal="left" vertical="center"/>
    </xf>
    <xf numFmtId="0" fontId="41" fillId="0" borderId="16">
      <alignment horizontal="left" vertical="center"/>
    </xf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5" fillId="0" borderId="0"/>
    <xf numFmtId="0" fontId="9" fillId="0" borderId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16" fillId="0" borderId="0"/>
    <xf numFmtId="0" fontId="44" fillId="0" borderId="0"/>
    <xf numFmtId="0" fontId="35" fillId="0" borderId="0"/>
    <xf numFmtId="0" fontId="8" fillId="0" borderId="0"/>
    <xf numFmtId="0" fontId="8" fillId="0" borderId="0"/>
    <xf numFmtId="0" fontId="47" fillId="0" borderId="0">
      <alignment vertical="top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5" fontId="35" fillId="0" borderId="0" applyFont="0" applyFill="0" applyBorder="0" applyAlignment="0" applyProtection="0"/>
    <xf numFmtId="0" fontId="15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49" fillId="0" borderId="0"/>
    <xf numFmtId="164" fontId="49" fillId="0" borderId="0" applyFont="0" applyFill="0" applyBorder="0" applyAlignment="0" applyProtection="0"/>
    <xf numFmtId="0" fontId="35" fillId="0" borderId="0"/>
    <xf numFmtId="164" fontId="3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0" fontId="35" fillId="0" borderId="0"/>
    <xf numFmtId="0" fontId="15" fillId="0" borderId="0"/>
    <xf numFmtId="0" fontId="15" fillId="0" borderId="0"/>
    <xf numFmtId="0" fontId="35" fillId="0" borderId="0"/>
    <xf numFmtId="0" fontId="4" fillId="0" borderId="0"/>
    <xf numFmtId="164" fontId="3" fillId="0" borderId="0" applyFont="0" applyFill="0" applyBorder="0" applyAlignment="0" applyProtection="0"/>
    <xf numFmtId="0" fontId="55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9" fontId="14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3" fillId="0" borderId="0"/>
    <xf numFmtId="9" fontId="96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109" fillId="0" borderId="0" applyFont="0" applyFill="0" applyBorder="0" applyAlignment="0" applyProtection="0"/>
  </cellStyleXfs>
  <cellXfs count="1341">
    <xf numFmtId="0" fontId="0" fillId="0" borderId="0" xfId="0"/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top"/>
    </xf>
    <xf numFmtId="0" fontId="53" fillId="0" borderId="14" xfId="0" applyFont="1" applyBorder="1" applyAlignment="1">
      <alignment horizontal="center" vertical="top" wrapText="1"/>
    </xf>
    <xf numFmtId="0" fontId="54" fillId="0" borderId="14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12" fillId="0" borderId="1" xfId="0" applyFont="1" applyBorder="1"/>
    <xf numFmtId="165" fontId="12" fillId="0" borderId="1" xfId="110" applyNumberFormat="1" applyFont="1" applyBorder="1"/>
    <xf numFmtId="0" fontId="4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164" fontId="38" fillId="0" borderId="0" xfId="1" applyFont="1" applyAlignment="1">
      <alignment vertical="center"/>
    </xf>
    <xf numFmtId="0" fontId="48" fillId="0" borderId="0" xfId="0" applyFont="1" applyAlignment="1">
      <alignment horizontal="right"/>
    </xf>
    <xf numFmtId="0" fontId="38" fillId="0" borderId="0" xfId="0" applyFont="1" applyAlignment="1">
      <alignment horizontal="centerContinuous" vertical="center"/>
    </xf>
    <xf numFmtId="0" fontId="38" fillId="0" borderId="0" xfId="0" applyFont="1" applyAlignment="1">
      <alignment horizontal="left" vertical="center"/>
    </xf>
    <xf numFmtId="164" fontId="38" fillId="0" borderId="0" xfId="1" applyFont="1" applyAlignment="1">
      <alignment horizontal="centerContinuous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Continuous" vertical="center"/>
    </xf>
    <xf numFmtId="164" fontId="36" fillId="0" borderId="0" xfId="1" applyFont="1" applyAlignment="1">
      <alignment horizontal="centerContinuous" vertical="center"/>
    </xf>
    <xf numFmtId="164" fontId="36" fillId="0" borderId="0" xfId="1" applyFont="1" applyAlignment="1">
      <alignment vertical="center"/>
    </xf>
    <xf numFmtId="0" fontId="38" fillId="0" borderId="1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164" fontId="38" fillId="0" borderId="1" xfId="1" applyFont="1" applyBorder="1" applyAlignment="1">
      <alignment horizontal="center" vertical="center"/>
    </xf>
    <xf numFmtId="164" fontId="38" fillId="2" borderId="1" xfId="1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41" fontId="50" fillId="0" borderId="0" xfId="1" applyNumberFormat="1" applyFont="1" applyAlignment="1">
      <alignment horizontal="left"/>
    </xf>
    <xf numFmtId="41" fontId="50" fillId="0" borderId="0" xfId="1" applyNumberFormat="1" applyFont="1" applyAlignment="1">
      <alignment horizontal="center"/>
    </xf>
    <xf numFmtId="165" fontId="50" fillId="0" borderId="0" xfId="1" applyNumberFormat="1" applyFont="1" applyAlignment="1">
      <alignment horizontal="centerContinuous"/>
    </xf>
    <xf numFmtId="165" fontId="51" fillId="0" borderId="0" xfId="1" applyNumberFormat="1" applyFont="1" applyAlignment="1">
      <alignment horizontal="left"/>
    </xf>
    <xf numFmtId="41" fontId="51" fillId="0" borderId="0" xfId="1" applyNumberFormat="1" applyFont="1"/>
    <xf numFmtId="165" fontId="51" fillId="0" borderId="0" xfId="1" applyNumberFormat="1" applyFont="1" applyAlignment="1">
      <alignment horizontal="centerContinuous"/>
    </xf>
    <xf numFmtId="41" fontId="51" fillId="0" borderId="0" xfId="1" applyNumberFormat="1" applyFont="1" applyAlignment="1">
      <alignment horizontal="center"/>
    </xf>
    <xf numFmtId="165" fontId="51" fillId="0" borderId="14" xfId="1" applyNumberFormat="1" applyFont="1" applyBorder="1" applyAlignment="1">
      <alignment horizontal="center"/>
    </xf>
    <xf numFmtId="41" fontId="51" fillId="0" borderId="13" xfId="1" applyNumberFormat="1" applyFont="1" applyBorder="1" applyAlignment="1">
      <alignment horizontal="center" vertical="center"/>
    </xf>
    <xf numFmtId="165" fontId="51" fillId="0" borderId="14" xfId="1" applyNumberFormat="1" applyFont="1" applyBorder="1" applyAlignment="1">
      <alignment horizontal="center" vertical="center"/>
    </xf>
    <xf numFmtId="41" fontId="51" fillId="27" borderId="0" xfId="1" applyNumberFormat="1" applyFont="1" applyFill="1"/>
    <xf numFmtId="41" fontId="50" fillId="25" borderId="13" xfId="1" applyNumberFormat="1" applyFont="1" applyFill="1" applyBorder="1" applyAlignment="1">
      <alignment vertical="top"/>
    </xf>
    <xf numFmtId="41" fontId="50" fillId="25" borderId="0" xfId="1" applyNumberFormat="1" applyFont="1" applyFill="1"/>
    <xf numFmtId="41" fontId="50" fillId="28" borderId="13" xfId="1" applyNumberFormat="1" applyFont="1" applyFill="1" applyBorder="1"/>
    <xf numFmtId="41" fontId="50" fillId="28" borderId="0" xfId="1" applyNumberFormat="1" applyFont="1" applyFill="1"/>
    <xf numFmtId="0" fontId="50" fillId="0" borderId="13" xfId="47" applyFont="1" applyBorder="1"/>
    <xf numFmtId="0" fontId="50" fillId="26" borderId="13" xfId="47" applyFont="1" applyFill="1" applyBorder="1"/>
    <xf numFmtId="0" fontId="56" fillId="0" borderId="13" xfId="47" applyFont="1" applyBorder="1"/>
    <xf numFmtId="0" fontId="51" fillId="0" borderId="13" xfId="47" applyFont="1" applyBorder="1"/>
    <xf numFmtId="0" fontId="51" fillId="26" borderId="13" xfId="47" applyFont="1" applyFill="1" applyBorder="1"/>
    <xf numFmtId="0" fontId="51" fillId="31" borderId="13" xfId="47" applyFont="1" applyFill="1" applyBorder="1"/>
    <xf numFmtId="41" fontId="50" fillId="29" borderId="0" xfId="1" applyNumberFormat="1" applyFont="1" applyFill="1"/>
    <xf numFmtId="41" fontId="50" fillId="25" borderId="0" xfId="1" applyNumberFormat="1" applyFont="1" applyFill="1" applyAlignment="1">
      <alignment vertical="top"/>
    </xf>
    <xf numFmtId="41" fontId="51" fillId="25" borderId="0" xfId="1" applyNumberFormat="1" applyFont="1" applyFill="1"/>
    <xf numFmtId="167" fontId="51" fillId="31" borderId="13" xfId="47" applyNumberFormat="1" applyFont="1" applyFill="1" applyBorder="1" applyAlignment="1">
      <alignment horizontal="right"/>
    </xf>
    <xf numFmtId="2" fontId="51" fillId="31" borderId="13" xfId="47" applyNumberFormat="1" applyFont="1" applyFill="1" applyBorder="1"/>
    <xf numFmtId="41" fontId="50" fillId="0" borderId="0" xfId="1" applyNumberFormat="1" applyFont="1"/>
    <xf numFmtId="165" fontId="61" fillId="30" borderId="0" xfId="1" applyNumberFormat="1" applyFont="1" applyFill="1"/>
    <xf numFmtId="165" fontId="51" fillId="0" borderId="0" xfId="1" applyNumberFormat="1" applyFont="1"/>
    <xf numFmtId="2" fontId="51" fillId="31" borderId="13" xfId="47" applyNumberFormat="1" applyFont="1" applyFill="1" applyBorder="1" applyAlignment="1">
      <alignment vertical="top"/>
    </xf>
    <xf numFmtId="41" fontId="50" fillId="29" borderId="13" xfId="1" applyNumberFormat="1" applyFont="1" applyFill="1" applyBorder="1"/>
    <xf numFmtId="2" fontId="50" fillId="31" borderId="13" xfId="47" applyNumberFormat="1" applyFont="1" applyFill="1" applyBorder="1"/>
    <xf numFmtId="2" fontId="50" fillId="0" borderId="13" xfId="47" applyNumberFormat="1" applyFont="1" applyBorder="1"/>
    <xf numFmtId="0" fontId="50" fillId="31" borderId="13" xfId="47" applyFont="1" applyFill="1" applyBorder="1"/>
    <xf numFmtId="2" fontId="50" fillId="0" borderId="1" xfId="47" applyNumberFormat="1" applyFont="1" applyBorder="1"/>
    <xf numFmtId="0" fontId="59" fillId="0" borderId="13" xfId="47" applyFont="1" applyBorder="1"/>
    <xf numFmtId="41" fontId="51" fillId="0" borderId="13" xfId="1" applyNumberFormat="1" applyFont="1" applyBorder="1" applyAlignment="1">
      <alignment vertical="top"/>
    </xf>
    <xf numFmtId="41" fontId="56" fillId="0" borderId="13" xfId="1" applyNumberFormat="1" applyFont="1" applyBorder="1" applyAlignment="1">
      <alignment vertical="top"/>
    </xf>
    <xf numFmtId="41" fontId="51" fillId="0" borderId="14" xfId="1" applyNumberFormat="1" applyFont="1" applyBorder="1" applyAlignment="1">
      <alignment vertical="top"/>
    </xf>
    <xf numFmtId="41" fontId="50" fillId="30" borderId="1" xfId="1" applyNumberFormat="1" applyFont="1" applyFill="1" applyBorder="1" applyAlignment="1">
      <alignment horizontal="left"/>
    </xf>
    <xf numFmtId="2" fontId="50" fillId="30" borderId="1" xfId="47" applyNumberFormat="1" applyFont="1" applyFill="1" applyBorder="1"/>
    <xf numFmtId="41" fontId="56" fillId="0" borderId="0" xfId="1" applyNumberFormat="1" applyFont="1"/>
    <xf numFmtId="0" fontId="51" fillId="0" borderId="0" xfId="0" applyFont="1" applyAlignment="1">
      <alignment vertical="top"/>
    </xf>
    <xf numFmtId="165" fontId="51" fillId="0" borderId="1" xfId="1" applyNumberFormat="1" applyFont="1" applyBorder="1" applyAlignment="1">
      <alignment horizontal="center" vertical="center"/>
    </xf>
    <xf numFmtId="165" fontId="50" fillId="0" borderId="14" xfId="1" applyNumberFormat="1" applyFont="1" applyBorder="1" applyAlignment="1">
      <alignment horizontal="center" vertical="center"/>
    </xf>
    <xf numFmtId="41" fontId="50" fillId="0" borderId="0" xfId="1" applyNumberFormat="1" applyFont="1" applyAlignment="1">
      <alignment vertical="top"/>
    </xf>
    <xf numFmtId="165" fontId="61" fillId="0" borderId="0" xfId="1" applyNumberFormat="1" applyFont="1"/>
    <xf numFmtId="0" fontId="50" fillId="0" borderId="0" xfId="87" applyFont="1"/>
    <xf numFmtId="165" fontId="50" fillId="0" borderId="0" xfId="1" applyNumberFormat="1" applyFont="1"/>
    <xf numFmtId="164" fontId="50" fillId="0" borderId="0" xfId="87" applyNumberFormat="1" applyFont="1"/>
    <xf numFmtId="164" fontId="64" fillId="0" borderId="0" xfId="3" applyFont="1" applyAlignment="1">
      <alignment horizontal="centerContinuous"/>
    </xf>
    <xf numFmtId="0" fontId="51" fillId="0" borderId="0" xfId="87" applyFont="1" applyAlignment="1">
      <alignment horizontal="left" indent="1"/>
    </xf>
    <xf numFmtId="0" fontId="52" fillId="0" borderId="0" xfId="0" applyFont="1"/>
    <xf numFmtId="0" fontId="51" fillId="0" borderId="0" xfId="0" applyFont="1" applyAlignment="1">
      <alignment horizontal="left"/>
    </xf>
    <xf numFmtId="0" fontId="51" fillId="0" borderId="0" xfId="0" applyFont="1"/>
    <xf numFmtId="164" fontId="58" fillId="0" borderId="0" xfId="1" applyFont="1"/>
    <xf numFmtId="164" fontId="58" fillId="0" borderId="0" xfId="1" applyFont="1" applyAlignment="1">
      <alignment horizontal="right" vertical="center"/>
    </xf>
    <xf numFmtId="0" fontId="58" fillId="0" borderId="0" xfId="47" applyFont="1" applyAlignment="1">
      <alignment vertical="center"/>
    </xf>
    <xf numFmtId="0" fontId="51" fillId="0" borderId="0" xfId="55" applyFont="1"/>
    <xf numFmtId="0" fontId="58" fillId="0" borderId="0" xfId="47" applyFont="1" applyAlignment="1">
      <alignment horizontal="left" vertical="center"/>
    </xf>
    <xf numFmtId="164" fontId="58" fillId="0" borderId="0" xfId="1" applyFont="1" applyAlignment="1">
      <alignment horizontal="centerContinuous" vertical="center"/>
    </xf>
    <xf numFmtId="164" fontId="58" fillId="0" borderId="0" xfId="1" applyFont="1" applyAlignment="1">
      <alignment vertical="center"/>
    </xf>
    <xf numFmtId="164" fontId="58" fillId="0" borderId="0" xfId="1" applyFont="1" applyAlignment="1">
      <alignment horizontal="left" vertical="center"/>
    </xf>
    <xf numFmtId="164" fontId="52" fillId="0" borderId="0" xfId="1" applyFont="1" applyAlignment="1">
      <alignment horizontal="left" vertical="center"/>
    </xf>
    <xf numFmtId="164" fontId="52" fillId="0" borderId="0" xfId="1" applyFont="1" applyAlignment="1">
      <alignment horizontal="centerContinuous" vertical="center"/>
    </xf>
    <xf numFmtId="0" fontId="52" fillId="0" borderId="0" xfId="47" applyFont="1" applyAlignment="1">
      <alignment horizontal="left" vertical="center"/>
    </xf>
    <xf numFmtId="0" fontId="52" fillId="0" borderId="0" xfId="55" applyFont="1"/>
    <xf numFmtId="164" fontId="52" fillId="0" borderId="0" xfId="1" applyFont="1" applyAlignment="1">
      <alignment vertical="center"/>
    </xf>
    <xf numFmtId="0" fontId="52" fillId="0" borderId="0" xfId="47" applyFont="1" applyAlignment="1">
      <alignment vertical="center"/>
    </xf>
    <xf numFmtId="164" fontId="52" fillId="0" borderId="18" xfId="1" applyFont="1" applyBorder="1" applyAlignment="1">
      <alignment horizontal="centerContinuous" vertical="center"/>
    </xf>
    <xf numFmtId="0" fontId="52" fillId="0" borderId="18" xfId="55" applyFont="1" applyBorder="1"/>
    <xf numFmtId="0" fontId="52" fillId="0" borderId="12" xfId="47" applyFont="1" applyBorder="1" applyAlignment="1">
      <alignment horizontal="center" vertical="center"/>
    </xf>
    <xf numFmtId="164" fontId="51" fillId="0" borderId="12" xfId="3" applyFont="1" applyBorder="1" applyAlignment="1">
      <alignment horizontal="center" vertical="center"/>
    </xf>
    <xf numFmtId="164" fontId="52" fillId="0" borderId="12" xfId="1" applyFont="1" applyBorder="1" applyAlignment="1">
      <alignment horizontal="center" vertical="center"/>
    </xf>
    <xf numFmtId="0" fontId="52" fillId="0" borderId="0" xfId="47" applyFont="1" applyAlignment="1">
      <alignment horizontal="center" vertical="center"/>
    </xf>
    <xf numFmtId="0" fontId="52" fillId="0" borderId="14" xfId="47" applyFont="1" applyBorder="1" applyAlignment="1">
      <alignment horizontal="centerContinuous" vertical="center"/>
    </xf>
    <xf numFmtId="0" fontId="51" fillId="0" borderId="14" xfId="46" applyFont="1" applyBorder="1" applyAlignment="1">
      <alignment horizontal="center"/>
    </xf>
    <xf numFmtId="49" fontId="62" fillId="0" borderId="20" xfId="3" applyNumberFormat="1" applyFont="1" applyBorder="1" applyAlignment="1">
      <alignment horizontal="center" vertical="center"/>
    </xf>
    <xf numFmtId="49" fontId="62" fillId="0" borderId="14" xfId="3" applyNumberFormat="1" applyFont="1" applyBorder="1" applyAlignment="1">
      <alignment horizontal="center" vertical="center"/>
    </xf>
    <xf numFmtId="164" fontId="52" fillId="0" borderId="14" xfId="1" applyFont="1" applyBorder="1" applyAlignment="1">
      <alignment horizontal="center" vertical="center"/>
    </xf>
    <xf numFmtId="0" fontId="52" fillId="0" borderId="13" xfId="47" applyFont="1" applyBorder="1" applyAlignment="1">
      <alignment horizontal="center" vertical="center"/>
    </xf>
    <xf numFmtId="164" fontId="52" fillId="0" borderId="13" xfId="1" applyFont="1" applyBorder="1" applyAlignment="1">
      <alignment vertical="center"/>
    </xf>
    <xf numFmtId="0" fontId="58" fillId="0" borderId="13" xfId="47" applyFont="1" applyBorder="1" applyAlignment="1">
      <alignment horizontal="right" vertical="center"/>
    </xf>
    <xf numFmtId="164" fontId="58" fillId="0" borderId="13" xfId="1" applyFont="1" applyBorder="1" applyAlignment="1">
      <alignment vertical="center"/>
    </xf>
    <xf numFmtId="0" fontId="52" fillId="0" borderId="13" xfId="47" applyFont="1" applyBorder="1" applyAlignment="1">
      <alignment horizontal="centerContinuous" vertical="center"/>
    </xf>
    <xf numFmtId="164" fontId="52" fillId="0" borderId="0" xfId="1" applyFont="1" applyAlignment="1">
      <alignment horizontal="center" vertical="center"/>
    </xf>
    <xf numFmtId="164" fontId="58" fillId="0" borderId="0" xfId="1" applyFont="1" applyAlignment="1">
      <alignment horizontal="center" vertical="center"/>
    </xf>
    <xf numFmtId="0" fontId="58" fillId="0" borderId="13" xfId="47" applyFont="1" applyBorder="1" applyAlignment="1">
      <alignment vertical="center"/>
    </xf>
    <xf numFmtId="164" fontId="52" fillId="0" borderId="0" xfId="47" applyNumberFormat="1" applyFont="1" applyAlignment="1">
      <alignment vertical="center"/>
    </xf>
    <xf numFmtId="164" fontId="59" fillId="0" borderId="1" xfId="1" applyFont="1" applyBorder="1" applyAlignment="1">
      <alignment vertical="center"/>
    </xf>
    <xf numFmtId="0" fontId="61" fillId="0" borderId="0" xfId="47" applyFont="1" applyAlignment="1">
      <alignment horizontal="left" vertical="center"/>
    </xf>
    <xf numFmtId="0" fontId="59" fillId="0" borderId="0" xfId="47" applyFont="1" applyAlignment="1">
      <alignment vertical="center"/>
    </xf>
    <xf numFmtId="0" fontId="58" fillId="0" borderId="0" xfId="47" applyFont="1" applyAlignment="1">
      <alignment horizontal="centerContinuous" vertical="center"/>
    </xf>
    <xf numFmtId="0" fontId="52" fillId="0" borderId="0" xfId="47" applyFont="1" applyAlignment="1">
      <alignment horizontal="centerContinuous" vertical="center"/>
    </xf>
    <xf numFmtId="0" fontId="50" fillId="0" borderId="0" xfId="0" applyFont="1" applyAlignment="1">
      <alignment horizontal="centerContinuous"/>
    </xf>
    <xf numFmtId="0" fontId="51" fillId="0" borderId="0" xfId="0" applyFont="1" applyAlignment="1">
      <alignment horizontal="centerContinuous"/>
    </xf>
    <xf numFmtId="0" fontId="51" fillId="0" borderId="12" xfId="0" applyFont="1" applyBorder="1" applyAlignment="1">
      <alignment horizontal="center"/>
    </xf>
    <xf numFmtId="164" fontId="51" fillId="0" borderId="0" xfId="1" applyFont="1" applyAlignment="1">
      <alignment horizontal="centerContinuous" vertical="center"/>
    </xf>
    <xf numFmtId="0" fontId="52" fillId="0" borderId="12" xfId="0" applyFont="1" applyBorder="1" applyAlignment="1">
      <alignment wrapText="1"/>
    </xf>
    <xf numFmtId="165" fontId="52" fillId="0" borderId="12" xfId="1" applyNumberFormat="1" applyFont="1" applyBorder="1"/>
    <xf numFmtId="165" fontId="52" fillId="0" borderId="22" xfId="1" applyNumberFormat="1" applyFont="1" applyBorder="1"/>
    <xf numFmtId="0" fontId="52" fillId="0" borderId="13" xfId="0" applyFont="1" applyBorder="1" applyAlignment="1">
      <alignment wrapText="1"/>
    </xf>
    <xf numFmtId="165" fontId="52" fillId="0" borderId="13" xfId="1" applyNumberFormat="1" applyFont="1" applyBorder="1"/>
    <xf numFmtId="165" fontId="52" fillId="0" borderId="19" xfId="1" applyNumberFormat="1" applyFont="1" applyBorder="1"/>
    <xf numFmtId="0" fontId="52" fillId="0" borderId="13" xfId="0" applyFont="1" applyBorder="1" applyAlignment="1">
      <alignment horizontal="left" wrapText="1" indent="1"/>
    </xf>
    <xf numFmtId="0" fontId="50" fillId="0" borderId="1" xfId="0" applyFont="1" applyBorder="1" applyAlignment="1">
      <alignment horizontal="center"/>
    </xf>
    <xf numFmtId="164" fontId="51" fillId="0" borderId="0" xfId="1" applyFont="1" applyAlignment="1">
      <alignment horizontal="center" vertical="center"/>
    </xf>
    <xf numFmtId="0" fontId="59" fillId="0" borderId="0" xfId="0" applyFont="1"/>
    <xf numFmtId="0" fontId="50" fillId="0" borderId="0" xfId="0" applyFont="1"/>
    <xf numFmtId="0" fontId="58" fillId="0" borderId="19" xfId="0" applyFont="1" applyBorder="1"/>
    <xf numFmtId="165" fontId="51" fillId="0" borderId="21" xfId="1" applyNumberFormat="1" applyFont="1" applyBorder="1"/>
    <xf numFmtId="0" fontId="52" fillId="0" borderId="14" xfId="0" applyFont="1" applyBorder="1" applyAlignment="1">
      <alignment horizontal="left" wrapText="1" indent="1"/>
    </xf>
    <xf numFmtId="165" fontId="52" fillId="0" borderId="14" xfId="1" applyNumberFormat="1" applyFont="1" applyBorder="1"/>
    <xf numFmtId="0" fontId="58" fillId="0" borderId="20" xfId="0" applyFont="1" applyBorder="1"/>
    <xf numFmtId="0" fontId="59" fillId="0" borderId="1" xfId="0" applyFont="1" applyBorder="1" applyAlignment="1">
      <alignment horizontal="center"/>
    </xf>
    <xf numFmtId="165" fontId="59" fillId="0" borderId="1" xfId="1" applyNumberFormat="1" applyFont="1" applyBorder="1"/>
    <xf numFmtId="164" fontId="51" fillId="0" borderId="13" xfId="1" applyFont="1" applyBorder="1" applyAlignment="1">
      <alignment horizontal="center" vertical="center"/>
    </xf>
    <xf numFmtId="0" fontId="50" fillId="0" borderId="0" xfId="0" applyFont="1" applyAlignment="1">
      <alignment horizontal="centerContinuous" vertical="center"/>
    </xf>
    <xf numFmtId="0" fontId="51" fillId="0" borderId="0" xfId="0" applyFont="1" applyAlignment="1">
      <alignment horizontal="centerContinuous" vertical="center"/>
    </xf>
    <xf numFmtId="165" fontId="61" fillId="0" borderId="0" xfId="0" applyNumberFormat="1" applyFont="1" applyAlignment="1">
      <alignment horizontal="center"/>
    </xf>
    <xf numFmtId="164" fontId="51" fillId="0" borderId="14" xfId="3" applyFont="1" applyBorder="1" applyAlignment="1">
      <alignment horizontal="center" vertical="center"/>
    </xf>
    <xf numFmtId="0" fontId="60" fillId="0" borderId="22" xfId="0" applyFont="1" applyBorder="1" applyAlignment="1">
      <alignment horizontal="left"/>
    </xf>
    <xf numFmtId="0" fontId="51" fillId="0" borderId="23" xfId="0" applyFont="1" applyBorder="1" applyAlignment="1">
      <alignment horizontal="left"/>
    </xf>
    <xf numFmtId="0" fontId="60" fillId="0" borderId="19" xfId="0" applyFont="1" applyBorder="1" applyAlignment="1">
      <alignment horizontal="left"/>
    </xf>
    <xf numFmtId="0" fontId="51" fillId="0" borderId="21" xfId="0" applyFont="1" applyBorder="1" applyAlignment="1">
      <alignment horizontal="left"/>
    </xf>
    <xf numFmtId="0" fontId="51" fillId="0" borderId="13" xfId="0" applyFont="1" applyBorder="1"/>
    <xf numFmtId="0" fontId="51" fillId="0" borderId="19" xfId="0" applyFont="1" applyBorder="1"/>
    <xf numFmtId="0" fontId="51" fillId="0" borderId="21" xfId="0" applyFont="1" applyBorder="1"/>
    <xf numFmtId="2" fontId="60" fillId="0" borderId="19" xfId="0" applyNumberFormat="1" applyFont="1" applyBorder="1" applyAlignment="1">
      <alignment horizontal="left"/>
    </xf>
    <xf numFmtId="0" fontId="51" fillId="0" borderId="19" xfId="0" applyFont="1" applyBorder="1" applyAlignment="1">
      <alignment horizontal="left"/>
    </xf>
    <xf numFmtId="0" fontId="51" fillId="0" borderId="21" xfId="0" applyFont="1" applyBorder="1" applyAlignment="1">
      <alignment horizontal="left" vertical="top"/>
    </xf>
    <xf numFmtId="0" fontId="51" fillId="0" borderId="21" xfId="0" applyFont="1" applyBorder="1" applyAlignment="1">
      <alignment horizontal="left" vertical="top" wrapText="1"/>
    </xf>
    <xf numFmtId="0" fontId="51" fillId="0" borderId="14" xfId="0" applyFont="1" applyBorder="1"/>
    <xf numFmtId="0" fontId="51" fillId="0" borderId="20" xfId="0" applyFont="1" applyBorder="1"/>
    <xf numFmtId="0" fontId="51" fillId="0" borderId="18" xfId="0" applyFont="1" applyBorder="1"/>
    <xf numFmtId="0" fontId="51" fillId="0" borderId="24" xfId="0" applyFont="1" applyBorder="1"/>
    <xf numFmtId="0" fontId="50" fillId="0" borderId="13" xfId="0" applyFont="1" applyBorder="1" applyAlignment="1">
      <alignment horizontal="center" vertical="top"/>
    </xf>
    <xf numFmtId="0" fontId="50" fillId="0" borderId="13" xfId="0" applyFont="1" applyBorder="1" applyAlignment="1">
      <alignment horizontal="centerContinuous"/>
    </xf>
    <xf numFmtId="0" fontId="50" fillId="0" borderId="0" xfId="0" applyFont="1" applyAlignment="1">
      <alignment horizontal="center"/>
    </xf>
    <xf numFmtId="0" fontId="50" fillId="0" borderId="12" xfId="0" applyFont="1" applyBorder="1" applyAlignment="1">
      <alignment horizontal="center"/>
    </xf>
    <xf numFmtId="0" fontId="50" fillId="0" borderId="1" xfId="0" applyFont="1" applyBorder="1" applyAlignment="1">
      <alignment horizontal="center" vertical="top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 vertical="top"/>
    </xf>
    <xf numFmtId="0" fontId="50" fillId="0" borderId="18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2" borderId="15" xfId="0" applyFont="1" applyFill="1" applyBorder="1" applyAlignment="1">
      <alignment vertical="top"/>
    </xf>
    <xf numFmtId="0" fontId="50" fillId="2" borderId="16" xfId="0" applyFont="1" applyFill="1" applyBorder="1" applyAlignment="1">
      <alignment vertical="top" wrapText="1"/>
    </xf>
    <xf numFmtId="165" fontId="50" fillId="2" borderId="1" xfId="0" applyNumberFormat="1" applyFont="1" applyFill="1" applyBorder="1" applyAlignment="1">
      <alignment vertical="top" wrapText="1"/>
    </xf>
    <xf numFmtId="0" fontId="50" fillId="2" borderId="0" xfId="0" applyFont="1" applyFill="1"/>
    <xf numFmtId="0" fontId="50" fillId="0" borderId="15" xfId="0" applyFont="1" applyBorder="1" applyAlignment="1">
      <alignment horizontal="left" indent="1"/>
    </xf>
    <xf numFmtId="0" fontId="50" fillId="0" borderId="17" xfId="0" applyFont="1" applyBorder="1" applyAlignment="1">
      <alignment vertical="top" wrapText="1"/>
    </xf>
    <xf numFmtId="165" fontId="50" fillId="0" borderId="1" xfId="0" applyNumberFormat="1" applyFont="1" applyBorder="1" applyAlignment="1">
      <alignment vertical="top" wrapText="1"/>
    </xf>
    <xf numFmtId="0" fontId="50" fillId="0" borderId="12" xfId="0" applyFont="1" applyBorder="1" applyAlignment="1">
      <alignment horizontal="left" indent="2"/>
    </xf>
    <xf numFmtId="0" fontId="50" fillId="0" borderId="12" xfId="0" applyFont="1" applyBorder="1" applyAlignment="1">
      <alignment vertical="top" wrapText="1"/>
    </xf>
    <xf numFmtId="165" fontId="51" fillId="0" borderId="1" xfId="1" applyNumberFormat="1" applyFont="1" applyBorder="1"/>
    <xf numFmtId="165" fontId="51" fillId="0" borderId="13" xfId="1" applyNumberFormat="1" applyFont="1" applyBorder="1" applyAlignment="1">
      <alignment horizontal="center" vertical="top"/>
    </xf>
    <xf numFmtId="165" fontId="51" fillId="0" borderId="21" xfId="1" applyNumberFormat="1" applyFont="1" applyBorder="1" applyAlignment="1">
      <alignment horizontal="center" vertical="top"/>
    </xf>
    <xf numFmtId="165" fontId="51" fillId="0" borderId="21" xfId="1" applyNumberFormat="1" applyFont="1" applyBorder="1" applyAlignment="1">
      <alignment horizontal="center"/>
    </xf>
    <xf numFmtId="165" fontId="51" fillId="0" borderId="0" xfId="1" applyNumberFormat="1" applyFont="1" applyAlignment="1">
      <alignment horizontal="center"/>
    </xf>
    <xf numFmtId="165" fontId="51" fillId="0" borderId="13" xfId="1" applyNumberFormat="1" applyFont="1" applyBorder="1"/>
    <xf numFmtId="165" fontId="51" fillId="0" borderId="13" xfId="1" applyNumberFormat="1" applyFont="1" applyBorder="1" applyAlignment="1">
      <alignment horizontal="center"/>
    </xf>
    <xf numFmtId="165" fontId="50" fillId="0" borderId="13" xfId="1" applyNumberFormat="1" applyFont="1" applyBorder="1"/>
    <xf numFmtId="165" fontId="50" fillId="0" borderId="13" xfId="0" applyNumberFormat="1" applyFont="1" applyBorder="1" applyAlignment="1">
      <alignment vertical="top" wrapText="1"/>
    </xf>
    <xf numFmtId="0" fontId="52" fillId="0" borderId="28" xfId="0" applyFont="1" applyBorder="1"/>
    <xf numFmtId="0" fontId="51" fillId="0" borderId="28" xfId="0" applyFont="1" applyBorder="1"/>
    <xf numFmtId="0" fontId="51" fillId="0" borderId="29" xfId="0" applyFont="1" applyBorder="1"/>
    <xf numFmtId="165" fontId="51" fillId="0" borderId="61" xfId="1" applyNumberFormat="1" applyFont="1" applyBorder="1"/>
    <xf numFmtId="0" fontId="52" fillId="0" borderId="0" xfId="56" applyFont="1" applyAlignment="1">
      <alignment horizontal="centerContinuous"/>
    </xf>
    <xf numFmtId="0" fontId="52" fillId="0" borderId="0" xfId="0" applyFont="1" applyAlignment="1">
      <alignment horizontal="centerContinuous" vertical="center"/>
    </xf>
    <xf numFmtId="0" fontId="52" fillId="0" borderId="0" xfId="56" applyFont="1"/>
    <xf numFmtId="0" fontId="52" fillId="0" borderId="0" xfId="0" applyFont="1" applyAlignment="1">
      <alignment horizontal="centerContinuous"/>
    </xf>
    <xf numFmtId="165" fontId="52" fillId="0" borderId="0" xfId="0" applyNumberFormat="1" applyFont="1" applyAlignment="1">
      <alignment horizontal="centerContinuous"/>
    </xf>
    <xf numFmtId="0" fontId="52" fillId="0" borderId="12" xfId="56" applyFont="1" applyBorder="1" applyAlignment="1">
      <alignment horizontal="center"/>
    </xf>
    <xf numFmtId="0" fontId="52" fillId="0" borderId="25" xfId="56" applyFont="1" applyBorder="1" applyAlignment="1">
      <alignment horizontal="centerContinuous"/>
    </xf>
    <xf numFmtId="1" fontId="52" fillId="0" borderId="25" xfId="56" applyNumberFormat="1" applyFont="1" applyBorder="1" applyAlignment="1">
      <alignment horizontal="centerContinuous"/>
    </xf>
    <xf numFmtId="0" fontId="52" fillId="0" borderId="35" xfId="56" applyFont="1" applyBorder="1" applyAlignment="1">
      <alignment horizontal="centerContinuous"/>
    </xf>
    <xf numFmtId="0" fontId="52" fillId="0" borderId="36" xfId="56" applyFont="1" applyBorder="1" applyAlignment="1">
      <alignment horizontal="centerContinuous"/>
    </xf>
    <xf numFmtId="0" fontId="52" fillId="0" borderId="23" xfId="56" applyFont="1" applyBorder="1" applyAlignment="1">
      <alignment horizontal="centerContinuous"/>
    </xf>
    <xf numFmtId="0" fontId="52" fillId="0" borderId="0" xfId="56" applyFont="1" applyAlignment="1">
      <alignment horizontal="center"/>
    </xf>
    <xf numFmtId="0" fontId="58" fillId="0" borderId="19" xfId="56" applyFont="1" applyBorder="1" applyAlignment="1">
      <alignment horizontal="center"/>
    </xf>
    <xf numFmtId="0" fontId="58" fillId="0" borderId="22" xfId="56" applyFont="1" applyBorder="1" applyAlignment="1">
      <alignment horizontal="centerContinuous"/>
    </xf>
    <xf numFmtId="0" fontId="58" fillId="0" borderId="25" xfId="56" applyFont="1" applyBorder="1" applyAlignment="1">
      <alignment horizontal="centerContinuous"/>
    </xf>
    <xf numFmtId="1" fontId="58" fillId="0" borderId="25" xfId="56" applyNumberFormat="1" applyFont="1" applyBorder="1" applyAlignment="1">
      <alignment horizontal="centerContinuous"/>
    </xf>
    <xf numFmtId="1" fontId="58" fillId="0" borderId="23" xfId="56" applyNumberFormat="1" applyFont="1" applyBorder="1" applyAlignment="1">
      <alignment horizontal="centerContinuous"/>
    </xf>
    <xf numFmtId="0" fontId="58" fillId="0" borderId="12" xfId="56" applyFont="1" applyBorder="1" applyAlignment="1">
      <alignment horizontal="centerContinuous"/>
    </xf>
    <xf numFmtId="0" fontId="58" fillId="0" borderId="35" xfId="56" applyFont="1" applyBorder="1" applyAlignment="1">
      <alignment horizontal="center"/>
    </xf>
    <xf numFmtId="0" fontId="58" fillId="0" borderId="36" xfId="56" applyFont="1" applyBorder="1" applyAlignment="1">
      <alignment horizontal="centerContinuous"/>
    </xf>
    <xf numFmtId="0" fontId="58" fillId="0" borderId="23" xfId="56" applyFont="1" applyBorder="1" applyAlignment="1">
      <alignment horizontal="centerContinuous"/>
    </xf>
    <xf numFmtId="0" fontId="58" fillId="0" borderId="25" xfId="56" applyFont="1" applyBorder="1" applyAlignment="1">
      <alignment horizontal="center"/>
    </xf>
    <xf numFmtId="0" fontId="52" fillId="0" borderId="12" xfId="57" applyFont="1" applyBorder="1" applyAlignment="1">
      <alignment horizontal="center" vertical="center"/>
    </xf>
    <xf numFmtId="0" fontId="52" fillId="0" borderId="0" xfId="57" applyFont="1" applyAlignment="1">
      <alignment vertical="center"/>
    </xf>
    <xf numFmtId="0" fontId="58" fillId="0" borderId="0" xfId="56" applyFont="1" applyAlignment="1">
      <alignment horizontal="center"/>
    </xf>
    <xf numFmtId="1" fontId="58" fillId="0" borderId="0" xfId="56" applyNumberFormat="1" applyFont="1" applyAlignment="1">
      <alignment horizontal="center"/>
    </xf>
    <xf numFmtId="1" fontId="58" fillId="0" borderId="21" xfId="56" applyNumberFormat="1" applyFont="1" applyBorder="1" applyAlignment="1">
      <alignment horizontal="center"/>
    </xf>
    <xf numFmtId="0" fontId="58" fillId="0" borderId="14" xfId="56" applyFont="1" applyBorder="1" applyAlignment="1">
      <alignment horizontal="centerContinuous"/>
    </xf>
    <xf numFmtId="0" fontId="58" fillId="0" borderId="38" xfId="56" quotePrefix="1" applyFont="1" applyBorder="1" applyAlignment="1">
      <alignment horizontal="center"/>
    </xf>
    <xf numFmtId="0" fontId="58" fillId="0" borderId="34" xfId="56" applyFont="1" applyBorder="1" applyAlignment="1">
      <alignment horizontal="center"/>
    </xf>
    <xf numFmtId="0" fontId="58" fillId="0" borderId="19" xfId="56" applyFont="1" applyBorder="1" applyAlignment="1">
      <alignment horizontal="centerContinuous"/>
    </xf>
    <xf numFmtId="0" fontId="58" fillId="0" borderId="0" xfId="56" applyFont="1" applyAlignment="1">
      <alignment horizontal="centerContinuous"/>
    </xf>
    <xf numFmtId="0" fontId="58" fillId="0" borderId="21" xfId="56" applyFont="1" applyBorder="1" applyAlignment="1">
      <alignment horizontal="centerContinuous"/>
    </xf>
    <xf numFmtId="0" fontId="58" fillId="0" borderId="0" xfId="56" quotePrefix="1" applyFont="1" applyAlignment="1">
      <alignment horizontal="center"/>
    </xf>
    <xf numFmtId="0" fontId="52" fillId="0" borderId="13" xfId="57" quotePrefix="1" applyFont="1" applyBorder="1" applyAlignment="1">
      <alignment horizontal="center" vertical="center"/>
    </xf>
    <xf numFmtId="0" fontId="58" fillId="0" borderId="41" xfId="56" applyFont="1" applyBorder="1" applyAlignment="1">
      <alignment horizontal="center"/>
    </xf>
    <xf numFmtId="0" fontId="58" fillId="0" borderId="42" xfId="56" applyFont="1" applyBorder="1" applyAlignment="1">
      <alignment horizontal="center"/>
    </xf>
    <xf numFmtId="1" fontId="58" fillId="0" borderId="42" xfId="56" applyNumberFormat="1" applyFont="1" applyBorder="1" applyAlignment="1">
      <alignment horizontal="center"/>
    </xf>
    <xf numFmtId="1" fontId="58" fillId="0" borderId="43" xfId="56" applyNumberFormat="1" applyFont="1" applyBorder="1" applyAlignment="1">
      <alignment horizontal="center"/>
    </xf>
    <xf numFmtId="0" fontId="58" fillId="0" borderId="44" xfId="56" applyFont="1" applyBorder="1" applyAlignment="1">
      <alignment horizontal="center"/>
    </xf>
    <xf numFmtId="0" fontId="58" fillId="0" borderId="44" xfId="56" applyFont="1" applyBorder="1" applyAlignment="1">
      <alignment horizontal="center" wrapText="1"/>
    </xf>
    <xf numFmtId="0" fontId="58" fillId="0" borderId="45" xfId="56" quotePrefix="1" applyFont="1" applyBorder="1" applyAlignment="1">
      <alignment horizontal="left"/>
    </xf>
    <xf numFmtId="0" fontId="58" fillId="0" borderId="40" xfId="56" applyFont="1" applyBorder="1" applyAlignment="1">
      <alignment horizontal="center"/>
    </xf>
    <xf numFmtId="0" fontId="58" fillId="0" borderId="42" xfId="56" quotePrefix="1" applyFont="1" applyBorder="1" applyAlignment="1">
      <alignment horizontal="center"/>
    </xf>
    <xf numFmtId="0" fontId="52" fillId="0" borderId="54" xfId="57" quotePrefix="1" applyFont="1" applyBorder="1" applyAlignment="1">
      <alignment horizontal="center" vertical="center"/>
    </xf>
    <xf numFmtId="0" fontId="58" fillId="0" borderId="62" xfId="56" applyFont="1" applyBorder="1" applyAlignment="1">
      <alignment horizontal="left"/>
    </xf>
    <xf numFmtId="0" fontId="58" fillId="0" borderId="47" xfId="56" applyFont="1" applyBorder="1" applyAlignment="1">
      <alignment horizontal="left"/>
    </xf>
    <xf numFmtId="0" fontId="58" fillId="0" borderId="18" xfId="56" applyFont="1" applyBorder="1" applyAlignment="1">
      <alignment horizontal="center"/>
    </xf>
    <xf numFmtId="0" fontId="58" fillId="0" borderId="24" xfId="56" applyFont="1" applyBorder="1" applyAlignment="1">
      <alignment horizontal="center"/>
    </xf>
    <xf numFmtId="1" fontId="58" fillId="0" borderId="63" xfId="56" applyNumberFormat="1" applyFont="1" applyBorder="1" applyAlignment="1">
      <alignment horizontal="center"/>
    </xf>
    <xf numFmtId="165" fontId="52" fillId="0" borderId="14" xfId="56" quotePrefix="1" applyNumberFormat="1" applyFont="1" applyBorder="1"/>
    <xf numFmtId="165" fontId="52" fillId="0" borderId="14" xfId="56" quotePrefix="1" applyNumberFormat="1" applyFont="1" applyBorder="1" applyAlignment="1">
      <alignment horizontal="center"/>
    </xf>
    <xf numFmtId="0" fontId="52" fillId="0" borderId="46" xfId="57" applyFont="1" applyBorder="1" applyAlignment="1">
      <alignment vertical="center"/>
    </xf>
    <xf numFmtId="0" fontId="52" fillId="0" borderId="14" xfId="57" applyFont="1" applyBorder="1" applyAlignment="1">
      <alignment vertical="center"/>
    </xf>
    <xf numFmtId="0" fontId="58" fillId="0" borderId="15" xfId="56" applyFont="1" applyBorder="1" applyAlignment="1">
      <alignment horizontal="left"/>
    </xf>
    <xf numFmtId="0" fontId="57" fillId="0" borderId="20" xfId="56" applyFont="1" applyBorder="1"/>
    <xf numFmtId="1" fontId="58" fillId="0" borderId="17" xfId="56" applyNumberFormat="1" applyFont="1" applyBorder="1" applyAlignment="1">
      <alignment horizontal="center"/>
    </xf>
    <xf numFmtId="0" fontId="57" fillId="0" borderId="20" xfId="56" applyFont="1" applyBorder="1" applyAlignment="1">
      <alignment horizontal="center"/>
    </xf>
    <xf numFmtId="165" fontId="57" fillId="0" borderId="18" xfId="1" applyNumberFormat="1" applyFont="1" applyBorder="1" applyAlignment="1">
      <alignment horizontal="center"/>
    </xf>
    <xf numFmtId="165" fontId="57" fillId="0" borderId="24" xfId="1" applyNumberFormat="1" applyFont="1" applyBorder="1" applyAlignment="1">
      <alignment horizontal="center"/>
    </xf>
    <xf numFmtId="1" fontId="57" fillId="0" borderId="24" xfId="1" applyNumberFormat="1" applyFont="1" applyBorder="1" applyAlignment="1">
      <alignment horizontal="center"/>
    </xf>
    <xf numFmtId="165" fontId="56" fillId="0" borderId="1" xfId="1" applyNumberFormat="1" applyFont="1" applyBorder="1" applyAlignment="1">
      <alignment horizontal="center"/>
    </xf>
    <xf numFmtId="165" fontId="52" fillId="0" borderId="1" xfId="56" applyNumberFormat="1" applyFont="1" applyBorder="1"/>
    <xf numFmtId="0" fontId="52" fillId="0" borderId="49" xfId="56" applyFont="1" applyBorder="1"/>
    <xf numFmtId="0" fontId="52" fillId="0" borderId="1" xfId="56" applyFont="1" applyBorder="1"/>
    <xf numFmtId="0" fontId="57" fillId="0" borderId="15" xfId="56" applyFont="1" applyBorder="1" applyAlignment="1">
      <alignment horizontal="center"/>
    </xf>
    <xf numFmtId="0" fontId="57" fillId="0" borderId="15" xfId="56" applyFont="1" applyBorder="1"/>
    <xf numFmtId="165" fontId="52" fillId="0" borderId="13" xfId="56" applyNumberFormat="1" applyFont="1" applyBorder="1"/>
    <xf numFmtId="0" fontId="58" fillId="0" borderId="15" xfId="56" applyFont="1" applyBorder="1" applyAlignment="1">
      <alignment horizontal="center"/>
    </xf>
    <xf numFmtId="0" fontId="58" fillId="0" borderId="16" xfId="56" applyFont="1" applyBorder="1" applyAlignment="1">
      <alignment horizontal="center"/>
    </xf>
    <xf numFmtId="1" fontId="58" fillId="0" borderId="16" xfId="56" applyNumberFormat="1" applyFont="1" applyBorder="1" applyAlignment="1">
      <alignment horizontal="center"/>
    </xf>
    <xf numFmtId="0" fontId="58" fillId="0" borderId="1" xfId="56" applyFont="1" applyBorder="1" applyAlignment="1">
      <alignment horizontal="center"/>
    </xf>
    <xf numFmtId="165" fontId="58" fillId="0" borderId="1" xfId="56" quotePrefix="1" applyNumberFormat="1" applyFont="1" applyBorder="1" applyAlignment="1">
      <alignment horizontal="center"/>
    </xf>
    <xf numFmtId="0" fontId="52" fillId="0" borderId="49" xfId="57" applyFont="1" applyBorder="1" applyAlignment="1">
      <alignment vertical="center"/>
    </xf>
    <xf numFmtId="0" fontId="58" fillId="0" borderId="48" xfId="56" applyFont="1" applyBorder="1" applyAlignment="1">
      <alignment horizontal="left"/>
    </xf>
    <xf numFmtId="0" fontId="58" fillId="0" borderId="17" xfId="56" applyFont="1" applyBorder="1" applyAlignment="1">
      <alignment horizontal="center"/>
    </xf>
    <xf numFmtId="0" fontId="52" fillId="0" borderId="1" xfId="57" applyFont="1" applyBorder="1" applyAlignment="1">
      <alignment vertical="center"/>
    </xf>
    <xf numFmtId="0" fontId="58" fillId="0" borderId="19" xfId="56" applyFont="1" applyBorder="1" applyAlignment="1">
      <alignment horizontal="left"/>
    </xf>
    <xf numFmtId="1" fontId="58" fillId="0" borderId="24" xfId="56" applyNumberFormat="1" applyFont="1" applyBorder="1" applyAlignment="1">
      <alignment horizontal="center"/>
    </xf>
    <xf numFmtId="0" fontId="58" fillId="0" borderId="14" xfId="56" applyFont="1" applyBorder="1" applyAlignment="1">
      <alignment horizontal="center"/>
    </xf>
    <xf numFmtId="165" fontId="58" fillId="0" borderId="14" xfId="56" quotePrefix="1" applyNumberFormat="1" applyFont="1" applyBorder="1" applyAlignment="1">
      <alignment horizontal="center"/>
    </xf>
    <xf numFmtId="165" fontId="57" fillId="0" borderId="1" xfId="1" applyNumberFormat="1" applyFont="1" applyBorder="1" applyAlignment="1">
      <alignment wrapText="1"/>
    </xf>
    <xf numFmtId="0" fontId="57" fillId="0" borderId="22" xfId="56" applyFont="1" applyBorder="1" applyAlignment="1">
      <alignment horizontal="center"/>
    </xf>
    <xf numFmtId="1" fontId="57" fillId="0" borderId="21" xfId="1" applyNumberFormat="1" applyFont="1" applyBorder="1" applyAlignment="1">
      <alignment horizontal="center"/>
    </xf>
    <xf numFmtId="165" fontId="57" fillId="0" borderId="12" xfId="1" applyNumberFormat="1" applyFont="1" applyBorder="1" applyAlignment="1">
      <alignment wrapText="1"/>
    </xf>
    <xf numFmtId="165" fontId="57" fillId="0" borderId="12" xfId="1" applyNumberFormat="1" applyFont="1" applyBorder="1" applyAlignment="1">
      <alignment horizontal="center"/>
    </xf>
    <xf numFmtId="0" fontId="52" fillId="0" borderId="37" xfId="56" applyFont="1" applyBorder="1"/>
    <xf numFmtId="0" fontId="52" fillId="0" borderId="12" xfId="56" applyFont="1" applyBorder="1"/>
    <xf numFmtId="0" fontId="50" fillId="25" borderId="50" xfId="56" applyFont="1" applyFill="1" applyBorder="1" applyAlignment="1">
      <alignment horizontal="left"/>
    </xf>
    <xf numFmtId="0" fontId="50" fillId="25" borderId="50" xfId="56" applyFont="1" applyFill="1" applyBorder="1" applyAlignment="1">
      <alignment horizontal="center"/>
    </xf>
    <xf numFmtId="0" fontId="50" fillId="25" borderId="30" xfId="56" applyFont="1" applyFill="1" applyBorder="1" applyAlignment="1">
      <alignment horizontal="center"/>
    </xf>
    <xf numFmtId="1" fontId="50" fillId="25" borderId="30" xfId="56" applyNumberFormat="1" applyFont="1" applyFill="1" applyBorder="1" applyAlignment="1">
      <alignment horizontal="center"/>
    </xf>
    <xf numFmtId="1" fontId="50" fillId="25" borderId="27" xfId="56" applyNumberFormat="1" applyFont="1" applyFill="1" applyBorder="1" applyAlignment="1">
      <alignment horizontal="center"/>
    </xf>
    <xf numFmtId="165" fontId="50" fillId="25" borderId="28" xfId="56" applyNumberFormat="1" applyFont="1" applyFill="1" applyBorder="1"/>
    <xf numFmtId="0" fontId="50" fillId="25" borderId="28" xfId="56" applyFont="1" applyFill="1" applyBorder="1"/>
    <xf numFmtId="165" fontId="50" fillId="25" borderId="28" xfId="56" quotePrefix="1" applyNumberFormat="1" applyFont="1" applyFill="1" applyBorder="1" applyAlignment="1">
      <alignment horizontal="center"/>
    </xf>
    <xf numFmtId="0" fontId="50" fillId="25" borderId="29" xfId="57" applyFont="1" applyFill="1" applyBorder="1" applyAlignment="1">
      <alignment vertical="center"/>
    </xf>
    <xf numFmtId="0" fontId="50" fillId="25" borderId="26" xfId="56" applyFont="1" applyFill="1" applyBorder="1" applyAlignment="1">
      <alignment horizontal="left"/>
    </xf>
    <xf numFmtId="0" fontId="50" fillId="25" borderId="27" xfId="56" applyFont="1" applyFill="1" applyBorder="1" applyAlignment="1">
      <alignment horizontal="center"/>
    </xf>
    <xf numFmtId="0" fontId="50" fillId="25" borderId="28" xfId="57" applyFont="1" applyFill="1" applyBorder="1" applyAlignment="1">
      <alignment vertical="center"/>
    </xf>
    <xf numFmtId="0" fontId="50" fillId="0" borderId="0" xfId="57" applyFont="1" applyAlignment="1">
      <alignment vertical="center"/>
    </xf>
    <xf numFmtId="0" fontId="50" fillId="0" borderId="19" xfId="56" applyFont="1" applyBorder="1" applyAlignment="1">
      <alignment horizontal="left"/>
    </xf>
    <xf numFmtId="1" fontId="50" fillId="0" borderId="24" xfId="56" applyNumberFormat="1" applyFont="1" applyBorder="1" applyAlignment="1">
      <alignment horizontal="center"/>
    </xf>
    <xf numFmtId="165" fontId="50" fillId="0" borderId="13" xfId="56" applyNumberFormat="1" applyFont="1" applyBorder="1"/>
    <xf numFmtId="0" fontId="50" fillId="0" borderId="13" xfId="56" applyFont="1" applyBorder="1"/>
    <xf numFmtId="165" fontId="50" fillId="0" borderId="13" xfId="56" quotePrefix="1" applyNumberFormat="1" applyFont="1" applyBorder="1" applyAlignment="1">
      <alignment horizontal="center"/>
    </xf>
    <xf numFmtId="0" fontId="50" fillId="0" borderId="19" xfId="57" applyFont="1" applyBorder="1" applyAlignment="1">
      <alignment vertical="center"/>
    </xf>
    <xf numFmtId="0" fontId="50" fillId="0" borderId="13" xfId="57" applyFont="1" applyBorder="1" applyAlignment="1">
      <alignment vertical="center"/>
    </xf>
    <xf numFmtId="165" fontId="57" fillId="0" borderId="1" xfId="1" applyNumberFormat="1" applyFont="1" applyBorder="1"/>
    <xf numFmtId="165" fontId="50" fillId="0" borderId="1" xfId="1" applyNumberFormat="1" applyFont="1" applyBorder="1"/>
    <xf numFmtId="0" fontId="58" fillId="0" borderId="49" xfId="56" applyFont="1" applyBorder="1"/>
    <xf numFmtId="0" fontId="58" fillId="0" borderId="1" xfId="56" applyFont="1" applyBorder="1"/>
    <xf numFmtId="0" fontId="58" fillId="0" borderId="0" xfId="56" applyFont="1"/>
    <xf numFmtId="1" fontId="57" fillId="0" borderId="17" xfId="1" applyNumberFormat="1" applyFont="1" applyBorder="1" applyAlignment="1">
      <alignment horizontal="center"/>
    </xf>
    <xf numFmtId="165" fontId="57" fillId="0" borderId="1" xfId="1" applyNumberFormat="1" applyFont="1" applyBorder="1" applyAlignment="1">
      <alignment horizontal="center"/>
    </xf>
    <xf numFmtId="165" fontId="50" fillId="0" borderId="1" xfId="56" applyNumberFormat="1" applyFont="1" applyBorder="1"/>
    <xf numFmtId="0" fontId="50" fillId="0" borderId="49" xfId="56" applyFont="1" applyBorder="1"/>
    <xf numFmtId="165" fontId="50" fillId="0" borderId="14" xfId="56" applyNumberFormat="1" applyFont="1" applyBorder="1"/>
    <xf numFmtId="0" fontId="50" fillId="0" borderId="1" xfId="56" applyFont="1" applyBorder="1"/>
    <xf numFmtId="0" fontId="50" fillId="0" borderId="0" xfId="56" applyFont="1"/>
    <xf numFmtId="0" fontId="57" fillId="0" borderId="0" xfId="56" applyFont="1" applyAlignment="1">
      <alignment horizontal="center"/>
    </xf>
    <xf numFmtId="0" fontId="57" fillId="0" borderId="0" xfId="56" applyFont="1"/>
    <xf numFmtId="165" fontId="57" fillId="0" borderId="0" xfId="56" applyNumberFormat="1" applyFont="1" applyAlignment="1">
      <alignment horizontal="center"/>
    </xf>
    <xf numFmtId="1" fontId="57" fillId="0" borderId="0" xfId="56" applyNumberFormat="1" applyFont="1" applyAlignment="1">
      <alignment horizontal="center"/>
    </xf>
    <xf numFmtId="0" fontId="51" fillId="0" borderId="0" xfId="56" applyFont="1" applyAlignment="1">
      <alignment horizontal="left"/>
    </xf>
    <xf numFmtId="1" fontId="52" fillId="0" borderId="0" xfId="56" applyNumberFormat="1" applyFont="1" applyAlignment="1">
      <alignment horizontal="centerContinuous"/>
    </xf>
    <xf numFmtId="0" fontId="58" fillId="0" borderId="0" xfId="57" applyFont="1" applyAlignment="1">
      <alignment vertical="center"/>
    </xf>
    <xf numFmtId="1" fontId="52" fillId="0" borderId="0" xfId="56" applyNumberFormat="1" applyFont="1"/>
    <xf numFmtId="0" fontId="52" fillId="0" borderId="31" xfId="56" applyFont="1" applyBorder="1" applyAlignment="1">
      <alignment horizontal="center"/>
    </xf>
    <xf numFmtId="0" fontId="52" fillId="0" borderId="32" xfId="56" applyFont="1" applyBorder="1" applyAlignment="1">
      <alignment horizontal="centerContinuous"/>
    </xf>
    <xf numFmtId="1" fontId="52" fillId="0" borderId="32" xfId="56" applyNumberFormat="1" applyFont="1" applyBorder="1" applyAlignment="1">
      <alignment horizontal="centerContinuous"/>
    </xf>
    <xf numFmtId="0" fontId="52" fillId="0" borderId="33" xfId="56" applyFont="1" applyBorder="1" applyAlignment="1">
      <alignment horizontal="centerContinuous"/>
    </xf>
    <xf numFmtId="0" fontId="52" fillId="0" borderId="37" xfId="57" applyFont="1" applyBorder="1" applyAlignment="1">
      <alignment horizontal="center" vertical="center"/>
    </xf>
    <xf numFmtId="0" fontId="58" fillId="0" borderId="55" xfId="56" applyFont="1" applyBorder="1" applyAlignment="1">
      <alignment horizontal="center"/>
    </xf>
    <xf numFmtId="0" fontId="58" fillId="0" borderId="23" xfId="56" applyFont="1" applyBorder="1" applyAlignment="1">
      <alignment horizontal="center"/>
    </xf>
    <xf numFmtId="0" fontId="58" fillId="0" borderId="37" xfId="56" applyFont="1" applyBorder="1" applyAlignment="1">
      <alignment horizontal="center"/>
    </xf>
    <xf numFmtId="0" fontId="52" fillId="0" borderId="39" xfId="57" quotePrefix="1" applyFont="1" applyBorder="1" applyAlignment="1">
      <alignment horizontal="center" vertical="center"/>
    </xf>
    <xf numFmtId="0" fontId="58" fillId="0" borderId="56" xfId="56" applyFont="1" applyBorder="1" applyAlignment="1">
      <alignment horizontal="center"/>
    </xf>
    <xf numFmtId="1" fontId="58" fillId="0" borderId="14" xfId="56" applyNumberFormat="1" applyFont="1" applyBorder="1" applyAlignment="1">
      <alignment horizontal="center"/>
    </xf>
    <xf numFmtId="0" fontId="58" fillId="0" borderId="46" xfId="56" quotePrefix="1" applyFont="1" applyBorder="1" applyAlignment="1">
      <alignment horizontal="center"/>
    </xf>
    <xf numFmtId="0" fontId="66" fillId="0" borderId="16" xfId="56" applyFont="1" applyBorder="1" applyAlignment="1">
      <alignment horizontal="center"/>
    </xf>
    <xf numFmtId="1" fontId="66" fillId="0" borderId="16" xfId="56" applyNumberFormat="1" applyFont="1" applyBorder="1" applyAlignment="1">
      <alignment horizontal="center"/>
    </xf>
    <xf numFmtId="0" fontId="66" fillId="0" borderId="64" xfId="56" applyFont="1" applyBorder="1" applyAlignment="1">
      <alignment horizontal="center"/>
    </xf>
    <xf numFmtId="0" fontId="66" fillId="0" borderId="48" xfId="56" applyFont="1" applyBorder="1" applyAlignment="1">
      <alignment horizontal="left"/>
    </xf>
    <xf numFmtId="0" fontId="62" fillId="0" borderId="0" xfId="56" applyFont="1"/>
    <xf numFmtId="0" fontId="52" fillId="0" borderId="57" xfId="56" applyFont="1" applyBorder="1" applyAlignment="1">
      <alignment horizontal="center"/>
    </xf>
    <xf numFmtId="1" fontId="52" fillId="0" borderId="1" xfId="56" applyNumberFormat="1" applyFont="1" applyBorder="1" applyAlignment="1">
      <alignment horizontal="center"/>
    </xf>
    <xf numFmtId="0" fontId="52" fillId="0" borderId="1" xfId="56" applyFont="1" applyBorder="1" applyAlignment="1">
      <alignment horizontal="center"/>
    </xf>
    <xf numFmtId="0" fontId="67" fillId="0" borderId="1" xfId="56" applyFont="1" applyBorder="1" applyAlignment="1">
      <alignment horizontal="right"/>
    </xf>
    <xf numFmtId="165" fontId="52" fillId="0" borderId="49" xfId="1" applyNumberFormat="1" applyFont="1" applyBorder="1"/>
    <xf numFmtId="0" fontId="57" fillId="0" borderId="57" xfId="56" applyFont="1" applyBorder="1" applyAlignment="1">
      <alignment horizontal="center"/>
    </xf>
    <xf numFmtId="0" fontId="57" fillId="0" borderId="1" xfId="56" applyFont="1" applyBorder="1"/>
    <xf numFmtId="165" fontId="57" fillId="0" borderId="15" xfId="1" applyNumberFormat="1" applyFont="1" applyBorder="1" applyAlignment="1">
      <alignment horizontal="center"/>
    </xf>
    <xf numFmtId="1" fontId="57" fillId="0" borderId="16" xfId="1" applyNumberFormat="1" applyFont="1" applyBorder="1" applyAlignment="1">
      <alignment horizontal="center"/>
    </xf>
    <xf numFmtId="165" fontId="57" fillId="0" borderId="16" xfId="1" applyNumberFormat="1" applyFont="1" applyBorder="1" applyAlignment="1">
      <alignment horizontal="center"/>
    </xf>
    <xf numFmtId="165" fontId="57" fillId="0" borderId="17" xfId="1" applyNumberFormat="1" applyFont="1" applyBorder="1" applyAlignment="1">
      <alignment horizontal="center"/>
    </xf>
    <xf numFmtId="165" fontId="57" fillId="0" borderId="49" xfId="1" applyNumberFormat="1" applyFont="1" applyBorder="1" applyAlignment="1">
      <alignment horizontal="center"/>
    </xf>
    <xf numFmtId="0" fontId="66" fillId="0" borderId="34" xfId="56" applyFont="1" applyBorder="1" applyAlignment="1">
      <alignment horizontal="left"/>
    </xf>
    <xf numFmtId="0" fontId="66" fillId="0" borderId="0" xfId="56" applyFont="1" applyAlignment="1">
      <alignment horizontal="center"/>
    </xf>
    <xf numFmtId="1" fontId="66" fillId="0" borderId="0" xfId="56" applyNumberFormat="1" applyFont="1" applyAlignment="1">
      <alignment horizontal="center"/>
    </xf>
    <xf numFmtId="0" fontId="66" fillId="0" borderId="49" xfId="56" applyFont="1" applyBorder="1" applyAlignment="1">
      <alignment horizontal="center"/>
    </xf>
    <xf numFmtId="0" fontId="57" fillId="0" borderId="58" xfId="56" applyFont="1" applyBorder="1" applyAlignment="1">
      <alignment horizontal="center"/>
    </xf>
    <xf numFmtId="0" fontId="57" fillId="0" borderId="51" xfId="56" applyFont="1" applyBorder="1"/>
    <xf numFmtId="0" fontId="66" fillId="0" borderId="52" xfId="56" applyFont="1" applyBorder="1" applyAlignment="1">
      <alignment horizontal="center"/>
    </xf>
    <xf numFmtId="1" fontId="66" fillId="0" borderId="52" xfId="56" applyNumberFormat="1" applyFont="1" applyBorder="1" applyAlignment="1">
      <alignment horizontal="center"/>
    </xf>
    <xf numFmtId="1" fontId="66" fillId="0" borderId="53" xfId="56" applyNumberFormat="1" applyFont="1" applyBorder="1" applyAlignment="1">
      <alignment horizontal="center"/>
    </xf>
    <xf numFmtId="165" fontId="66" fillId="0" borderId="44" xfId="56" applyNumberFormat="1" applyFont="1" applyBorder="1" applyAlignment="1">
      <alignment horizontal="center"/>
    </xf>
    <xf numFmtId="0" fontId="66" fillId="0" borderId="53" xfId="56" applyFont="1" applyBorder="1" applyAlignment="1">
      <alignment horizontal="center"/>
    </xf>
    <xf numFmtId="0" fontId="71" fillId="0" borderId="0" xfId="56" applyFont="1" applyAlignment="1">
      <alignment horizontal="left"/>
    </xf>
    <xf numFmtId="0" fontId="72" fillId="0" borderId="0" xfId="56" applyFont="1" applyAlignment="1">
      <alignment horizontal="left"/>
    </xf>
    <xf numFmtId="0" fontId="58" fillId="0" borderId="65" xfId="56" applyFont="1" applyBorder="1" applyAlignment="1">
      <alignment horizontal="center"/>
    </xf>
    <xf numFmtId="0" fontId="50" fillId="0" borderId="0" xfId="56" applyFont="1" applyAlignment="1">
      <alignment horizontal="centerContinuous"/>
    </xf>
    <xf numFmtId="165" fontId="51" fillId="0" borderId="0" xfId="1" applyNumberFormat="1" applyFont="1" applyAlignment="1">
      <alignment horizontal="centerContinuous" vertical="center"/>
    </xf>
    <xf numFmtId="0" fontId="51" fillId="0" borderId="0" xfId="0" applyFont="1" applyAlignment="1">
      <alignment vertical="center"/>
    </xf>
    <xf numFmtId="0" fontId="51" fillId="0" borderId="0" xfId="56" applyFont="1" applyAlignment="1">
      <alignment horizontal="centerContinuous"/>
    </xf>
    <xf numFmtId="0" fontId="51" fillId="0" borderId="0" xfId="0" applyFont="1" applyAlignment="1">
      <alignment horizontal="center" vertical="center"/>
    </xf>
    <xf numFmtId="164" fontId="51" fillId="0" borderId="0" xfId="1" applyFont="1" applyAlignment="1">
      <alignment horizontal="centerContinuous"/>
    </xf>
    <xf numFmtId="165" fontId="51" fillId="0" borderId="18" xfId="1" applyNumberFormat="1" applyFont="1" applyBorder="1"/>
    <xf numFmtId="164" fontId="50" fillId="0" borderId="0" xfId="1" applyFont="1" applyAlignment="1">
      <alignment horizontal="centerContinuous"/>
    </xf>
    <xf numFmtId="165" fontId="51" fillId="0" borderId="0" xfId="1" applyNumberFormat="1" applyFont="1" applyAlignment="1">
      <alignment vertical="center"/>
    </xf>
    <xf numFmtId="165" fontId="51" fillId="0" borderId="12" xfId="1" applyNumberFormat="1" applyFont="1" applyBorder="1"/>
    <xf numFmtId="165" fontId="51" fillId="0" borderId="12" xfId="1" applyNumberFormat="1" applyFont="1" applyBorder="1" applyAlignment="1">
      <alignment horizontal="center" vertical="center"/>
    </xf>
    <xf numFmtId="165" fontId="51" fillId="0" borderId="13" xfId="1" applyNumberFormat="1" applyFont="1" applyBorder="1" applyAlignment="1">
      <alignment vertical="top"/>
    </xf>
    <xf numFmtId="165" fontId="51" fillId="0" borderId="13" xfId="1" applyNumberFormat="1" applyFont="1" applyBorder="1" applyAlignment="1">
      <alignment horizontal="center" vertical="center"/>
    </xf>
    <xf numFmtId="165" fontId="51" fillId="0" borderId="14" xfId="1" applyNumberFormat="1" applyFont="1" applyBorder="1" applyAlignment="1">
      <alignment vertical="top"/>
    </xf>
    <xf numFmtId="165" fontId="51" fillId="0" borderId="14" xfId="1" applyNumberFormat="1" applyFont="1" applyBorder="1" applyAlignment="1">
      <alignment vertical="center"/>
    </xf>
    <xf numFmtId="165" fontId="65" fillId="0" borderId="18" xfId="1" applyNumberFormat="1" applyFont="1" applyBorder="1" applyAlignment="1">
      <alignment horizontal="left"/>
    </xf>
    <xf numFmtId="165" fontId="51" fillId="0" borderId="18" xfId="1" applyNumberFormat="1" applyFont="1" applyBorder="1" applyAlignment="1">
      <alignment horizontal="center"/>
    </xf>
    <xf numFmtId="165" fontId="73" fillId="0" borderId="13" xfId="1" applyNumberFormat="1" applyFont="1" applyBorder="1"/>
    <xf numFmtId="165" fontId="51" fillId="0" borderId="22" xfId="1" applyNumberFormat="1" applyFont="1" applyBorder="1"/>
    <xf numFmtId="165" fontId="51" fillId="0" borderId="13" xfId="1" applyNumberFormat="1" applyFont="1" applyBorder="1" applyAlignment="1">
      <alignment horizontal="left"/>
    </xf>
    <xf numFmtId="165" fontId="50" fillId="0" borderId="1" xfId="1" applyNumberFormat="1" applyFont="1" applyBorder="1" applyAlignment="1">
      <alignment horizontal="centerContinuous"/>
    </xf>
    <xf numFmtId="165" fontId="50" fillId="0" borderId="1" xfId="1" applyNumberFormat="1" applyFont="1" applyBorder="1" applyAlignment="1">
      <alignment horizontal="center"/>
    </xf>
    <xf numFmtId="165" fontId="51" fillId="0" borderId="19" xfId="1" applyNumberFormat="1" applyFont="1" applyBorder="1"/>
    <xf numFmtId="165" fontId="52" fillId="0" borderId="0" xfId="1" applyNumberFormat="1" applyFont="1"/>
    <xf numFmtId="0" fontId="52" fillId="0" borderId="0" xfId="0" applyFont="1" applyAlignment="1">
      <alignment vertical="center"/>
    </xf>
    <xf numFmtId="0" fontId="50" fillId="0" borderId="0" xfId="0" applyFont="1" applyAlignment="1">
      <alignment horizontal="left" vertical="center"/>
    </xf>
    <xf numFmtId="0" fontId="51" fillId="0" borderId="0" xfId="0" applyFont="1" applyAlignment="1">
      <alignment horizontal="right"/>
    </xf>
    <xf numFmtId="164" fontId="52" fillId="0" borderId="13" xfId="1" applyFont="1" applyBorder="1" applyAlignment="1">
      <alignment horizontal="center" vertical="center"/>
    </xf>
    <xf numFmtId="164" fontId="52" fillId="0" borderId="24" xfId="1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52" fillId="0" borderId="18" xfId="0" applyFont="1" applyBorder="1" applyAlignment="1">
      <alignment vertical="center"/>
    </xf>
    <xf numFmtId="164" fontId="52" fillId="0" borderId="0" xfId="1" applyFont="1"/>
    <xf numFmtId="0" fontId="52" fillId="0" borderId="0" xfId="59" applyFont="1"/>
    <xf numFmtId="164" fontId="52" fillId="0" borderId="0" xfId="1" applyFont="1" applyAlignment="1">
      <alignment horizontal="center" vertical="top"/>
    </xf>
    <xf numFmtId="164" fontId="52" fillId="0" borderId="21" xfId="1" applyFont="1" applyBorder="1"/>
    <xf numFmtId="164" fontId="52" fillId="0" borderId="0" xfId="1" applyFont="1" applyAlignment="1">
      <alignment horizontal="left" vertical="center" indent="2"/>
    </xf>
    <xf numFmtId="164" fontId="52" fillId="0" borderId="0" xfId="1" applyFont="1" applyAlignment="1">
      <alignment horizontal="right" vertical="top"/>
    </xf>
    <xf numFmtId="164" fontId="52" fillId="0" borderId="0" xfId="1" applyFont="1" applyAlignment="1">
      <alignment horizontal="left" indent="3"/>
    </xf>
    <xf numFmtId="164" fontId="52" fillId="0" borderId="0" xfId="1" applyFont="1" applyAlignment="1">
      <alignment horizontal="left" indent="4"/>
    </xf>
    <xf numFmtId="164" fontId="52" fillId="0" borderId="18" xfId="1" applyFont="1" applyBorder="1" applyAlignment="1">
      <alignment horizontal="left" indent="5"/>
    </xf>
    <xf numFmtId="164" fontId="52" fillId="0" borderId="18" xfId="1" applyFont="1" applyBorder="1" applyAlignment="1">
      <alignment horizontal="center" vertical="top"/>
    </xf>
    <xf numFmtId="164" fontId="52" fillId="0" borderId="22" xfId="1" applyFont="1" applyBorder="1" applyAlignment="1">
      <alignment horizontal="centerContinuous" vertical="center"/>
    </xf>
    <xf numFmtId="164" fontId="52" fillId="0" borderId="25" xfId="1" applyFont="1" applyBorder="1" applyAlignment="1">
      <alignment horizontal="centerContinuous" vertical="center"/>
    </xf>
    <xf numFmtId="164" fontId="52" fillId="0" borderId="23" xfId="1" applyFont="1" applyBorder="1" applyAlignment="1">
      <alignment horizontal="centerContinuous" vertical="center"/>
    </xf>
    <xf numFmtId="164" fontId="52" fillId="0" borderId="19" xfId="1" applyFont="1" applyBorder="1" applyAlignment="1">
      <alignment horizontal="centerContinuous" vertical="center"/>
    </xf>
    <xf numFmtId="164" fontId="52" fillId="0" borderId="21" xfId="1" applyFont="1" applyBorder="1" applyAlignment="1">
      <alignment horizontal="centerContinuous" vertical="center"/>
    </xf>
    <xf numFmtId="164" fontId="52" fillId="0" borderId="22" xfId="1" applyFont="1" applyBorder="1" applyAlignment="1">
      <alignment horizontal="center" vertical="top"/>
    </xf>
    <xf numFmtId="164" fontId="52" fillId="0" borderId="13" xfId="1" applyFont="1" applyBorder="1" applyAlignment="1">
      <alignment horizontal="center" vertical="top"/>
    </xf>
    <xf numFmtId="164" fontId="58" fillId="0" borderId="19" xfId="1" applyFont="1" applyBorder="1" applyAlignment="1">
      <alignment horizontal="center" vertical="top"/>
    </xf>
    <xf numFmtId="164" fontId="52" fillId="0" borderId="19" xfId="1" applyFont="1" applyBorder="1" applyAlignment="1">
      <alignment horizontal="center" vertical="top"/>
    </xf>
    <xf numFmtId="164" fontId="52" fillId="0" borderId="12" xfId="1" applyFont="1" applyBorder="1" applyAlignment="1">
      <alignment horizontal="center" vertical="top"/>
    </xf>
    <xf numFmtId="164" fontId="52" fillId="0" borderId="20" xfId="1" applyFont="1" applyBorder="1" applyAlignment="1">
      <alignment horizontal="center" vertical="center"/>
    </xf>
    <xf numFmtId="164" fontId="52" fillId="0" borderId="18" xfId="1" applyFont="1" applyBorder="1" applyAlignment="1">
      <alignment horizontal="center" vertical="center"/>
    </xf>
    <xf numFmtId="164" fontId="52" fillId="0" borderId="24" xfId="1" quotePrefix="1" applyFont="1" applyBorder="1" applyAlignment="1">
      <alignment horizontal="center" vertical="center"/>
    </xf>
    <xf numFmtId="37" fontId="52" fillId="0" borderId="14" xfId="1" quotePrefix="1" applyNumberFormat="1" applyFont="1" applyBorder="1" applyAlignment="1">
      <alignment horizontal="center" vertical="center"/>
    </xf>
    <xf numFmtId="37" fontId="52" fillId="0" borderId="14" xfId="1" applyNumberFormat="1" applyFont="1" applyBorder="1" applyAlignment="1">
      <alignment horizontal="center" vertical="center" wrapText="1"/>
    </xf>
    <xf numFmtId="164" fontId="67" fillId="0" borderId="14" xfId="1" applyFont="1" applyBorder="1" applyAlignment="1">
      <alignment horizontal="center" vertical="center"/>
    </xf>
    <xf numFmtId="164" fontId="67" fillId="0" borderId="20" xfId="1" applyFont="1" applyBorder="1" applyAlignment="1">
      <alignment horizontal="center" vertical="center"/>
    </xf>
    <xf numFmtId="164" fontId="52" fillId="0" borderId="19" xfId="1" applyFont="1" applyBorder="1"/>
    <xf numFmtId="164" fontId="52" fillId="0" borderId="21" xfId="1" applyFont="1" applyBorder="1" applyAlignment="1">
      <alignment horizontal="center" vertical="top"/>
    </xf>
    <xf numFmtId="168" fontId="52" fillId="0" borderId="21" xfId="1" applyNumberFormat="1" applyFont="1" applyBorder="1" applyAlignment="1">
      <alignment horizontal="center" vertical="center"/>
    </xf>
    <xf numFmtId="164" fontId="52" fillId="0" borderId="59" xfId="1" applyFont="1" applyBorder="1"/>
    <xf numFmtId="164" fontId="52" fillId="0" borderId="17" xfId="1" applyFont="1" applyBorder="1" applyAlignment="1">
      <alignment horizontal="center"/>
    </xf>
    <xf numFmtId="168" fontId="52" fillId="0" borderId="17" xfId="1" applyNumberFormat="1" applyFont="1" applyBorder="1" applyAlignment="1">
      <alignment horizontal="center" vertical="center"/>
    </xf>
    <xf numFmtId="164" fontId="52" fillId="0" borderId="17" xfId="1" applyFont="1" applyBorder="1" applyAlignment="1">
      <alignment horizontal="center" vertical="top"/>
    </xf>
    <xf numFmtId="164" fontId="68" fillId="0" borderId="0" xfId="1" applyFont="1"/>
    <xf numFmtId="164" fontId="69" fillId="0" borderId="0" xfId="61" applyNumberFormat="1" applyFont="1" applyAlignment="1" applyProtection="1">
      <alignment horizontal="left" vertical="top"/>
    </xf>
    <xf numFmtId="164" fontId="58" fillId="0" borderId="12" xfId="1" applyFont="1" applyBorder="1"/>
    <xf numFmtId="164" fontId="52" fillId="0" borderId="12" xfId="1" applyFont="1" applyBorder="1"/>
    <xf numFmtId="164" fontId="52" fillId="0" borderId="12" xfId="1" applyFont="1" applyBorder="1" applyAlignment="1">
      <alignment horizontal="center" vertical="top" wrapText="1"/>
    </xf>
    <xf numFmtId="164" fontId="52" fillId="0" borderId="12" xfId="1" quotePrefix="1" applyFont="1" applyBorder="1" applyAlignment="1">
      <alignment horizontal="center" vertical="center"/>
    </xf>
    <xf numFmtId="37" fontId="52" fillId="0" borderId="12" xfId="1" quotePrefix="1" applyNumberFormat="1" applyFont="1" applyBorder="1" applyAlignment="1">
      <alignment horizontal="center" vertical="center"/>
    </xf>
    <xf numFmtId="37" fontId="52" fillId="0" borderId="12" xfId="1" applyNumberFormat="1" applyFont="1" applyBorder="1" applyAlignment="1">
      <alignment horizontal="center" vertical="center" wrapText="1"/>
    </xf>
    <xf numFmtId="164" fontId="67" fillId="0" borderId="12" xfId="1" applyFont="1" applyBorder="1" applyAlignment="1">
      <alignment horizontal="center" vertical="center"/>
    </xf>
    <xf numFmtId="164" fontId="58" fillId="0" borderId="13" xfId="1" applyFont="1" applyBorder="1"/>
    <xf numFmtId="164" fontId="52" fillId="0" borderId="13" xfId="1" applyFont="1" applyBorder="1"/>
    <xf numFmtId="164" fontId="52" fillId="0" borderId="13" xfId="1" applyFont="1" applyBorder="1" applyAlignment="1">
      <alignment horizontal="center" vertical="top" wrapText="1"/>
    </xf>
    <xf numFmtId="164" fontId="52" fillId="0" borderId="13" xfId="1" quotePrefix="1" applyFont="1" applyBorder="1" applyAlignment="1">
      <alignment horizontal="center" vertical="center"/>
    </xf>
    <xf numFmtId="37" fontId="52" fillId="0" borderId="13" xfId="1" quotePrefix="1" applyNumberFormat="1" applyFont="1" applyBorder="1" applyAlignment="1">
      <alignment horizontal="center" vertical="center"/>
    </xf>
    <xf numFmtId="37" fontId="52" fillId="0" borderId="13" xfId="1" applyNumberFormat="1" applyFont="1" applyBorder="1" applyAlignment="1">
      <alignment horizontal="center" vertical="center" wrapText="1"/>
    </xf>
    <xf numFmtId="164" fontId="67" fillId="0" borderId="13" xfId="1" applyFont="1" applyBorder="1" applyAlignment="1">
      <alignment horizontal="center" vertical="center"/>
    </xf>
    <xf numFmtId="168" fontId="52" fillId="0" borderId="13" xfId="1" applyNumberFormat="1" applyFont="1" applyBorder="1" applyAlignment="1">
      <alignment horizontal="center" vertical="center"/>
    </xf>
    <xf numFmtId="164" fontId="52" fillId="0" borderId="60" xfId="1" applyFont="1" applyBorder="1" applyAlignment="1">
      <alignment horizontal="center" vertical="top"/>
    </xf>
    <xf numFmtId="168" fontId="52" fillId="0" borderId="60" xfId="1" applyNumberFormat="1" applyFont="1" applyBorder="1" applyAlignment="1">
      <alignment horizontal="center" vertical="center"/>
    </xf>
    <xf numFmtId="164" fontId="52" fillId="0" borderId="19" xfId="1" applyFont="1" applyBorder="1" applyAlignment="1">
      <alignment horizontal="left" indent="5"/>
    </xf>
    <xf numFmtId="164" fontId="52" fillId="0" borderId="15" xfId="1" applyFont="1" applyBorder="1"/>
    <xf numFmtId="164" fontId="52" fillId="0" borderId="16" xfId="1" applyFont="1" applyBorder="1"/>
    <xf numFmtId="164" fontId="52" fillId="0" borderId="17" xfId="1" applyFont="1" applyBorder="1"/>
    <xf numFmtId="0" fontId="62" fillId="0" borderId="0" xfId="0" applyFont="1"/>
    <xf numFmtId="0" fontId="52" fillId="0" borderId="0" xfId="0" applyFont="1" applyAlignment="1">
      <alignment horizontal="left"/>
    </xf>
    <xf numFmtId="0" fontId="50" fillId="0" borderId="0" xfId="0" applyFont="1" applyAlignment="1">
      <alignment vertical="center"/>
    </xf>
    <xf numFmtId="164" fontId="50" fillId="0" borderId="0" xfId="1" applyFont="1" applyAlignment="1">
      <alignment horizontal="right" vertical="center"/>
    </xf>
    <xf numFmtId="164" fontId="50" fillId="0" borderId="0" xfId="1" applyFont="1"/>
    <xf numFmtId="164" fontId="51" fillId="0" borderId="0" xfId="1" applyFont="1" applyAlignment="1">
      <alignment vertical="center"/>
    </xf>
    <xf numFmtId="164" fontId="50" fillId="0" borderId="18" xfId="1" applyFont="1" applyBorder="1"/>
    <xf numFmtId="0" fontId="51" fillId="0" borderId="12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51" fillId="0" borderId="13" xfId="0" applyFont="1" applyBorder="1" applyAlignment="1">
      <alignment vertical="center"/>
    </xf>
    <xf numFmtId="0" fontId="51" fillId="0" borderId="14" xfId="0" applyFont="1" applyBorder="1" applyAlignment="1">
      <alignment vertical="center"/>
    </xf>
    <xf numFmtId="0" fontId="51" fillId="0" borderId="14" xfId="0" applyFont="1" applyBorder="1" applyAlignment="1">
      <alignment horizontal="center" vertical="center"/>
    </xf>
    <xf numFmtId="164" fontId="51" fillId="0" borderId="1" xfId="3" applyFont="1" applyBorder="1" applyAlignment="1">
      <alignment horizontal="center" vertical="center"/>
    </xf>
    <xf numFmtId="0" fontId="65" fillId="0" borderId="13" xfId="0" applyFont="1" applyBorder="1" applyAlignment="1">
      <alignment horizontal="left" vertical="center"/>
    </xf>
    <xf numFmtId="164" fontId="50" fillId="0" borderId="14" xfId="1" applyFont="1" applyBorder="1" applyAlignment="1">
      <alignment horizontal="center" vertical="center"/>
    </xf>
    <xf numFmtId="0" fontId="57" fillId="0" borderId="19" xfId="0" applyFont="1" applyBorder="1"/>
    <xf numFmtId="0" fontId="74" fillId="0" borderId="13" xfId="0" applyFont="1" applyBorder="1" applyAlignment="1">
      <alignment horizontal="left" vertical="center"/>
    </xf>
    <xf numFmtId="164" fontId="57" fillId="0" borderId="13" xfId="1" applyFont="1" applyBorder="1" applyAlignment="1">
      <alignment horizontal="center" vertical="center"/>
    </xf>
    <xf numFmtId="0" fontId="57" fillId="0" borderId="13" xfId="0" applyFont="1" applyBorder="1" applyAlignment="1">
      <alignment vertical="center"/>
    </xf>
    <xf numFmtId="0" fontId="57" fillId="0" borderId="0" xfId="0" applyFont="1" applyAlignment="1">
      <alignment vertical="center"/>
    </xf>
    <xf numFmtId="0" fontId="51" fillId="0" borderId="13" xfId="0" applyFont="1" applyBorder="1" applyAlignment="1">
      <alignment horizontal="left" vertical="center"/>
    </xf>
    <xf numFmtId="0" fontId="57" fillId="0" borderId="0" xfId="0" applyFont="1"/>
    <xf numFmtId="164" fontId="51" fillId="0" borderId="13" xfId="0" applyNumberFormat="1" applyFont="1" applyBorder="1" applyAlignment="1">
      <alignment vertical="center"/>
    </xf>
    <xf numFmtId="164" fontId="57" fillId="0" borderId="13" xfId="0" applyNumberFormat="1" applyFont="1" applyBorder="1" applyAlignment="1">
      <alignment vertical="center"/>
    </xf>
    <xf numFmtId="0" fontId="56" fillId="0" borderId="0" xfId="0" applyFont="1"/>
    <xf numFmtId="164" fontId="51" fillId="0" borderId="13" xfId="1" applyFont="1" applyBorder="1" applyAlignment="1">
      <alignment horizontal="left" vertical="center"/>
    </xf>
    <xf numFmtId="0" fontId="51" fillId="0" borderId="20" xfId="0" applyFont="1" applyBorder="1" applyAlignment="1">
      <alignment horizontal="left"/>
    </xf>
    <xf numFmtId="0" fontId="51" fillId="0" borderId="14" xfId="0" applyFont="1" applyBorder="1" applyAlignment="1">
      <alignment horizontal="left" vertical="center"/>
    </xf>
    <xf numFmtId="164" fontId="51" fillId="0" borderId="14" xfId="1" applyFont="1" applyBorder="1" applyAlignment="1">
      <alignment horizontal="center" vertical="center"/>
    </xf>
    <xf numFmtId="164" fontId="51" fillId="0" borderId="14" xfId="1" applyFont="1" applyBorder="1" applyAlignment="1">
      <alignment horizontal="left" vertical="center"/>
    </xf>
    <xf numFmtId="164" fontId="50" fillId="0" borderId="0" xfId="1" applyFont="1" applyAlignment="1">
      <alignment horizontal="left" vertical="center"/>
    </xf>
    <xf numFmtId="164" fontId="50" fillId="0" borderId="0" xfId="1" applyFont="1" applyAlignment="1">
      <alignment horizontal="left" vertical="center" indent="2"/>
    </xf>
    <xf numFmtId="164" fontId="50" fillId="0" borderId="0" xfId="1" applyFont="1" applyAlignment="1">
      <alignment horizontal="left" indent="3"/>
    </xf>
    <xf numFmtId="164" fontId="50" fillId="0" borderId="0" xfId="1" applyFont="1" applyAlignment="1">
      <alignment horizontal="left" indent="4"/>
    </xf>
    <xf numFmtId="164" fontId="50" fillId="0" borderId="18" xfId="1" applyFont="1" applyBorder="1" applyAlignment="1">
      <alignment horizontal="left" indent="5"/>
    </xf>
    <xf numFmtId="164" fontId="50" fillId="0" borderId="1" xfId="1" applyFont="1" applyBorder="1" applyAlignment="1">
      <alignment horizontal="center" vertical="center"/>
    </xf>
    <xf numFmtId="0" fontId="50" fillId="0" borderId="12" xfId="60" applyFont="1" applyBorder="1" applyAlignment="1">
      <alignment horizontal="center" vertical="center"/>
    </xf>
    <xf numFmtId="0" fontId="50" fillId="0" borderId="13" xfId="60" applyFont="1" applyBorder="1" applyAlignment="1">
      <alignment horizontal="center" vertical="center"/>
    </xf>
    <xf numFmtId="0" fontId="50" fillId="0" borderId="13" xfId="60" applyFont="1" applyBorder="1" applyAlignment="1">
      <alignment vertical="center"/>
    </xf>
    <xf numFmtId="0" fontId="50" fillId="0" borderId="14" xfId="60" applyFont="1" applyBorder="1" applyAlignment="1">
      <alignment horizontal="center" vertical="center"/>
    </xf>
    <xf numFmtId="0" fontId="50" fillId="0" borderId="14" xfId="60" applyFont="1" applyBorder="1" applyAlignment="1">
      <alignment vertical="center"/>
    </xf>
    <xf numFmtId="164" fontId="50" fillId="0" borderId="0" xfId="1" applyFont="1" applyAlignment="1">
      <alignment vertical="center"/>
    </xf>
    <xf numFmtId="164" fontId="51" fillId="0" borderId="0" xfId="1" applyFont="1" applyAlignment="1">
      <alignment horizontal="center" vertical="top"/>
    </xf>
    <xf numFmtId="164" fontId="51" fillId="0" borderId="0" xfId="1" applyFont="1" applyAlignment="1">
      <alignment horizontal="right" vertical="top"/>
    </xf>
    <xf numFmtId="0" fontId="51" fillId="0" borderId="0" xfId="59" applyFont="1"/>
    <xf numFmtId="0" fontId="50" fillId="0" borderId="0" xfId="60" applyFont="1" applyAlignment="1">
      <alignment horizontal="left" vertical="center"/>
    </xf>
    <xf numFmtId="0" fontId="50" fillId="0" borderId="0" xfId="60" applyFont="1" applyAlignment="1">
      <alignment horizontal="centerContinuous" vertical="center"/>
    </xf>
    <xf numFmtId="165" fontId="50" fillId="0" borderId="0" xfId="1" applyNumberFormat="1" applyFont="1" applyAlignment="1">
      <alignment horizontal="centerContinuous" vertical="center"/>
    </xf>
    <xf numFmtId="164" fontId="50" fillId="0" borderId="0" xfId="1" applyFont="1" applyAlignment="1">
      <alignment horizontal="centerContinuous" vertical="center"/>
    </xf>
    <xf numFmtId="0" fontId="50" fillId="0" borderId="0" xfId="60" applyFont="1" applyAlignment="1">
      <alignment horizontal="right" vertical="center"/>
    </xf>
    <xf numFmtId="0" fontId="50" fillId="0" borderId="0" xfId="60" applyFont="1" applyAlignment="1">
      <alignment vertical="center"/>
    </xf>
    <xf numFmtId="165" fontId="50" fillId="0" borderId="0" xfId="1" applyNumberFormat="1" applyFont="1" applyAlignment="1">
      <alignment vertical="center"/>
    </xf>
    <xf numFmtId="164" fontId="51" fillId="0" borderId="0" xfId="1" applyFont="1"/>
    <xf numFmtId="0" fontId="51" fillId="0" borderId="12" xfId="60" applyFont="1" applyBorder="1" applyAlignment="1">
      <alignment horizontal="center" vertical="center"/>
    </xf>
    <xf numFmtId="164" fontId="51" fillId="0" borderId="22" xfId="1" applyFont="1" applyBorder="1" applyAlignment="1">
      <alignment horizontal="centerContinuous" vertical="center"/>
    </xf>
    <xf numFmtId="164" fontId="51" fillId="0" borderId="23" xfId="1" applyFont="1" applyBorder="1" applyAlignment="1">
      <alignment horizontal="centerContinuous" vertical="center"/>
    </xf>
    <xf numFmtId="164" fontId="51" fillId="0" borderId="1" xfId="1" applyFont="1" applyBorder="1" applyAlignment="1">
      <alignment horizontal="centerContinuous" vertical="center"/>
    </xf>
    <xf numFmtId="164" fontId="51" fillId="0" borderId="17" xfId="1" applyFont="1" applyBorder="1" applyAlignment="1">
      <alignment horizontal="centerContinuous" vertical="center"/>
    </xf>
    <xf numFmtId="0" fontId="51" fillId="0" borderId="0" xfId="60" applyFont="1" applyAlignment="1">
      <alignment vertical="center"/>
    </xf>
    <xf numFmtId="0" fontId="51" fillId="0" borderId="13" xfId="60" applyFont="1" applyBorder="1" applyAlignment="1">
      <alignment horizontal="center" vertical="center"/>
    </xf>
    <xf numFmtId="164" fontId="51" fillId="0" borderId="12" xfId="1" applyFont="1" applyBorder="1" applyAlignment="1">
      <alignment horizontal="centerContinuous" vertical="center"/>
    </xf>
    <xf numFmtId="164" fontId="51" fillId="0" borderId="13" xfId="1" applyFont="1" applyBorder="1" applyAlignment="1">
      <alignment horizontal="centerContinuous" vertical="center"/>
    </xf>
    <xf numFmtId="0" fontId="51" fillId="0" borderId="14" xfId="60" applyFont="1" applyBorder="1" applyAlignment="1">
      <alignment horizontal="center" vertical="center"/>
    </xf>
    <xf numFmtId="0" fontId="51" fillId="0" borderId="14" xfId="60" applyFont="1" applyBorder="1" applyAlignment="1">
      <alignment vertical="center"/>
    </xf>
    <xf numFmtId="0" fontId="50" fillId="0" borderId="14" xfId="60" applyFont="1" applyBorder="1" applyAlignment="1">
      <alignment horizontal="center" vertical="center" wrapText="1"/>
    </xf>
    <xf numFmtId="0" fontId="50" fillId="0" borderId="1" xfId="60" applyFont="1" applyBorder="1" applyAlignment="1">
      <alignment horizontal="center" vertical="center"/>
    </xf>
    <xf numFmtId="0" fontId="65" fillId="0" borderId="1" xfId="60" applyFont="1" applyBorder="1" applyAlignment="1">
      <alignment vertical="center"/>
    </xf>
    <xf numFmtId="0" fontId="50" fillId="0" borderId="1" xfId="60" applyFont="1" applyBorder="1" applyAlignment="1">
      <alignment vertical="center"/>
    </xf>
    <xf numFmtId="165" fontId="50" fillId="0" borderId="1" xfId="1" applyNumberFormat="1" applyFont="1" applyBorder="1" applyAlignment="1">
      <alignment vertical="center"/>
    </xf>
    <xf numFmtId="164" fontId="50" fillId="0" borderId="1" xfId="1" applyFont="1" applyBorder="1" applyAlignment="1">
      <alignment vertical="center"/>
    </xf>
    <xf numFmtId="0" fontId="51" fillId="0" borderId="13" xfId="60" applyFont="1" applyBorder="1" applyAlignment="1">
      <alignment vertical="center"/>
    </xf>
    <xf numFmtId="165" fontId="51" fillId="0" borderId="13" xfId="1" applyNumberFormat="1" applyFont="1" applyBorder="1" applyAlignment="1">
      <alignment vertical="center"/>
    </xf>
    <xf numFmtId="164" fontId="51" fillId="0" borderId="13" xfId="1" applyFont="1" applyBorder="1" applyAlignment="1">
      <alignment vertical="center"/>
    </xf>
    <xf numFmtId="0" fontId="50" fillId="0" borderId="1" xfId="60" applyFont="1" applyBorder="1" applyAlignment="1">
      <alignment horizontal="left" vertical="center"/>
    </xf>
    <xf numFmtId="165" fontId="51" fillId="0" borderId="0" xfId="60" applyNumberFormat="1" applyFont="1" applyAlignment="1">
      <alignment vertical="center"/>
    </xf>
    <xf numFmtId="164" fontId="51" fillId="0" borderId="14" xfId="1" applyFont="1" applyBorder="1" applyAlignment="1">
      <alignment vertical="center"/>
    </xf>
    <xf numFmtId="0" fontId="51" fillId="0" borderId="0" xfId="60" applyFont="1" applyAlignment="1">
      <alignment horizontal="center" vertical="center"/>
    </xf>
    <xf numFmtId="0" fontId="75" fillId="0" borderId="0" xfId="60" applyFont="1" applyAlignment="1">
      <alignment horizontal="left" vertical="center"/>
    </xf>
    <xf numFmtId="0" fontId="75" fillId="0" borderId="0" xfId="60" applyFont="1" applyAlignment="1">
      <alignment vertical="center"/>
    </xf>
    <xf numFmtId="0" fontId="75" fillId="0" borderId="0" xfId="60" applyFont="1" applyAlignment="1">
      <alignment horizontal="center" vertical="center"/>
    </xf>
    <xf numFmtId="165" fontId="75" fillId="0" borderId="0" xfId="1" applyNumberFormat="1" applyFont="1" applyAlignment="1">
      <alignment vertical="center"/>
    </xf>
    <xf numFmtId="164" fontId="75" fillId="0" borderId="0" xfId="1" applyFont="1" applyAlignment="1">
      <alignment horizontal="center" vertical="center"/>
    </xf>
    <xf numFmtId="164" fontId="75" fillId="0" borderId="0" xfId="1" applyFont="1" applyAlignment="1">
      <alignment vertical="center"/>
    </xf>
    <xf numFmtId="0" fontId="76" fillId="0" borderId="0" xfId="61" applyFont="1" applyAlignment="1" applyProtection="1">
      <alignment vertical="center"/>
    </xf>
    <xf numFmtId="0" fontId="77" fillId="25" borderId="0" xfId="60" applyFont="1" applyFill="1" applyAlignment="1">
      <alignment horizontal="left" vertical="center"/>
    </xf>
    <xf numFmtId="0" fontId="75" fillId="25" borderId="0" xfId="60" applyFont="1" applyFill="1" applyAlignment="1">
      <alignment vertical="center"/>
    </xf>
    <xf numFmtId="0" fontId="75" fillId="25" borderId="0" xfId="60" applyFont="1" applyFill="1" applyAlignment="1">
      <alignment horizontal="center" vertical="center"/>
    </xf>
    <xf numFmtId="165" fontId="75" fillId="25" borderId="0" xfId="1" applyNumberFormat="1" applyFont="1" applyFill="1" applyAlignment="1">
      <alignment vertical="center"/>
    </xf>
    <xf numFmtId="164" fontId="75" fillId="25" borderId="0" xfId="1" applyFont="1" applyFill="1" applyAlignment="1">
      <alignment horizontal="center" vertical="center"/>
    </xf>
    <xf numFmtId="164" fontId="75" fillId="25" borderId="0" xfId="1" applyFont="1" applyFill="1" applyAlignment="1">
      <alignment vertical="center"/>
    </xf>
    <xf numFmtId="0" fontId="51" fillId="0" borderId="1" xfId="60" applyFont="1" applyBorder="1" applyAlignment="1">
      <alignment vertical="center"/>
    </xf>
    <xf numFmtId="0" fontId="51" fillId="0" borderId="1" xfId="60" applyFont="1" applyBorder="1" applyAlignment="1">
      <alignment horizontal="center" vertical="center"/>
    </xf>
    <xf numFmtId="0" fontId="51" fillId="0" borderId="1" xfId="60" applyFont="1" applyBorder="1" applyAlignment="1">
      <alignment horizontal="center" vertical="center" wrapText="1"/>
    </xf>
    <xf numFmtId="0" fontId="65" fillId="0" borderId="13" xfId="60" applyFont="1" applyBorder="1" applyAlignment="1">
      <alignment vertical="center"/>
    </xf>
    <xf numFmtId="165" fontId="50" fillId="0" borderId="13" xfId="1" applyNumberFormat="1" applyFont="1" applyBorder="1" applyAlignment="1">
      <alignment vertical="center"/>
    </xf>
    <xf numFmtId="165" fontId="78" fillId="0" borderId="13" xfId="1" applyNumberFormat="1" applyFont="1" applyBorder="1" applyAlignment="1">
      <alignment vertical="center"/>
    </xf>
    <xf numFmtId="165" fontId="50" fillId="0" borderId="12" xfId="1" applyNumberFormat="1" applyFont="1" applyBorder="1" applyAlignment="1">
      <alignment horizontal="center" vertical="center"/>
    </xf>
    <xf numFmtId="165" fontId="50" fillId="0" borderId="12" xfId="1" applyNumberFormat="1" applyFont="1" applyBorder="1" applyAlignment="1">
      <alignment horizontal="centerContinuous" vertical="center"/>
    </xf>
    <xf numFmtId="165" fontId="50" fillId="0" borderId="13" xfId="1" applyNumberFormat="1" applyFont="1" applyBorder="1" applyAlignment="1">
      <alignment horizontal="center" vertical="center"/>
    </xf>
    <xf numFmtId="165" fontId="50" fillId="0" borderId="14" xfId="1" applyNumberFormat="1" applyFont="1" applyBorder="1" applyAlignment="1">
      <alignment horizontal="centerContinuous" vertical="center"/>
    </xf>
    <xf numFmtId="0" fontId="51" fillId="0" borderId="0" xfId="60" applyFont="1"/>
    <xf numFmtId="0" fontId="62" fillId="0" borderId="0" xfId="0" applyFont="1" applyAlignment="1">
      <alignment vertical="center"/>
    </xf>
    <xf numFmtId="41" fontId="51" fillId="0" borderId="66" xfId="1" applyNumberFormat="1" applyFont="1" applyBorder="1" applyAlignment="1">
      <alignment horizontal="center" vertical="center"/>
    </xf>
    <xf numFmtId="0" fontId="51" fillId="0" borderId="0" xfId="47" applyFont="1"/>
    <xf numFmtId="0" fontId="51" fillId="0" borderId="0" xfId="47" applyFont="1" applyAlignment="1">
      <alignment vertical="top"/>
    </xf>
    <xf numFmtId="0" fontId="50" fillId="0" borderId="0" xfId="47" applyFont="1"/>
    <xf numFmtId="0" fontId="50" fillId="25" borderId="0" xfId="47" applyFont="1" applyFill="1"/>
    <xf numFmtId="41" fontId="50" fillId="25" borderId="66" xfId="1" applyNumberFormat="1" applyFont="1" applyFill="1" applyBorder="1" applyAlignment="1">
      <alignment vertical="top"/>
    </xf>
    <xf numFmtId="165" fontId="52" fillId="0" borderId="20" xfId="1" applyNumberFormat="1" applyFont="1" applyBorder="1"/>
    <xf numFmtId="49" fontId="38" fillId="0" borderId="0" xfId="0" applyNumberFormat="1" applyFont="1" applyAlignment="1">
      <alignment horizontal="left" vertical="top" indent="1"/>
    </xf>
    <xf numFmtId="0" fontId="38" fillId="0" borderId="0" xfId="0" applyFont="1" applyAlignment="1">
      <alignment horizontal="center"/>
    </xf>
    <xf numFmtId="0" fontId="38" fillId="0" borderId="13" xfId="0" applyFont="1" applyBorder="1" applyAlignment="1">
      <alignment horizontal="center"/>
    </xf>
    <xf numFmtId="165" fontId="38" fillId="0" borderId="13" xfId="1" applyNumberFormat="1" applyFont="1" applyBorder="1" applyAlignment="1">
      <alignment horizontal="center"/>
    </xf>
    <xf numFmtId="0" fontId="36" fillId="0" borderId="0" xfId="0" applyFont="1"/>
    <xf numFmtId="0" fontId="38" fillId="0" borderId="0" xfId="0" applyFont="1"/>
    <xf numFmtId="0" fontId="38" fillId="0" borderId="13" xfId="0" applyFont="1" applyBorder="1"/>
    <xf numFmtId="0" fontId="38" fillId="0" borderId="0" xfId="0" applyFont="1" applyAlignment="1">
      <alignment horizontal="centerContinuous"/>
    </xf>
    <xf numFmtId="0" fontId="36" fillId="0" borderId="0" xfId="0" applyFont="1" applyAlignment="1">
      <alignment horizontal="centerContinuous"/>
    </xf>
    <xf numFmtId="0" fontId="38" fillId="0" borderId="30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165" fontId="38" fillId="0" borderId="28" xfId="1" applyNumberFormat="1" applyFont="1" applyBorder="1" applyAlignment="1">
      <alignment horizontal="center"/>
    </xf>
    <xf numFmtId="0" fontId="36" fillId="0" borderId="13" xfId="0" applyFont="1" applyBorder="1"/>
    <xf numFmtId="49" fontId="38" fillId="0" borderId="0" xfId="0" applyNumberFormat="1" applyFont="1" applyAlignment="1">
      <alignment vertical="top"/>
    </xf>
    <xf numFmtId="165" fontId="38" fillId="0" borderId="13" xfId="0" applyNumberFormat="1" applyFont="1" applyBorder="1"/>
    <xf numFmtId="49" fontId="38" fillId="0" borderId="0" xfId="0" applyNumberFormat="1" applyFont="1" applyAlignment="1">
      <alignment horizontal="left" indent="2"/>
    </xf>
    <xf numFmtId="49" fontId="38" fillId="0" borderId="0" xfId="81" applyNumberFormat="1" applyFont="1" applyAlignment="1">
      <alignment horizontal="left" indent="3"/>
    </xf>
    <xf numFmtId="0" fontId="38" fillId="0" borderId="0" xfId="0" applyFont="1" applyAlignment="1">
      <alignment horizontal="left" indent="4"/>
    </xf>
    <xf numFmtId="0" fontId="38" fillId="0" borderId="0" xfId="0" applyFont="1" applyAlignment="1">
      <alignment horizontal="left" indent="5"/>
    </xf>
    <xf numFmtId="0" fontId="38" fillId="0" borderId="0" xfId="0" applyFont="1" applyAlignment="1">
      <alignment horizontal="left" indent="6"/>
    </xf>
    <xf numFmtId="0" fontId="38" fillId="0" borderId="0" xfId="0" applyFont="1" applyAlignment="1">
      <alignment horizontal="left" indent="7"/>
    </xf>
    <xf numFmtId="0" fontId="38" fillId="0" borderId="0" xfId="0" applyFont="1" applyAlignment="1">
      <alignment horizontal="left" indent="8"/>
    </xf>
    <xf numFmtId="0" fontId="38" fillId="0" borderId="0" xfId="0" applyFont="1" applyAlignment="1">
      <alignment horizontal="left" indent="9"/>
    </xf>
    <xf numFmtId="0" fontId="38" fillId="0" borderId="0" xfId="0" applyFont="1" applyAlignment="1">
      <alignment horizontal="left" indent="10"/>
    </xf>
    <xf numFmtId="0" fontId="50" fillId="0" borderId="0" xfId="52" applyNumberFormat="1" applyFont="1"/>
    <xf numFmtId="164" fontId="52" fillId="0" borderId="21" xfId="1" applyFont="1" applyBorder="1" applyAlignment="1">
      <alignment horizontal="left" indent="2"/>
    </xf>
    <xf numFmtId="164" fontId="52" fillId="0" borderId="21" xfId="1" quotePrefix="1" applyFont="1" applyBorder="1" applyAlignment="1">
      <alignment horizontal="left" indent="2"/>
    </xf>
    <xf numFmtId="167" fontId="52" fillId="0" borderId="0" xfId="59" applyNumberFormat="1" applyFont="1"/>
    <xf numFmtId="164" fontId="52" fillId="0" borderId="21" xfId="1" applyFont="1" applyBorder="1" applyAlignment="1">
      <alignment vertical="top" wrapText="1"/>
    </xf>
    <xf numFmtId="164" fontId="52" fillId="0" borderId="21" xfId="1" applyFont="1" applyBorder="1" applyAlignment="1">
      <alignment horizontal="left" vertical="top" wrapText="1" indent="1"/>
    </xf>
    <xf numFmtId="0" fontId="50" fillId="0" borderId="0" xfId="0" applyFont="1" applyAlignment="1">
      <alignment horizontal="left" vertical="center" indent="1"/>
    </xf>
    <xf numFmtId="0" fontId="50" fillId="0" borderId="0" xfId="59" applyFont="1" applyAlignment="1">
      <alignment horizontal="left" indent="2"/>
    </xf>
    <xf numFmtId="164" fontId="50" fillId="0" borderId="0" xfId="1" applyFont="1" applyAlignment="1">
      <alignment horizontal="left" indent="5"/>
    </xf>
    <xf numFmtId="0" fontId="51" fillId="0" borderId="0" xfId="47" applyFont="1" applyAlignment="1">
      <alignment horizontal="left" vertical="top" wrapText="1"/>
    </xf>
    <xf numFmtId="0" fontId="59" fillId="0" borderId="0" xfId="47" applyFont="1"/>
    <xf numFmtId="0" fontId="51" fillId="0" borderId="13" xfId="47" applyFont="1" applyBorder="1" applyAlignment="1">
      <alignment horizontal="left"/>
    </xf>
    <xf numFmtId="0" fontId="81" fillId="0" borderId="0" xfId="47" applyFont="1"/>
    <xf numFmtId="167" fontId="51" fillId="31" borderId="13" xfId="47" applyNumberFormat="1" applyFont="1" applyFill="1" applyBorder="1"/>
    <xf numFmtId="41" fontId="50" fillId="32" borderId="1" xfId="1" applyNumberFormat="1" applyFont="1" applyFill="1" applyBorder="1" applyAlignment="1">
      <alignment horizontal="center"/>
    </xf>
    <xf numFmtId="165" fontId="50" fillId="0" borderId="0" xfId="1" applyNumberFormat="1" applyFont="1" applyAlignment="1">
      <alignment horizontal="left"/>
    </xf>
    <xf numFmtId="41" fontId="50" fillId="32" borderId="57" xfId="1" applyNumberFormat="1" applyFont="1" applyFill="1" applyBorder="1" applyAlignment="1">
      <alignment horizontal="center"/>
    </xf>
    <xf numFmtId="41" fontId="50" fillId="32" borderId="49" xfId="1" applyNumberFormat="1" applyFont="1" applyFill="1" applyBorder="1" applyAlignment="1">
      <alignment horizontal="center"/>
    </xf>
    <xf numFmtId="166" fontId="50" fillId="28" borderId="55" xfId="1" applyNumberFormat="1" applyFont="1" applyFill="1" applyBorder="1"/>
    <xf numFmtId="166" fontId="50" fillId="0" borderId="55" xfId="1" applyNumberFormat="1" applyFont="1" applyBorder="1"/>
    <xf numFmtId="166" fontId="50" fillId="26" borderId="55" xfId="1" applyNumberFormat="1" applyFont="1" applyFill="1" applyBorder="1"/>
    <xf numFmtId="166" fontId="56" fillId="0" borderId="55" xfId="1" applyNumberFormat="1" applyFont="1" applyBorder="1"/>
    <xf numFmtId="166" fontId="51" fillId="0" borderId="55" xfId="1" applyNumberFormat="1" applyFont="1" applyBorder="1" applyAlignment="1">
      <alignment horizontal="left"/>
    </xf>
    <xf numFmtId="166" fontId="51" fillId="0" borderId="55" xfId="1" applyNumberFormat="1" applyFont="1" applyBorder="1"/>
    <xf numFmtId="166" fontId="51" fillId="26" borderId="55" xfId="1" applyNumberFormat="1" applyFont="1" applyFill="1" applyBorder="1"/>
    <xf numFmtId="166" fontId="51" fillId="31" borderId="55" xfId="1" applyNumberFormat="1" applyFont="1" applyFill="1" applyBorder="1"/>
    <xf numFmtId="166" fontId="51" fillId="31" borderId="55" xfId="1" applyNumberFormat="1" applyFont="1" applyFill="1" applyBorder="1" applyAlignment="1">
      <alignment horizontal="left" vertical="top" wrapText="1"/>
    </xf>
    <xf numFmtId="166" fontId="51" fillId="31" borderId="55" xfId="1" applyNumberFormat="1" applyFont="1" applyFill="1" applyBorder="1" applyAlignment="1">
      <alignment vertical="top"/>
    </xf>
    <xf numFmtId="166" fontId="50" fillId="29" borderId="55" xfId="1" applyNumberFormat="1" applyFont="1" applyFill="1" applyBorder="1"/>
    <xf numFmtId="166" fontId="50" fillId="31" borderId="55" xfId="1" applyNumberFormat="1" applyFont="1" applyFill="1" applyBorder="1"/>
    <xf numFmtId="166" fontId="50" fillId="0" borderId="57" xfId="1" applyNumberFormat="1" applyFont="1" applyBorder="1"/>
    <xf numFmtId="166" fontId="50" fillId="25" borderId="55" xfId="1" applyNumberFormat="1" applyFont="1" applyFill="1" applyBorder="1"/>
    <xf numFmtId="166" fontId="51" fillId="25" borderId="55" xfId="1" applyNumberFormat="1" applyFont="1" applyFill="1" applyBorder="1"/>
    <xf numFmtId="166" fontId="50" fillId="25" borderId="70" xfId="1" applyNumberFormat="1" applyFont="1" applyFill="1" applyBorder="1"/>
    <xf numFmtId="166" fontId="51" fillId="0" borderId="56" xfId="1" applyNumberFormat="1" applyFont="1" applyBorder="1"/>
    <xf numFmtId="166" fontId="51" fillId="30" borderId="57" xfId="1" applyNumberFormat="1" applyFont="1" applyFill="1" applyBorder="1"/>
    <xf numFmtId="166" fontId="51" fillId="30" borderId="58" xfId="1" applyNumberFormat="1" applyFont="1" applyFill="1" applyBorder="1"/>
    <xf numFmtId="41" fontId="50" fillId="34" borderId="66" xfId="1" applyNumberFormat="1" applyFont="1" applyFill="1" applyBorder="1" applyAlignment="1">
      <alignment horizontal="left" vertical="center"/>
    </xf>
    <xf numFmtId="166" fontId="56" fillId="34" borderId="70" xfId="1" applyNumberFormat="1" applyFont="1" applyFill="1" applyBorder="1" applyAlignment="1">
      <alignment horizontal="center" vertical="center"/>
    </xf>
    <xf numFmtId="2" fontId="50" fillId="0" borderId="14" xfId="47" applyNumberFormat="1" applyFont="1" applyBorder="1"/>
    <xf numFmtId="166" fontId="50" fillId="0" borderId="56" xfId="1" applyNumberFormat="1" applyFont="1" applyBorder="1"/>
    <xf numFmtId="166" fontId="50" fillId="25" borderId="70" xfId="1" applyNumberFormat="1" applyFont="1" applyFill="1" applyBorder="1" applyAlignment="1">
      <alignment vertical="top"/>
    </xf>
    <xf numFmtId="167" fontId="51" fillId="26" borderId="13" xfId="47" applyNumberFormat="1" applyFont="1" applyFill="1" applyBorder="1"/>
    <xf numFmtId="166" fontId="56" fillId="0" borderId="56" xfId="1" applyNumberFormat="1" applyFont="1" applyBorder="1"/>
    <xf numFmtId="41" fontId="50" fillId="25" borderId="66" xfId="1" applyNumberFormat="1" applyFont="1" applyFill="1" applyBorder="1" applyAlignment="1">
      <alignment horizontal="right" vertical="top"/>
    </xf>
    <xf numFmtId="0" fontId="59" fillId="0" borderId="14" xfId="47" applyFont="1" applyBorder="1"/>
    <xf numFmtId="41" fontId="51" fillId="0" borderId="19" xfId="1" applyNumberFormat="1" applyFont="1" applyBorder="1" applyAlignment="1">
      <alignment horizontal="center" vertical="center"/>
    </xf>
    <xf numFmtId="41" fontId="51" fillId="34" borderId="22" xfId="1" applyNumberFormat="1" applyFont="1" applyFill="1" applyBorder="1" applyAlignment="1">
      <alignment horizontal="center" vertical="center"/>
    </xf>
    <xf numFmtId="41" fontId="50" fillId="25" borderId="22" xfId="1" applyNumberFormat="1" applyFont="1" applyFill="1" applyBorder="1" applyAlignment="1">
      <alignment vertical="top"/>
    </xf>
    <xf numFmtId="41" fontId="50" fillId="28" borderId="19" xfId="1" applyNumberFormat="1" applyFont="1" applyFill="1" applyBorder="1" applyAlignment="1">
      <alignment horizontal="left" indent="1"/>
    </xf>
    <xf numFmtId="0" fontId="50" fillId="0" borderId="19" xfId="47" applyFont="1" applyBorder="1"/>
    <xf numFmtId="0" fontId="50" fillId="26" borderId="19" xfId="47" applyFont="1" applyFill="1" applyBorder="1"/>
    <xf numFmtId="0" fontId="56" fillId="0" borderId="19" xfId="47" applyFont="1" applyBorder="1" applyAlignment="1">
      <alignment horizontal="left" indent="3"/>
    </xf>
    <xf numFmtId="0" fontId="51" fillId="31" borderId="19" xfId="47" applyFont="1" applyFill="1" applyBorder="1"/>
    <xf numFmtId="0" fontId="51" fillId="0" borderId="19" xfId="47" applyFont="1" applyBorder="1" applyAlignment="1">
      <alignment horizontal="left" indent="1"/>
    </xf>
    <xf numFmtId="0" fontId="51" fillId="31" borderId="19" xfId="47" applyFont="1" applyFill="1" applyBorder="1" applyAlignment="1">
      <alignment vertical="top"/>
    </xf>
    <xf numFmtId="41" fontId="51" fillId="26" borderId="19" xfId="1" applyNumberFormat="1" applyFont="1" applyFill="1" applyBorder="1"/>
    <xf numFmtId="0" fontId="51" fillId="31" borderId="19" xfId="47" applyFont="1" applyFill="1" applyBorder="1" applyAlignment="1">
      <alignment vertical="top" wrapText="1"/>
    </xf>
    <xf numFmtId="41" fontId="50" fillId="29" borderId="19" xfId="1" applyNumberFormat="1" applyFont="1" applyFill="1" applyBorder="1"/>
    <xf numFmtId="0" fontId="50" fillId="31" borderId="19" xfId="47" applyFont="1" applyFill="1" applyBorder="1" applyAlignment="1">
      <alignment vertical="top"/>
    </xf>
    <xf numFmtId="0" fontId="51" fillId="0" borderId="19" xfId="47" applyFont="1" applyBorder="1" applyAlignment="1">
      <alignment horizontal="left" vertical="top" indent="1"/>
    </xf>
    <xf numFmtId="0" fontId="50" fillId="0" borderId="19" xfId="47" applyFont="1" applyBorder="1" applyAlignment="1">
      <alignment horizontal="left" vertical="top" indent="1"/>
    </xf>
    <xf numFmtId="0" fontId="56" fillId="0" borderId="20" xfId="47" applyFont="1" applyBorder="1" applyAlignment="1">
      <alignment horizontal="left" indent="3"/>
    </xf>
    <xf numFmtId="0" fontId="50" fillId="0" borderId="20" xfId="47" applyFont="1" applyBorder="1" applyAlignment="1">
      <alignment horizontal="left" indent="3"/>
    </xf>
    <xf numFmtId="41" fontId="50" fillId="0" borderId="15" xfId="1" applyNumberFormat="1" applyFont="1" applyBorder="1"/>
    <xf numFmtId="41" fontId="50" fillId="25" borderId="22" xfId="1" applyNumberFormat="1" applyFont="1" applyFill="1" applyBorder="1"/>
    <xf numFmtId="0" fontId="50" fillId="25" borderId="22" xfId="47" applyFont="1" applyFill="1" applyBorder="1" applyAlignment="1">
      <alignment horizontal="left"/>
    </xf>
    <xf numFmtId="41" fontId="50" fillId="25" borderId="19" xfId="1" applyNumberFormat="1" applyFont="1" applyFill="1" applyBorder="1"/>
    <xf numFmtId="41" fontId="63" fillId="0" borderId="19" xfId="1" applyNumberFormat="1" applyFont="1" applyBorder="1" applyAlignment="1">
      <alignment horizontal="left" indent="3"/>
    </xf>
    <xf numFmtId="41" fontId="56" fillId="0" borderId="19" xfId="1" applyNumberFormat="1" applyFont="1" applyBorder="1" applyAlignment="1">
      <alignment horizontal="left" indent="2"/>
    </xf>
    <xf numFmtId="41" fontId="50" fillId="0" borderId="20" xfId="1" applyNumberFormat="1" applyFont="1" applyBorder="1" applyAlignment="1">
      <alignment horizontal="left" indent="2"/>
    </xf>
    <xf numFmtId="41" fontId="51" fillId="30" borderId="15" xfId="1" applyNumberFormat="1" applyFont="1" applyFill="1" applyBorder="1"/>
    <xf numFmtId="166" fontId="59" fillId="0" borderId="55" xfId="1" applyNumberFormat="1" applyFont="1" applyBorder="1"/>
    <xf numFmtId="166" fontId="59" fillId="0" borderId="56" xfId="1" applyNumberFormat="1" applyFont="1" applyBorder="1"/>
    <xf numFmtId="0" fontId="38" fillId="0" borderId="0" xfId="87" applyFont="1" applyAlignment="1">
      <alignment horizontal="left"/>
    </xf>
    <xf numFmtId="0" fontId="38" fillId="0" borderId="0" xfId="87" applyFont="1" applyAlignment="1">
      <alignment horizontal="centerContinuous"/>
    </xf>
    <xf numFmtId="0" fontId="36" fillId="0" borderId="0" xfId="87" applyFont="1"/>
    <xf numFmtId="164" fontId="83" fillId="0" borderId="0" xfId="3" applyFont="1" applyAlignment="1">
      <alignment horizontal="right"/>
    </xf>
    <xf numFmtId="165" fontId="36" fillId="0" borderId="0" xfId="1" applyNumberFormat="1" applyFont="1"/>
    <xf numFmtId="0" fontId="84" fillId="0" borderId="2" xfId="87" applyFont="1" applyBorder="1"/>
    <xf numFmtId="0" fontId="38" fillId="0" borderId="2" xfId="87" applyFont="1" applyBorder="1"/>
    <xf numFmtId="0" fontId="38" fillId="0" borderId="0" xfId="87" applyFont="1"/>
    <xf numFmtId="165" fontId="38" fillId="0" borderId="0" xfId="1" applyNumberFormat="1" applyFont="1"/>
    <xf numFmtId="164" fontId="38" fillId="0" borderId="0" xfId="87" applyNumberFormat="1" applyFont="1"/>
    <xf numFmtId="0" fontId="84" fillId="0" borderId="0" xfId="87" applyFont="1"/>
    <xf numFmtId="164" fontId="83" fillId="0" borderId="0" xfId="3" applyFont="1" applyAlignment="1">
      <alignment horizontal="centerContinuous"/>
    </xf>
    <xf numFmtId="0" fontId="36" fillId="0" borderId="0" xfId="87" applyFont="1" applyAlignment="1">
      <alignment horizontal="left" indent="1"/>
    </xf>
    <xf numFmtId="0" fontId="38" fillId="0" borderId="0" xfId="52" applyNumberFormat="1" applyFont="1"/>
    <xf numFmtId="0" fontId="36" fillId="0" borderId="0" xfId="0" applyFont="1" applyAlignment="1">
      <alignment vertical="top"/>
    </xf>
    <xf numFmtId="0" fontId="36" fillId="0" borderId="0" xfId="0" applyFont="1" applyAlignment="1">
      <alignment horizontal="left" vertical="top"/>
    </xf>
    <xf numFmtId="164" fontId="50" fillId="0" borderId="12" xfId="3" applyFont="1" applyBorder="1" applyAlignment="1">
      <alignment horizontal="center" vertical="center"/>
    </xf>
    <xf numFmtId="164" fontId="50" fillId="0" borderId="14" xfId="3" applyFont="1" applyBorder="1" applyAlignment="1">
      <alignment horizontal="center" vertical="center"/>
    </xf>
    <xf numFmtId="0" fontId="51" fillId="0" borderId="15" xfId="0" applyFont="1" applyBorder="1" applyAlignment="1">
      <alignment horizontal="center" vertical="center"/>
    </xf>
    <xf numFmtId="41" fontId="51" fillId="0" borderId="22" xfId="1" applyNumberFormat="1" applyFont="1" applyBorder="1" applyAlignment="1">
      <alignment horizontal="center" vertical="center"/>
    </xf>
    <xf numFmtId="0" fontId="51" fillId="26" borderId="0" xfId="47" applyFont="1" applyFill="1"/>
    <xf numFmtId="41" fontId="82" fillId="0" borderId="0" xfId="1" applyNumberFormat="1" applyFont="1"/>
    <xf numFmtId="41" fontId="82" fillId="0" borderId="0" xfId="1" applyNumberFormat="1" applyFont="1" applyAlignment="1">
      <alignment horizontal="center"/>
    </xf>
    <xf numFmtId="41" fontId="81" fillId="0" borderId="0" xfId="1" applyNumberFormat="1" applyFont="1"/>
    <xf numFmtId="0" fontId="81" fillId="0" borderId="0" xfId="47" applyFont="1" applyAlignment="1">
      <alignment horizontal="center"/>
    </xf>
    <xf numFmtId="0" fontId="82" fillId="0" borderId="0" xfId="47" applyFont="1" applyAlignment="1">
      <alignment horizontal="left"/>
    </xf>
    <xf numFmtId="164" fontId="81" fillId="0" borderId="0" xfId="1" applyFont="1" applyAlignment="1">
      <alignment horizontal="center"/>
    </xf>
    <xf numFmtId="0" fontId="82" fillId="0" borderId="0" xfId="47" applyFont="1" applyAlignment="1">
      <alignment horizontal="center"/>
    </xf>
    <xf numFmtId="0" fontId="82" fillId="0" borderId="0" xfId="47" applyFont="1"/>
    <xf numFmtId="165" fontId="50" fillId="0" borderId="0" xfId="1" applyNumberFormat="1" applyFont="1" applyAlignment="1">
      <alignment horizontal="left" indent="1"/>
    </xf>
    <xf numFmtId="165" fontId="50" fillId="33" borderId="67" xfId="1" applyNumberFormat="1" applyFont="1" applyFill="1" applyBorder="1" applyAlignment="1">
      <alignment horizontal="left"/>
    </xf>
    <xf numFmtId="165" fontId="51" fillId="33" borderId="32" xfId="1" applyNumberFormat="1" applyFont="1" applyFill="1" applyBorder="1"/>
    <xf numFmtId="165" fontId="50" fillId="33" borderId="33" xfId="1" applyNumberFormat="1" applyFont="1" applyFill="1" applyBorder="1" applyAlignment="1">
      <alignment horizontal="left"/>
    </xf>
    <xf numFmtId="165" fontId="50" fillId="33" borderId="34" xfId="1" applyNumberFormat="1" applyFont="1" applyFill="1" applyBorder="1"/>
    <xf numFmtId="165" fontId="50" fillId="33" borderId="0" xfId="1" applyNumberFormat="1" applyFont="1" applyFill="1" applyAlignment="1">
      <alignment horizontal="left"/>
    </xf>
    <xf numFmtId="165" fontId="50" fillId="33" borderId="38" xfId="1" applyNumberFormat="1" applyFont="1" applyFill="1" applyBorder="1" applyAlignment="1">
      <alignment horizontal="left"/>
    </xf>
    <xf numFmtId="165" fontId="50" fillId="33" borderId="40" xfId="1" applyNumberFormat="1" applyFont="1" applyFill="1" applyBorder="1"/>
    <xf numFmtId="165" fontId="50" fillId="33" borderId="42" xfId="1" applyNumberFormat="1" applyFont="1" applyFill="1" applyBorder="1" applyAlignment="1">
      <alignment horizontal="left"/>
    </xf>
    <xf numFmtId="165" fontId="50" fillId="33" borderId="45" xfId="1" applyNumberFormat="1" applyFont="1" applyFill="1" applyBorder="1" applyAlignment="1">
      <alignment horizontal="left"/>
    </xf>
    <xf numFmtId="0" fontId="36" fillId="0" borderId="0" xfId="0" applyFont="1" applyAlignment="1">
      <alignment horizontal="left" vertical="center" indent="5"/>
    </xf>
    <xf numFmtId="0" fontId="86" fillId="0" borderId="0" xfId="0" applyFont="1" applyAlignment="1">
      <alignment horizontal="left" vertical="center" indent="7"/>
    </xf>
    <xf numFmtId="0" fontId="38" fillId="0" borderId="0" xfId="0" applyFont="1" applyAlignment="1">
      <alignment horizontal="left" vertical="center" indent="5"/>
    </xf>
    <xf numFmtId="0" fontId="36" fillId="0" borderId="0" xfId="0" applyFont="1" applyAlignment="1">
      <alignment horizontal="left" vertical="center" indent="7"/>
    </xf>
    <xf numFmtId="0" fontId="36" fillId="0" borderId="0" xfId="0" applyFont="1" applyAlignment="1">
      <alignment horizontal="left" vertical="center" indent="12"/>
    </xf>
    <xf numFmtId="0" fontId="36" fillId="0" borderId="0" xfId="0" applyFont="1" applyAlignment="1">
      <alignment horizontal="left" vertical="center" wrapText="1" indent="12"/>
    </xf>
    <xf numFmtId="0" fontId="36" fillId="0" borderId="0" xfId="0" applyFont="1" applyAlignment="1">
      <alignment horizontal="left" vertical="center" wrapText="1" indent="5"/>
    </xf>
    <xf numFmtId="0" fontId="36" fillId="0" borderId="0" xfId="0" applyFont="1" applyAlignment="1">
      <alignment horizontal="left" vertical="top" indent="2"/>
    </xf>
    <xf numFmtId="0" fontId="36" fillId="0" borderId="0" xfId="0" applyFont="1" applyAlignment="1">
      <alignment horizontal="left" vertical="top" wrapText="1" indent="2"/>
    </xf>
    <xf numFmtId="41" fontId="89" fillId="0" borderId="0" xfId="1" applyNumberFormat="1" applyFont="1" applyAlignment="1">
      <alignment horizontal="left"/>
    </xf>
    <xf numFmtId="41" fontId="51" fillId="0" borderId="13" xfId="1" applyNumberFormat="1" applyFont="1" applyBorder="1"/>
    <xf numFmtId="41" fontId="51" fillId="0" borderId="1" xfId="1" applyNumberFormat="1" applyFont="1" applyBorder="1"/>
    <xf numFmtId="41" fontId="50" fillId="0" borderId="1" xfId="1" applyNumberFormat="1" applyFont="1" applyBorder="1" applyAlignment="1">
      <alignment horizontal="center"/>
    </xf>
    <xf numFmtId="41" fontId="51" fillId="0" borderId="14" xfId="1" applyNumberFormat="1" applyFont="1" applyBorder="1" applyAlignment="1">
      <alignment horizontal="center" vertical="center"/>
    </xf>
    <xf numFmtId="165" fontId="51" fillId="0" borderId="66" xfId="1" applyNumberFormat="1" applyFont="1" applyBorder="1"/>
    <xf numFmtId="41" fontId="51" fillId="0" borderId="13" xfId="1" applyNumberFormat="1" applyFont="1" applyBorder="1" applyAlignment="1">
      <alignment horizontal="left" indent="2"/>
    </xf>
    <xf numFmtId="164" fontId="52" fillId="0" borderId="19" xfId="1" applyFont="1" applyBorder="1" applyAlignment="1">
      <alignment vertical="center"/>
    </xf>
    <xf numFmtId="164" fontId="52" fillId="0" borderId="1" xfId="1" applyFont="1" applyBorder="1" applyAlignment="1">
      <alignment vertical="center"/>
    </xf>
    <xf numFmtId="164" fontId="58" fillId="0" borderId="19" xfId="1" applyFont="1" applyBorder="1" applyAlignment="1">
      <alignment vertical="center"/>
    </xf>
    <xf numFmtId="0" fontId="56" fillId="0" borderId="13" xfId="0" applyFont="1" applyBorder="1" applyAlignment="1">
      <alignment horizontal="center"/>
    </xf>
    <xf numFmtId="0" fontId="51" fillId="0" borderId="12" xfId="0" applyFont="1" applyBorder="1" applyAlignment="1">
      <alignment wrapText="1"/>
    </xf>
    <xf numFmtId="0" fontId="51" fillId="0" borderId="66" xfId="0" applyFont="1" applyBorder="1" applyAlignment="1">
      <alignment wrapText="1"/>
    </xf>
    <xf numFmtId="0" fontId="51" fillId="0" borderId="13" xfId="0" applyFont="1" applyBorder="1" applyAlignment="1">
      <alignment wrapText="1"/>
    </xf>
    <xf numFmtId="0" fontId="51" fillId="0" borderId="13" xfId="0" applyFont="1" applyBorder="1" applyAlignment="1">
      <alignment horizontal="left" wrapText="1" indent="1"/>
    </xf>
    <xf numFmtId="0" fontId="51" fillId="0" borderId="15" xfId="0" applyFont="1" applyBorder="1"/>
    <xf numFmtId="0" fontId="51" fillId="0" borderId="16" xfId="0" applyFont="1" applyBorder="1"/>
    <xf numFmtId="0" fontId="51" fillId="0" borderId="17" xfId="0" applyFont="1" applyBorder="1"/>
    <xf numFmtId="0" fontId="50" fillId="0" borderId="18" xfId="0" applyFont="1" applyBorder="1"/>
    <xf numFmtId="0" fontId="58" fillId="0" borderId="0" xfId="56" applyFont="1" applyAlignment="1">
      <alignment horizontal="left" vertical="center"/>
    </xf>
    <xf numFmtId="0" fontId="52" fillId="0" borderId="0" xfId="56" applyFont="1" applyAlignment="1">
      <alignment horizontal="left" vertical="center"/>
    </xf>
    <xf numFmtId="1" fontId="52" fillId="0" borderId="0" xfId="56" applyNumberFormat="1" applyFont="1" applyAlignment="1">
      <alignment horizontal="left" vertical="center"/>
    </xf>
    <xf numFmtId="0" fontId="58" fillId="0" borderId="0" xfId="57" applyFont="1" applyAlignment="1">
      <alignment horizontal="left" vertical="center"/>
    </xf>
    <xf numFmtId="0" fontId="52" fillId="0" borderId="0" xfId="56" applyFont="1" applyAlignment="1">
      <alignment horizontal="left"/>
    </xf>
    <xf numFmtId="164" fontId="52" fillId="0" borderId="0" xfId="1" applyFont="1" applyAlignment="1">
      <alignment horizontal="left" vertical="top" wrapText="1" indent="1"/>
    </xf>
    <xf numFmtId="0" fontId="93" fillId="0" borderId="0" xfId="0" applyFont="1"/>
    <xf numFmtId="0" fontId="51" fillId="26" borderId="19" xfId="47" applyFont="1" applyFill="1" applyBorder="1"/>
    <xf numFmtId="0" fontId="82" fillId="0" borderId="0" xfId="47" applyFont="1" applyAlignment="1">
      <alignment horizontal="center" vertical="top"/>
    </xf>
    <xf numFmtId="167" fontId="51" fillId="0" borderId="13" xfId="47" applyNumberFormat="1" applyFont="1" applyBorder="1"/>
    <xf numFmtId="41" fontId="59" fillId="36" borderId="57" xfId="1" applyNumberFormat="1" applyFont="1" applyFill="1" applyBorder="1" applyAlignment="1">
      <alignment horizontal="center"/>
    </xf>
    <xf numFmtId="41" fontId="59" fillId="36" borderId="1" xfId="1" applyNumberFormat="1" applyFont="1" applyFill="1" applyBorder="1" applyAlignment="1">
      <alignment horizontal="center"/>
    </xf>
    <xf numFmtId="41" fontId="59" fillId="36" borderId="49" xfId="1" applyNumberFormat="1" applyFont="1" applyFill="1" applyBorder="1" applyAlignment="1">
      <alignment horizontal="center"/>
    </xf>
    <xf numFmtId="166" fontId="56" fillId="36" borderId="57" xfId="1" applyNumberFormat="1" applyFont="1" applyFill="1" applyBorder="1" applyAlignment="1">
      <alignment horizontal="center" vertical="center"/>
    </xf>
    <xf numFmtId="166" fontId="56" fillId="36" borderId="1" xfId="1" applyNumberFormat="1" applyFont="1" applyFill="1" applyBorder="1" applyAlignment="1">
      <alignment horizontal="center" vertical="center"/>
    </xf>
    <xf numFmtId="166" fontId="56" fillId="36" borderId="49" xfId="1" applyNumberFormat="1" applyFont="1" applyFill="1" applyBorder="1" applyAlignment="1">
      <alignment horizontal="center" vertical="center"/>
    </xf>
    <xf numFmtId="41" fontId="59" fillId="0" borderId="0" xfId="1" applyNumberFormat="1" applyFont="1"/>
    <xf numFmtId="41" fontId="88" fillId="0" borderId="0" xfId="1" applyNumberFormat="1" applyFont="1" applyAlignment="1">
      <alignment horizontal="left"/>
    </xf>
    <xf numFmtId="165" fontId="51" fillId="0" borderId="66" xfId="3" applyNumberFormat="1" applyFont="1" applyBorder="1"/>
    <xf numFmtId="165" fontId="51" fillId="0" borderId="13" xfId="3" applyNumberFormat="1" applyFont="1" applyBorder="1"/>
    <xf numFmtId="166" fontId="50" fillId="26" borderId="13" xfId="3" applyNumberFormat="1" applyFont="1" applyFill="1" applyBorder="1"/>
    <xf numFmtId="166" fontId="50" fillId="26" borderId="74" xfId="3" applyNumberFormat="1" applyFont="1" applyFill="1" applyBorder="1"/>
    <xf numFmtId="166" fontId="50" fillId="31" borderId="13" xfId="3" applyNumberFormat="1" applyFont="1" applyFill="1" applyBorder="1"/>
    <xf numFmtId="166" fontId="51" fillId="0" borderId="13" xfId="3" applyNumberFormat="1" applyFont="1" applyBorder="1"/>
    <xf numFmtId="166" fontId="50" fillId="25" borderId="13" xfId="3" applyNumberFormat="1" applyFont="1" applyFill="1" applyBorder="1"/>
    <xf numFmtId="166" fontId="56" fillId="39" borderId="49" xfId="1" applyNumberFormat="1" applyFont="1" applyFill="1" applyBorder="1" applyAlignment="1">
      <alignment horizontal="center" vertical="center"/>
    </xf>
    <xf numFmtId="165" fontId="51" fillId="0" borderId="16" xfId="1" applyNumberFormat="1" applyFont="1" applyBorder="1" applyAlignment="1">
      <alignment horizontal="center"/>
    </xf>
    <xf numFmtId="166" fontId="50" fillId="0" borderId="75" xfId="1" applyNumberFormat="1" applyFont="1" applyBorder="1"/>
    <xf numFmtId="0" fontId="59" fillId="40" borderId="66" xfId="47" applyFont="1" applyFill="1" applyBorder="1"/>
    <xf numFmtId="0" fontId="59" fillId="40" borderId="22" xfId="47" applyFont="1" applyFill="1" applyBorder="1" applyAlignment="1">
      <alignment horizontal="left"/>
    </xf>
    <xf numFmtId="166" fontId="59" fillId="40" borderId="70" xfId="1" applyNumberFormat="1" applyFont="1" applyFill="1" applyBorder="1"/>
    <xf numFmtId="166" fontId="50" fillId="25" borderId="37" xfId="3" applyNumberFormat="1" applyFont="1" applyFill="1" applyBorder="1"/>
    <xf numFmtId="166" fontId="50" fillId="40" borderId="37" xfId="3" applyNumberFormat="1" applyFont="1" applyFill="1" applyBorder="1"/>
    <xf numFmtId="41" fontId="50" fillId="41" borderId="13" xfId="1" applyNumberFormat="1" applyFont="1" applyFill="1" applyBorder="1" applyAlignment="1">
      <alignment horizontal="left" vertical="center"/>
    </xf>
    <xf numFmtId="41" fontId="51" fillId="41" borderId="19" xfId="1" applyNumberFormat="1" applyFont="1" applyFill="1" applyBorder="1" applyAlignment="1">
      <alignment horizontal="center" vertical="center"/>
    </xf>
    <xf numFmtId="166" fontId="56" fillId="41" borderId="55" xfId="1" applyNumberFormat="1" applyFont="1" applyFill="1" applyBorder="1" applyAlignment="1">
      <alignment horizontal="center" vertical="center"/>
    </xf>
    <xf numFmtId="166" fontId="50" fillId="25" borderId="72" xfId="1" applyNumberFormat="1" applyFont="1" applyFill="1" applyBorder="1"/>
    <xf numFmtId="165" fontId="51" fillId="0" borderId="1" xfId="3" applyNumberFormat="1" applyFont="1" applyBorder="1"/>
    <xf numFmtId="165" fontId="51" fillId="0" borderId="14" xfId="3" applyNumberFormat="1" applyFont="1" applyBorder="1"/>
    <xf numFmtId="0" fontId="95" fillId="0" borderId="0" xfId="120" applyFont="1" applyAlignment="1">
      <alignment horizontal="centerContinuous"/>
    </xf>
    <xf numFmtId="0" fontId="3" fillId="0" borderId="0" xfId="120" applyAlignment="1">
      <alignment horizontal="centerContinuous"/>
    </xf>
    <xf numFmtId="38" fontId="3" fillId="0" borderId="0" xfId="120" applyNumberFormat="1" applyAlignment="1">
      <alignment horizontal="centerContinuous"/>
    </xf>
    <xf numFmtId="9" fontId="0" fillId="0" borderId="0" xfId="121" applyFont="1" applyAlignment="1">
      <alignment horizontal="centerContinuous"/>
    </xf>
    <xf numFmtId="0" fontId="3" fillId="0" borderId="0" xfId="120"/>
    <xf numFmtId="0" fontId="95" fillId="0" borderId="0" xfId="120" applyFont="1" applyAlignment="1">
      <alignment horizontal="center"/>
    </xf>
    <xf numFmtId="0" fontId="95" fillId="0" borderId="18" xfId="120" applyFont="1" applyBorder="1" applyAlignment="1">
      <alignment horizontal="center"/>
    </xf>
    <xf numFmtId="38" fontId="3" fillId="0" borderId="0" xfId="120" applyNumberFormat="1"/>
    <xf numFmtId="9" fontId="0" fillId="0" borderId="0" xfId="121" applyFont="1"/>
    <xf numFmtId="0" fontId="51" fillId="42" borderId="19" xfId="72" applyFont="1" applyFill="1" applyBorder="1" applyAlignment="1">
      <alignment horizontal="center"/>
    </xf>
    <xf numFmtId="0" fontId="50" fillId="42" borderId="1" xfId="91" applyNumberFormat="1" applyFont="1" applyFill="1" applyBorder="1" applyAlignment="1">
      <alignment horizontal="center"/>
    </xf>
    <xf numFmtId="0" fontId="36" fillId="0" borderId="0" xfId="72" applyFont="1"/>
    <xf numFmtId="49" fontId="50" fillId="42" borderId="14" xfId="72" applyNumberFormat="1" applyFont="1" applyFill="1" applyBorder="1" applyAlignment="1">
      <alignment horizontal="center" vertical="center"/>
    </xf>
    <xf numFmtId="0" fontId="58" fillId="42" borderId="1" xfId="91" applyNumberFormat="1" applyFont="1" applyFill="1" applyBorder="1" applyAlignment="1">
      <alignment horizontal="center" vertical="center" wrapText="1"/>
    </xf>
    <xf numFmtId="49" fontId="36" fillId="0" borderId="0" xfId="72" applyNumberFormat="1" applyFont="1"/>
    <xf numFmtId="49" fontId="50" fillId="42" borderId="13" xfId="72" applyNumberFormat="1" applyFont="1" applyFill="1" applyBorder="1" applyAlignment="1">
      <alignment horizontal="center" vertical="center"/>
    </xf>
    <xf numFmtId="0" fontId="58" fillId="42" borderId="66" xfId="91" applyNumberFormat="1" applyFont="1" applyFill="1" applyBorder="1" applyAlignment="1">
      <alignment horizontal="center" vertical="center" wrapText="1"/>
    </xf>
    <xf numFmtId="38" fontId="83" fillId="0" borderId="1" xfId="72" applyNumberFormat="1" applyFont="1" applyBorder="1" applyAlignment="1">
      <alignment horizontal="center" wrapText="1"/>
    </xf>
    <xf numFmtId="9" fontId="83" fillId="0" borderId="1" xfId="121" applyFont="1" applyBorder="1" applyAlignment="1">
      <alignment horizontal="center" wrapText="1"/>
    </xf>
    <xf numFmtId="0" fontId="50" fillId="42" borderId="66" xfId="72" applyFont="1" applyFill="1" applyBorder="1" applyAlignment="1">
      <alignment horizontal="left"/>
    </xf>
    <xf numFmtId="165" fontId="50" fillId="42" borderId="66" xfId="91" applyNumberFormat="1" applyFont="1" applyFill="1" applyBorder="1"/>
    <xf numFmtId="165" fontId="50" fillId="0" borderId="22" xfId="91" applyNumberFormat="1" applyFont="1" applyBorder="1"/>
    <xf numFmtId="38" fontId="50" fillId="42" borderId="13" xfId="91" applyNumberFormat="1" applyFont="1" applyFill="1" applyBorder="1"/>
    <xf numFmtId="9" fontId="52" fillId="0" borderId="13" xfId="121" applyFont="1" applyBorder="1"/>
    <xf numFmtId="9" fontId="85" fillId="0" borderId="21" xfId="121" applyFont="1" applyBorder="1"/>
    <xf numFmtId="0" fontId="38" fillId="0" borderId="0" xfId="72" applyFont="1"/>
    <xf numFmtId="0" fontId="65" fillId="42" borderId="13" xfId="72" applyFont="1" applyFill="1" applyBorder="1" applyAlignment="1">
      <alignment horizontal="left"/>
    </xf>
    <xf numFmtId="165" fontId="50" fillId="42" borderId="13" xfId="91" applyNumberFormat="1" applyFont="1" applyFill="1" applyBorder="1"/>
    <xf numFmtId="165" fontId="50" fillId="0" borderId="19" xfId="91" applyNumberFormat="1" applyFont="1" applyBorder="1"/>
    <xf numFmtId="0" fontId="73" fillId="42" borderId="13" xfId="72" applyFont="1" applyFill="1" applyBorder="1" applyAlignment="1">
      <alignment horizontal="left"/>
    </xf>
    <xf numFmtId="165" fontId="51" fillId="42" borderId="13" xfId="91" applyNumberFormat="1" applyFont="1" applyFill="1" applyBorder="1"/>
    <xf numFmtId="165" fontId="51" fillId="0" borderId="19" xfId="91" applyNumberFormat="1" applyFont="1" applyBorder="1"/>
    <xf numFmtId="38" fontId="51" fillId="42" borderId="13" xfId="91" applyNumberFormat="1" applyFont="1" applyFill="1" applyBorder="1"/>
    <xf numFmtId="0" fontId="51" fillId="0" borderId="13" xfId="72" applyFont="1" applyBorder="1" applyAlignment="1">
      <alignment horizontal="left"/>
    </xf>
    <xf numFmtId="165" fontId="51" fillId="0" borderId="21" xfId="91" applyNumberFormat="1" applyFont="1" applyBorder="1"/>
    <xf numFmtId="165" fontId="51" fillId="0" borderId="0" xfId="91" applyNumberFormat="1" applyFont="1"/>
    <xf numFmtId="38" fontId="51" fillId="0" borderId="13" xfId="91" applyNumberFormat="1" applyFont="1" applyBorder="1"/>
    <xf numFmtId="0" fontId="51" fillId="0" borderId="13" xfId="72" applyFont="1" applyBorder="1" applyAlignment="1">
      <alignment horizontal="left" indent="2"/>
    </xf>
    <xf numFmtId="38" fontId="36" fillId="0" borderId="13" xfId="72" applyNumberFormat="1" applyFont="1" applyBorder="1"/>
    <xf numFmtId="166" fontId="51" fillId="0" borderId="21" xfId="91" applyNumberFormat="1" applyFont="1" applyBorder="1" applyAlignment="1">
      <alignment vertical="center"/>
    </xf>
    <xf numFmtId="166" fontId="51" fillId="0" borderId="0" xfId="91" applyNumberFormat="1" applyFont="1" applyAlignment="1">
      <alignment vertical="center"/>
    </xf>
    <xf numFmtId="38" fontId="51" fillId="0" borderId="13" xfId="91" applyNumberFormat="1" applyFont="1" applyBorder="1" applyAlignment="1">
      <alignment vertical="center"/>
    </xf>
    <xf numFmtId="165" fontId="51" fillId="0" borderId="13" xfId="91" applyNumberFormat="1" applyFont="1" applyBorder="1"/>
    <xf numFmtId="0" fontId="51" fillId="0" borderId="13" xfId="72" applyFont="1" applyBorder="1" applyAlignment="1">
      <alignment horizontal="left" indent="3"/>
    </xf>
    <xf numFmtId="0" fontId="51" fillId="0" borderId="14" xfId="72" applyFont="1" applyBorder="1" applyAlignment="1">
      <alignment horizontal="left" indent="3"/>
    </xf>
    <xf numFmtId="165" fontId="51" fillId="0" borderId="14" xfId="91" applyNumberFormat="1" applyFont="1" applyBorder="1"/>
    <xf numFmtId="38" fontId="36" fillId="0" borderId="14" xfId="72" applyNumberFormat="1" applyFont="1" applyBorder="1"/>
    <xf numFmtId="9" fontId="52" fillId="0" borderId="14" xfId="121" applyFont="1" applyBorder="1"/>
    <xf numFmtId="9" fontId="85" fillId="0" borderId="24" xfId="121" applyFont="1" applyBorder="1"/>
    <xf numFmtId="0" fontId="50" fillId="0" borderId="0" xfId="72" applyFont="1" applyAlignment="1">
      <alignment horizontal="left"/>
    </xf>
    <xf numFmtId="0" fontId="97" fillId="0" borderId="0" xfId="120" applyFont="1"/>
    <xf numFmtId="41" fontId="94" fillId="0" borderId="0" xfId="122" applyNumberFormat="1" applyFont="1" applyAlignment="1">
      <alignment horizontal="centerContinuous" wrapText="1"/>
    </xf>
    <xf numFmtId="41" fontId="98" fillId="0" borderId="0" xfId="122" applyNumberFormat="1" applyFont="1" applyAlignment="1">
      <alignment horizontal="centerContinuous"/>
    </xf>
    <xf numFmtId="41" fontId="98" fillId="0" borderId="0" xfId="122" applyNumberFormat="1" applyFont="1"/>
    <xf numFmtId="41" fontId="94" fillId="0" borderId="0" xfId="122" applyNumberFormat="1" applyFont="1" applyAlignment="1">
      <alignment horizontal="left"/>
    </xf>
    <xf numFmtId="41" fontId="98" fillId="0" borderId="0" xfId="122" applyNumberFormat="1" applyFont="1" applyAlignment="1">
      <alignment horizontal="center"/>
    </xf>
    <xf numFmtId="165" fontId="98" fillId="0" borderId="0" xfId="122" applyNumberFormat="1" applyFont="1" applyAlignment="1">
      <alignment horizontal="centerContinuous"/>
    </xf>
    <xf numFmtId="165" fontId="94" fillId="0" borderId="0" xfId="122" applyNumberFormat="1" applyFont="1" applyAlignment="1">
      <alignment horizontal="left"/>
    </xf>
    <xf numFmtId="0" fontId="94" fillId="0" borderId="66" xfId="122" applyNumberFormat="1" applyFont="1" applyBorder="1" applyAlignment="1">
      <alignment horizontal="center" vertical="center"/>
    </xf>
    <xf numFmtId="41" fontId="94" fillId="0" borderId="66" xfId="122" applyNumberFormat="1" applyFont="1" applyBorder="1" applyAlignment="1">
      <alignment horizontal="center" vertical="center"/>
    </xf>
    <xf numFmtId="41" fontId="94" fillId="0" borderId="0" xfId="122" applyNumberFormat="1" applyFont="1"/>
    <xf numFmtId="0" fontId="94" fillId="0" borderId="13" xfId="122" applyNumberFormat="1" applyFont="1" applyBorder="1" applyAlignment="1">
      <alignment horizontal="center" vertical="center"/>
    </xf>
    <xf numFmtId="41" fontId="94" fillId="0" borderId="13" xfId="122" applyNumberFormat="1" applyFont="1" applyBorder="1" applyAlignment="1">
      <alignment horizontal="center" vertical="center"/>
    </xf>
    <xf numFmtId="0" fontId="94" fillId="0" borderId="13" xfId="122" applyNumberFormat="1" applyFont="1" applyBorder="1" applyAlignment="1">
      <alignment horizontal="center" vertical="top"/>
    </xf>
    <xf numFmtId="41" fontId="94" fillId="0" borderId="13" xfId="122" applyNumberFormat="1" applyFont="1" applyBorder="1" applyAlignment="1">
      <alignment horizontal="center" vertical="top"/>
    </xf>
    <xf numFmtId="41" fontId="94" fillId="0" borderId="1" xfId="122" applyNumberFormat="1" applyFont="1" applyBorder="1" applyAlignment="1">
      <alignment horizontal="center" vertical="top"/>
    </xf>
    <xf numFmtId="41" fontId="94" fillId="0" borderId="1" xfId="122" applyNumberFormat="1" applyFont="1" applyBorder="1" applyAlignment="1">
      <alignment horizontal="center" vertical="top" wrapText="1"/>
    </xf>
    <xf numFmtId="41" fontId="94" fillId="0" borderId="0" xfId="122" applyNumberFormat="1" applyFont="1" applyAlignment="1">
      <alignment vertical="top"/>
    </xf>
    <xf numFmtId="41" fontId="94" fillId="0" borderId="1" xfId="122" applyNumberFormat="1" applyFont="1" applyBorder="1" applyAlignment="1">
      <alignment horizontal="left" vertical="center"/>
    </xf>
    <xf numFmtId="41" fontId="98" fillId="0" borderId="1" xfId="122" applyNumberFormat="1" applyFont="1" applyBorder="1" applyAlignment="1">
      <alignment horizontal="center" vertical="center"/>
    </xf>
    <xf numFmtId="166" fontId="100" fillId="0" borderId="1" xfId="122" applyNumberFormat="1" applyFont="1" applyBorder="1" applyAlignment="1">
      <alignment horizontal="center" vertical="center"/>
    </xf>
    <xf numFmtId="166" fontId="100" fillId="0" borderId="1" xfId="122" applyNumberFormat="1" applyFont="1" applyBorder="1"/>
    <xf numFmtId="166" fontId="100" fillId="0" borderId="57" xfId="122" applyNumberFormat="1" applyFont="1" applyBorder="1" applyAlignment="1">
      <alignment horizontal="center" vertical="center"/>
    </xf>
    <xf numFmtId="41" fontId="94" fillId="0" borderId="1" xfId="122" applyNumberFormat="1" applyFont="1" applyBorder="1" applyAlignment="1">
      <alignment vertical="top"/>
    </xf>
    <xf numFmtId="166" fontId="94" fillId="0" borderId="1" xfId="122" applyNumberFormat="1" applyFont="1" applyBorder="1" applyAlignment="1">
      <alignment vertical="top"/>
    </xf>
    <xf numFmtId="41" fontId="94" fillId="0" borderId="1" xfId="122" applyNumberFormat="1" applyFont="1" applyBorder="1"/>
    <xf numFmtId="41" fontId="94" fillId="0" borderId="1" xfId="122" applyNumberFormat="1" applyFont="1" applyBorder="1" applyAlignment="1">
      <alignment horizontal="left" indent="1"/>
    </xf>
    <xf numFmtId="166" fontId="94" fillId="0" borderId="1" xfId="122" applyNumberFormat="1" applyFont="1" applyBorder="1"/>
    <xf numFmtId="0" fontId="94" fillId="0" borderId="1" xfId="72" applyFont="1" applyBorder="1"/>
    <xf numFmtId="0" fontId="94" fillId="0" borderId="0" xfId="72" applyFont="1"/>
    <xf numFmtId="166" fontId="94" fillId="2" borderId="1" xfId="122" applyNumberFormat="1" applyFont="1" applyFill="1" applyBorder="1"/>
    <xf numFmtId="0" fontId="100" fillId="0" borderId="1" xfId="72" applyFont="1" applyBorder="1"/>
    <xf numFmtId="0" fontId="100" fillId="0" borderId="1" xfId="72" applyFont="1" applyBorder="1" applyAlignment="1">
      <alignment horizontal="left" indent="3"/>
    </xf>
    <xf numFmtId="0" fontId="98" fillId="0" borderId="0" xfId="72" applyFont="1"/>
    <xf numFmtId="0" fontId="98" fillId="0" borderId="1" xfId="72" applyFont="1" applyBorder="1"/>
    <xf numFmtId="166" fontId="98" fillId="0" borderId="1" xfId="122" applyNumberFormat="1" applyFont="1" applyBorder="1"/>
    <xf numFmtId="0" fontId="98" fillId="0" borderId="1" xfId="72" applyFont="1" applyBorder="1" applyAlignment="1">
      <alignment horizontal="left" indent="1"/>
    </xf>
    <xf numFmtId="166" fontId="98" fillId="2" borderId="1" xfId="122" applyNumberFormat="1" applyFont="1" applyFill="1" applyBorder="1"/>
    <xf numFmtId="0" fontId="98" fillId="0" borderId="0" xfId="72" applyFont="1" applyAlignment="1">
      <alignment horizontal="left" vertical="top" wrapText="1"/>
    </xf>
    <xf numFmtId="0" fontId="98" fillId="0" borderId="0" xfId="72" applyFont="1" applyAlignment="1">
      <alignment vertical="top"/>
    </xf>
    <xf numFmtId="167" fontId="98" fillId="0" borderId="1" xfId="72" applyNumberFormat="1" applyFont="1" applyBorder="1" applyAlignment="1">
      <alignment horizontal="right"/>
    </xf>
    <xf numFmtId="0" fontId="98" fillId="0" borderId="1" xfId="72" applyFont="1" applyBorder="1" applyAlignment="1">
      <alignment vertical="top"/>
    </xf>
    <xf numFmtId="167" fontId="98" fillId="0" borderId="1" xfId="72" applyNumberFormat="1" applyFont="1" applyBorder="1"/>
    <xf numFmtId="0" fontId="98" fillId="0" borderId="1" xfId="72" applyFont="1" applyBorder="1" applyAlignment="1">
      <alignment vertical="top" wrapText="1"/>
    </xf>
    <xf numFmtId="166" fontId="98" fillId="2" borderId="1" xfId="122" applyNumberFormat="1" applyFont="1" applyFill="1" applyBorder="1" applyAlignment="1">
      <alignment horizontal="left" vertical="top" wrapText="1"/>
    </xf>
    <xf numFmtId="165" fontId="98" fillId="0" borderId="0" xfId="122" applyNumberFormat="1" applyFont="1"/>
    <xf numFmtId="2" fontId="98" fillId="0" borderId="1" xfId="72" applyNumberFormat="1" applyFont="1" applyBorder="1"/>
    <xf numFmtId="2" fontId="98" fillId="0" borderId="1" xfId="72" applyNumberFormat="1" applyFont="1" applyBorder="1" applyAlignment="1">
      <alignment vertical="top"/>
    </xf>
    <xf numFmtId="41" fontId="98" fillId="0" borderId="1" xfId="122" applyNumberFormat="1" applyFont="1" applyBorder="1"/>
    <xf numFmtId="2" fontId="94" fillId="0" borderId="1" xfId="72" applyNumberFormat="1" applyFont="1" applyBorder="1"/>
    <xf numFmtId="0" fontId="94" fillId="0" borderId="1" xfId="72" applyFont="1" applyBorder="1" applyAlignment="1">
      <alignment vertical="top"/>
    </xf>
    <xf numFmtId="0" fontId="98" fillId="0" borderId="1" xfId="72" applyFont="1" applyBorder="1" applyAlignment="1">
      <alignment horizontal="left" vertical="top" indent="1"/>
    </xf>
    <xf numFmtId="0" fontId="100" fillId="0" borderId="1" xfId="72" applyFont="1" applyBorder="1" applyAlignment="1">
      <alignment horizontal="left" indent="2"/>
    </xf>
    <xf numFmtId="0" fontId="94" fillId="0" borderId="1" xfId="72" applyFont="1" applyBorder="1" applyAlignment="1">
      <alignment horizontal="left" indent="3"/>
    </xf>
    <xf numFmtId="41" fontId="94" fillId="0" borderId="1" xfId="122" applyNumberFormat="1" applyFont="1" applyBorder="1" applyAlignment="1">
      <alignment horizontal="right" vertical="top"/>
    </xf>
    <xf numFmtId="0" fontId="94" fillId="0" borderId="1" xfId="72" applyFont="1" applyBorder="1" applyAlignment="1">
      <alignment horizontal="left"/>
    </xf>
    <xf numFmtId="166" fontId="103" fillId="0" borderId="1" xfId="122" applyNumberFormat="1" applyFont="1" applyBorder="1" applyAlignment="1">
      <alignment horizontal="center" vertical="center"/>
    </xf>
    <xf numFmtId="41" fontId="98" fillId="0" borderId="1" xfId="122" applyNumberFormat="1" applyFont="1" applyBorder="1" applyAlignment="1">
      <alignment horizontal="left" vertical="center" indent="2"/>
    </xf>
    <xf numFmtId="166" fontId="100" fillId="2" borderId="1" xfId="122" applyNumberFormat="1" applyFont="1" applyFill="1" applyBorder="1" applyAlignment="1">
      <alignment horizontal="center" vertical="center"/>
    </xf>
    <xf numFmtId="41" fontId="98" fillId="0" borderId="1" xfId="122" applyNumberFormat="1" applyFont="1" applyBorder="1" applyAlignment="1">
      <alignment vertical="top"/>
    </xf>
    <xf numFmtId="41" fontId="104" fillId="0" borderId="1" xfId="122" applyNumberFormat="1" applyFont="1" applyBorder="1" applyAlignment="1">
      <alignment horizontal="left" indent="3"/>
    </xf>
    <xf numFmtId="41" fontId="100" fillId="0" borderId="1" xfId="122" applyNumberFormat="1" applyFont="1" applyBorder="1" applyAlignment="1">
      <alignment vertical="top"/>
    </xf>
    <xf numFmtId="41" fontId="100" fillId="0" borderId="1" xfId="122" applyNumberFormat="1" applyFont="1" applyBorder="1" applyAlignment="1">
      <alignment horizontal="left" indent="2"/>
    </xf>
    <xf numFmtId="41" fontId="94" fillId="0" borderId="1" xfId="122" applyNumberFormat="1" applyFont="1" applyBorder="1" applyAlignment="1">
      <alignment horizontal="left" indent="2"/>
    </xf>
    <xf numFmtId="41" fontId="94" fillId="0" borderId="1" xfId="122" applyNumberFormat="1" applyFont="1" applyBorder="1" applyAlignment="1">
      <alignment horizontal="left"/>
    </xf>
    <xf numFmtId="165" fontId="94" fillId="0" borderId="1" xfId="122" applyNumberFormat="1" applyFont="1" applyBorder="1"/>
    <xf numFmtId="166" fontId="100" fillId="0" borderId="58" xfId="122" applyNumberFormat="1" applyFont="1" applyBorder="1" applyAlignment="1">
      <alignment horizontal="center" vertical="center"/>
    </xf>
    <xf numFmtId="166" fontId="100" fillId="0" borderId="44" xfId="122" applyNumberFormat="1" applyFont="1" applyBorder="1" applyAlignment="1">
      <alignment horizontal="center" vertical="center"/>
    </xf>
    <xf numFmtId="0" fontId="52" fillId="0" borderId="13" xfId="47" applyFont="1" applyBorder="1" applyAlignment="1">
      <alignment horizontal="right" vertical="center"/>
    </xf>
    <xf numFmtId="0" fontId="59" fillId="0" borderId="1" xfId="47" applyFont="1" applyBorder="1" applyAlignment="1">
      <alignment horizontal="right" vertical="center"/>
    </xf>
    <xf numFmtId="0" fontId="58" fillId="0" borderId="13" xfId="57" applyFont="1" applyBorder="1" applyAlignment="1">
      <alignment horizontal="center" vertical="center"/>
    </xf>
    <xf numFmtId="0" fontId="52" fillId="0" borderId="13" xfId="56" applyFont="1" applyBorder="1" applyAlignment="1">
      <alignment horizontal="centerContinuous"/>
    </xf>
    <xf numFmtId="0" fontId="52" fillId="0" borderId="13" xfId="57" applyFont="1" applyBorder="1" applyAlignment="1">
      <alignment horizontal="center" vertical="center"/>
    </xf>
    <xf numFmtId="0" fontId="52" fillId="0" borderId="13" xfId="57" applyFont="1" applyBorder="1" applyAlignment="1">
      <alignment vertical="center"/>
    </xf>
    <xf numFmtId="0" fontId="52" fillId="0" borderId="13" xfId="56" applyFont="1" applyBorder="1"/>
    <xf numFmtId="0" fontId="58" fillId="0" borderId="13" xfId="56" applyFont="1" applyBorder="1"/>
    <xf numFmtId="0" fontId="58" fillId="0" borderId="34" xfId="56" applyFont="1" applyBorder="1" applyAlignment="1">
      <alignment horizontal="centerContinuous"/>
    </xf>
    <xf numFmtId="0" fontId="52" fillId="0" borderId="38" xfId="56" applyFont="1" applyBorder="1" applyAlignment="1">
      <alignment horizontal="centerContinuous"/>
    </xf>
    <xf numFmtId="0" fontId="52" fillId="0" borderId="34" xfId="56" applyFont="1" applyBorder="1"/>
    <xf numFmtId="0" fontId="52" fillId="0" borderId="38" xfId="56" applyFont="1" applyBorder="1"/>
    <xf numFmtId="0" fontId="58" fillId="0" borderId="66" xfId="56" applyFont="1" applyBorder="1" applyAlignment="1">
      <alignment horizontal="center"/>
    </xf>
    <xf numFmtId="0" fontId="52" fillId="0" borderId="37" xfId="57" applyFont="1" applyBorder="1" applyAlignment="1">
      <alignment vertical="center"/>
    </xf>
    <xf numFmtId="165" fontId="52" fillId="0" borderId="49" xfId="56" applyNumberFormat="1" applyFont="1" applyBorder="1"/>
    <xf numFmtId="165" fontId="52" fillId="0" borderId="75" xfId="56" applyNumberFormat="1" applyFont="1" applyBorder="1"/>
    <xf numFmtId="165" fontId="66" fillId="0" borderId="79" xfId="56" applyNumberFormat="1" applyFont="1" applyBorder="1" applyAlignment="1">
      <alignment horizontal="center"/>
    </xf>
    <xf numFmtId="165" fontId="51" fillId="0" borderId="66" xfId="1" applyNumberFormat="1" applyFont="1" applyBorder="1" applyAlignment="1">
      <alignment horizontal="center"/>
    </xf>
    <xf numFmtId="165" fontId="65" fillId="0" borderId="20" xfId="1" applyNumberFormat="1" applyFont="1" applyBorder="1" applyAlignment="1">
      <alignment horizontal="left"/>
    </xf>
    <xf numFmtId="165" fontId="51" fillId="0" borderId="19" xfId="1" applyNumberFormat="1" applyFont="1" applyBorder="1" applyAlignment="1">
      <alignment horizontal="center"/>
    </xf>
    <xf numFmtId="165" fontId="65" fillId="0" borderId="15" xfId="1" applyNumberFormat="1" applyFont="1" applyBorder="1" applyAlignment="1">
      <alignment horizontal="left"/>
    </xf>
    <xf numFmtId="165" fontId="65" fillId="0" borderId="16" xfId="1" applyNumberFormat="1" applyFont="1" applyBorder="1" applyAlignment="1">
      <alignment horizontal="left"/>
    </xf>
    <xf numFmtId="165" fontId="51" fillId="0" borderId="16" xfId="1" applyNumberFormat="1" applyFont="1" applyBorder="1"/>
    <xf numFmtId="165" fontId="51" fillId="0" borderId="17" xfId="1" applyNumberFormat="1" applyFont="1" applyBorder="1"/>
    <xf numFmtId="165" fontId="51" fillId="0" borderId="24" xfId="1" applyNumberFormat="1" applyFont="1" applyBorder="1"/>
    <xf numFmtId="0" fontId="105" fillId="0" borderId="0" xfId="0" applyFont="1" applyAlignment="1">
      <alignment vertical="center"/>
    </xf>
    <xf numFmtId="165" fontId="36" fillId="0" borderId="13" xfId="1" applyNumberFormat="1" applyFont="1" applyBorder="1" applyAlignment="1">
      <alignment horizontal="center"/>
    </xf>
    <xf numFmtId="0" fontId="38" fillId="0" borderId="44" xfId="0" applyFont="1" applyBorder="1" applyAlignment="1">
      <alignment horizontal="center" vertical="top"/>
    </xf>
    <xf numFmtId="0" fontId="38" fillId="0" borderId="26" xfId="0" applyFont="1" applyBorder="1"/>
    <xf numFmtId="165" fontId="38" fillId="0" borderId="29" xfId="1" applyNumberFormat="1" applyFont="1" applyBorder="1" applyAlignment="1">
      <alignment horizontal="center"/>
    </xf>
    <xf numFmtId="164" fontId="52" fillId="0" borderId="66" xfId="1" applyFont="1" applyBorder="1" applyAlignment="1">
      <alignment horizontal="center" vertical="center"/>
    </xf>
    <xf numFmtId="164" fontId="52" fillId="0" borderId="66" xfId="1" applyFont="1" applyBorder="1" applyAlignment="1">
      <alignment horizontal="center" vertical="top"/>
    </xf>
    <xf numFmtId="164" fontId="52" fillId="0" borderId="14" xfId="1" quotePrefix="1" applyFont="1" applyBorder="1" applyAlignment="1">
      <alignment horizontal="center" vertical="center"/>
    </xf>
    <xf numFmtId="164" fontId="67" fillId="0" borderId="19" xfId="1" applyFont="1" applyBorder="1" applyAlignment="1">
      <alignment horizontal="center" vertical="center"/>
    </xf>
    <xf numFmtId="164" fontId="52" fillId="0" borderId="66" xfId="1" quotePrefix="1" applyFont="1" applyBorder="1" applyAlignment="1">
      <alignment horizontal="center" vertical="center"/>
    </xf>
    <xf numFmtId="165" fontId="52" fillId="0" borderId="81" xfId="1" applyNumberFormat="1" applyFont="1" applyBorder="1"/>
    <xf numFmtId="164" fontId="52" fillId="0" borderId="80" xfId="1" applyFont="1" applyBorder="1" applyAlignment="1">
      <alignment horizontal="left" indent="2"/>
    </xf>
    <xf numFmtId="164" fontId="52" fillId="0" borderId="80" xfId="1" applyFont="1" applyBorder="1" applyAlignment="1">
      <alignment horizontal="center" vertical="top"/>
    </xf>
    <xf numFmtId="164" fontId="52" fillId="0" borderId="82" xfId="1" quotePrefix="1" applyFont="1" applyBorder="1" applyAlignment="1">
      <alignment horizontal="center" vertical="center"/>
    </xf>
    <xf numFmtId="164" fontId="50" fillId="0" borderId="0" xfId="1" applyFont="1" applyAlignment="1">
      <alignment horizontal="left" indent="2"/>
    </xf>
    <xf numFmtId="164" fontId="50" fillId="0" borderId="18" xfId="1" applyFont="1" applyBorder="1" applyAlignment="1">
      <alignment horizontal="left" indent="2"/>
    </xf>
    <xf numFmtId="164" fontId="50" fillId="46" borderId="0" xfId="1" applyFont="1" applyFill="1" applyAlignment="1">
      <alignment horizontal="left" vertical="center"/>
    </xf>
    <xf numFmtId="164" fontId="52" fillId="46" borderId="0" xfId="1" applyFont="1" applyFill="1" applyAlignment="1">
      <alignment horizontal="left" vertical="center"/>
    </xf>
    <xf numFmtId="164" fontId="50" fillId="35" borderId="0" xfId="1" applyFont="1" applyFill="1" applyAlignment="1">
      <alignment horizontal="left" vertical="center"/>
    </xf>
    <xf numFmtId="164" fontId="52" fillId="35" borderId="0" xfId="1" applyFont="1" applyFill="1" applyAlignment="1">
      <alignment horizontal="left" vertical="center"/>
    </xf>
    <xf numFmtId="41" fontId="91" fillId="35" borderId="0" xfId="1" applyNumberFormat="1" applyFont="1" applyFill="1" applyAlignment="1">
      <alignment horizontal="center"/>
    </xf>
    <xf numFmtId="165" fontId="50" fillId="0" borderId="47" xfId="1" applyNumberFormat="1" applyFont="1" applyBorder="1" applyAlignment="1">
      <alignment horizontal="center" vertical="center"/>
    </xf>
    <xf numFmtId="165" fontId="90" fillId="35" borderId="0" xfId="1" applyNumberFormat="1" applyFont="1" applyFill="1" applyAlignment="1">
      <alignment horizontal="center"/>
    </xf>
    <xf numFmtId="165" fontId="50" fillId="0" borderId="1" xfId="1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165" fontId="36" fillId="0" borderId="0" xfId="1" applyNumberFormat="1" applyFont="1" applyAlignment="1">
      <alignment horizontal="center"/>
    </xf>
    <xf numFmtId="0" fontId="106" fillId="0" borderId="0" xfId="0" applyFont="1"/>
    <xf numFmtId="0" fontId="38" fillId="0" borderId="0" xfId="0" applyFont="1" applyAlignment="1">
      <alignment horizontal="left" indent="2"/>
    </xf>
    <xf numFmtId="0" fontId="86" fillId="0" borderId="0" xfId="0" applyFont="1" applyAlignment="1">
      <alignment horizontal="left" vertical="center" wrapText="1" indent="12"/>
    </xf>
    <xf numFmtId="0" fontId="86" fillId="0" borderId="0" xfId="0" applyFont="1" applyAlignment="1">
      <alignment horizontal="left" vertical="center" indent="12"/>
    </xf>
    <xf numFmtId="0" fontId="12" fillId="0" borderId="0" xfId="0" applyFont="1" applyAlignment="1">
      <alignment horizontal="left" vertical="center" indent="17"/>
    </xf>
    <xf numFmtId="165" fontId="50" fillId="2" borderId="0" xfId="1" applyNumberFormat="1" applyFont="1" applyFill="1" applyBorder="1" applyAlignment="1">
      <alignment horizontal="center"/>
    </xf>
    <xf numFmtId="166" fontId="56" fillId="34" borderId="36" xfId="1" applyNumberFormat="1" applyFont="1" applyFill="1" applyBorder="1" applyAlignment="1">
      <alignment horizontal="center" vertical="center"/>
    </xf>
    <xf numFmtId="166" fontId="50" fillId="25" borderId="36" xfId="1" applyNumberFormat="1" applyFont="1" applyFill="1" applyBorder="1" applyAlignment="1">
      <alignment vertical="top"/>
    </xf>
    <xf numFmtId="166" fontId="50" fillId="28" borderId="34" xfId="1" applyNumberFormat="1" applyFont="1" applyFill="1" applyBorder="1"/>
    <xf numFmtId="166" fontId="50" fillId="0" borderId="34" xfId="1" applyNumberFormat="1" applyFont="1" applyBorder="1"/>
    <xf numFmtId="166" fontId="50" fillId="26" borderId="19" xfId="3" applyNumberFormat="1" applyFont="1" applyFill="1" applyBorder="1"/>
    <xf numFmtId="166" fontId="56" fillId="0" borderId="34" xfId="1" applyNumberFormat="1" applyFont="1" applyBorder="1"/>
    <xf numFmtId="166" fontId="50" fillId="26" borderId="83" xfId="3" applyNumberFormat="1" applyFont="1" applyFill="1" applyBorder="1"/>
    <xf numFmtId="166" fontId="51" fillId="0" borderId="34" xfId="1" applyNumberFormat="1" applyFont="1" applyBorder="1" applyAlignment="1">
      <alignment horizontal="left"/>
    </xf>
    <xf numFmtId="166" fontId="51" fillId="26" borderId="34" xfId="1" applyNumberFormat="1" applyFont="1" applyFill="1" applyBorder="1"/>
    <xf numFmtId="166" fontId="51" fillId="31" borderId="34" xfId="1" applyNumberFormat="1" applyFont="1" applyFill="1" applyBorder="1"/>
    <xf numFmtId="166" fontId="51" fillId="0" borderId="34" xfId="1" applyNumberFormat="1" applyFont="1" applyBorder="1"/>
    <xf numFmtId="166" fontId="50" fillId="26" borderId="34" xfId="1" applyNumberFormat="1" applyFont="1" applyFill="1" applyBorder="1"/>
    <xf numFmtId="166" fontId="51" fillId="31" borderId="34" xfId="1" applyNumberFormat="1" applyFont="1" applyFill="1" applyBorder="1" applyAlignment="1">
      <alignment horizontal="left" vertical="top" wrapText="1"/>
    </xf>
    <xf numFmtId="166" fontId="51" fillId="31" borderId="34" xfId="1" applyNumberFormat="1" applyFont="1" applyFill="1" applyBorder="1" applyAlignment="1">
      <alignment vertical="top"/>
    </xf>
    <xf numFmtId="166" fontId="50" fillId="29" borderId="34" xfId="1" applyNumberFormat="1" applyFont="1" applyFill="1" applyBorder="1"/>
    <xf numFmtId="166" fontId="50" fillId="31" borderId="19" xfId="3" applyNumberFormat="1" applyFont="1" applyFill="1" applyBorder="1"/>
    <xf numFmtId="166" fontId="50" fillId="31" borderId="34" xfId="1" applyNumberFormat="1" applyFont="1" applyFill="1" applyBorder="1"/>
    <xf numFmtId="166" fontId="51" fillId="0" borderId="19" xfId="3" applyNumberFormat="1" applyFont="1" applyBorder="1"/>
    <xf numFmtId="166" fontId="56" fillId="0" borderId="47" xfId="1" applyNumberFormat="1" applyFont="1" applyBorder="1"/>
    <xf numFmtId="166" fontId="50" fillId="0" borderId="47" xfId="1" applyNumberFormat="1" applyFont="1" applyBorder="1"/>
    <xf numFmtId="166" fontId="50" fillId="0" borderId="48" xfId="1" applyNumberFormat="1" applyFont="1" applyBorder="1"/>
    <xf numFmtId="166" fontId="50" fillId="25" borderId="19" xfId="3" applyNumberFormat="1" applyFont="1" applyFill="1" applyBorder="1"/>
    <xf numFmtId="166" fontId="50" fillId="25" borderId="36" xfId="1" applyNumberFormat="1" applyFont="1" applyFill="1" applyBorder="1"/>
    <xf numFmtId="166" fontId="59" fillId="40" borderId="36" xfId="1" applyNumberFormat="1" applyFont="1" applyFill="1" applyBorder="1"/>
    <xf numFmtId="166" fontId="59" fillId="0" borderId="34" xfId="1" applyNumberFormat="1" applyFont="1" applyBorder="1"/>
    <xf numFmtId="166" fontId="59" fillId="0" borderId="47" xfId="1" applyNumberFormat="1" applyFont="1" applyBorder="1"/>
    <xf numFmtId="165" fontId="50" fillId="2" borderId="33" xfId="1" applyNumberFormat="1" applyFont="1" applyFill="1" applyBorder="1" applyAlignment="1">
      <alignment horizontal="center"/>
    </xf>
    <xf numFmtId="166" fontId="56" fillId="34" borderId="72" xfId="1" applyNumberFormat="1" applyFont="1" applyFill="1" applyBorder="1" applyAlignment="1">
      <alignment horizontal="center" vertical="center"/>
    </xf>
    <xf numFmtId="166" fontId="50" fillId="25" borderId="72" xfId="1" applyNumberFormat="1" applyFont="1" applyFill="1" applyBorder="1" applyAlignment="1">
      <alignment vertical="top"/>
    </xf>
    <xf numFmtId="166" fontId="50" fillId="28" borderId="84" xfId="1" applyNumberFormat="1" applyFont="1" applyFill="1" applyBorder="1"/>
    <xf numFmtId="166" fontId="50" fillId="0" borderId="84" xfId="1" applyNumberFormat="1" applyFont="1" applyBorder="1"/>
    <xf numFmtId="166" fontId="50" fillId="26" borderId="55" xfId="3" applyNumberFormat="1" applyFont="1" applyFill="1" applyBorder="1"/>
    <xf numFmtId="166" fontId="50" fillId="26" borderId="39" xfId="3" applyNumberFormat="1" applyFont="1" applyFill="1" applyBorder="1"/>
    <xf numFmtId="166" fontId="56" fillId="0" borderId="84" xfId="1" applyNumberFormat="1" applyFont="1" applyBorder="1"/>
    <xf numFmtId="166" fontId="50" fillId="26" borderId="85" xfId="3" applyNumberFormat="1" applyFont="1" applyFill="1" applyBorder="1"/>
    <xf numFmtId="166" fontId="50" fillId="26" borderId="86" xfId="3" applyNumberFormat="1" applyFont="1" applyFill="1" applyBorder="1"/>
    <xf numFmtId="166" fontId="51" fillId="0" borderId="84" xfId="1" applyNumberFormat="1" applyFont="1" applyBorder="1" applyAlignment="1">
      <alignment horizontal="left"/>
    </xf>
    <xf numFmtId="166" fontId="51" fillId="26" borderId="84" xfId="1" applyNumberFormat="1" applyFont="1" applyFill="1" applyBorder="1"/>
    <xf numFmtId="166" fontId="51" fillId="31" borderId="84" xfId="1" applyNumberFormat="1" applyFont="1" applyFill="1" applyBorder="1"/>
    <xf numFmtId="166" fontId="51" fillId="0" borderId="84" xfId="1" applyNumberFormat="1" applyFont="1" applyBorder="1"/>
    <xf numFmtId="166" fontId="50" fillId="26" borderId="84" xfId="1" applyNumberFormat="1" applyFont="1" applyFill="1" applyBorder="1"/>
    <xf numFmtId="166" fontId="51" fillId="31" borderId="84" xfId="1" applyNumberFormat="1" applyFont="1" applyFill="1" applyBorder="1" applyAlignment="1">
      <alignment horizontal="left" vertical="top" wrapText="1"/>
    </xf>
    <xf numFmtId="166" fontId="51" fillId="31" borderId="84" xfId="1" applyNumberFormat="1" applyFont="1" applyFill="1" applyBorder="1" applyAlignment="1">
      <alignment vertical="top"/>
    </xf>
    <xf numFmtId="166" fontId="50" fillId="29" borderId="84" xfId="1" applyNumberFormat="1" applyFont="1" applyFill="1" applyBorder="1"/>
    <xf numFmtId="166" fontId="50" fillId="31" borderId="55" xfId="3" applyNumberFormat="1" applyFont="1" applyFill="1" applyBorder="1"/>
    <xf numFmtId="166" fontId="50" fillId="31" borderId="39" xfId="3" applyNumberFormat="1" applyFont="1" applyFill="1" applyBorder="1"/>
    <xf numFmtId="166" fontId="50" fillId="31" borderId="84" xfId="1" applyNumberFormat="1" applyFont="1" applyFill="1" applyBorder="1"/>
    <xf numFmtId="166" fontId="51" fillId="0" borderId="55" xfId="3" applyNumberFormat="1" applyFont="1" applyBorder="1"/>
    <xf numFmtId="166" fontId="51" fillId="0" borderId="39" xfId="3" applyNumberFormat="1" applyFont="1" applyBorder="1"/>
    <xf numFmtId="166" fontId="56" fillId="0" borderId="73" xfId="1" applyNumberFormat="1" applyFont="1" applyBorder="1"/>
    <xf numFmtId="166" fontId="50" fillId="0" borderId="73" xfId="1" applyNumberFormat="1" applyFont="1" applyBorder="1"/>
    <xf numFmtId="166" fontId="50" fillId="25" borderId="55" xfId="3" applyNumberFormat="1" applyFont="1" applyFill="1" applyBorder="1"/>
    <xf numFmtId="166" fontId="50" fillId="25" borderId="39" xfId="3" applyNumberFormat="1" applyFont="1" applyFill="1" applyBorder="1"/>
    <xf numFmtId="166" fontId="59" fillId="40" borderId="72" xfId="1" applyNumberFormat="1" applyFont="1" applyFill="1" applyBorder="1"/>
    <xf numFmtId="166" fontId="59" fillId="0" borderId="84" xfId="1" applyNumberFormat="1" applyFont="1" applyBorder="1"/>
    <xf numFmtId="166" fontId="59" fillId="0" borderId="73" xfId="1" applyNumberFormat="1" applyFont="1" applyBorder="1"/>
    <xf numFmtId="0" fontId="107" fillId="0" borderId="1" xfId="47" applyFont="1" applyFill="1" applyBorder="1"/>
    <xf numFmtId="166" fontId="50" fillId="2" borderId="1" xfId="1" applyNumberFormat="1" applyFont="1" applyFill="1" applyBorder="1"/>
    <xf numFmtId="0" fontId="108" fillId="0" borderId="1" xfId="47" applyFont="1" applyBorder="1" applyAlignment="1">
      <alignment horizontal="left" indent="3"/>
    </xf>
    <xf numFmtId="166" fontId="51" fillId="0" borderId="1" xfId="1" applyNumberFormat="1" applyFont="1" applyBorder="1" applyAlignment="1">
      <alignment horizontal="left"/>
    </xf>
    <xf numFmtId="166" fontId="56" fillId="0" borderId="1" xfId="1" applyNumberFormat="1" applyFont="1" applyBorder="1"/>
    <xf numFmtId="0" fontId="39" fillId="0" borderId="0" xfId="61" applyAlignment="1" applyProtection="1"/>
    <xf numFmtId="165" fontId="50" fillId="0" borderId="1" xfId="1" applyNumberFormat="1" applyFont="1" applyBorder="1" applyAlignment="1">
      <alignment horizontal="center"/>
    </xf>
    <xf numFmtId="165" fontId="50" fillId="0" borderId="47" xfId="1" applyNumberFormat="1" applyFont="1" applyBorder="1" applyAlignment="1">
      <alignment horizontal="center" vertical="center"/>
    </xf>
    <xf numFmtId="165" fontId="50" fillId="0" borderId="1" xfId="1" applyNumberFormat="1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165" fontId="51" fillId="0" borderId="13" xfId="1" applyNumberFormat="1" applyFont="1" applyBorder="1" applyAlignment="1">
      <alignment horizontal="center" vertical="center"/>
    </xf>
    <xf numFmtId="165" fontId="51" fillId="0" borderId="18" xfId="1" applyNumberFormat="1" applyFont="1" applyBorder="1" applyAlignment="1">
      <alignment horizontal="center"/>
    </xf>
    <xf numFmtId="164" fontId="50" fillId="0" borderId="12" xfId="3" applyFont="1" applyBorder="1" applyAlignment="1">
      <alignment horizontal="center" vertical="center"/>
    </xf>
    <xf numFmtId="164" fontId="50" fillId="0" borderId="14" xfId="3" applyFont="1" applyBorder="1" applyAlignment="1">
      <alignment horizontal="center" vertical="center"/>
    </xf>
    <xf numFmtId="164" fontId="51" fillId="0" borderId="0" xfId="1" applyFont="1" applyAlignment="1">
      <alignment horizontal="center" vertical="center"/>
    </xf>
    <xf numFmtId="0" fontId="52" fillId="0" borderId="13" xfId="121" applyNumberFormat="1" applyFont="1" applyBorder="1"/>
    <xf numFmtId="0" fontId="51" fillId="0" borderId="0" xfId="0" applyFont="1" applyBorder="1"/>
    <xf numFmtId="0" fontId="50" fillId="0" borderId="0" xfId="0" applyFont="1" applyBorder="1"/>
    <xf numFmtId="0" fontId="51" fillId="0" borderId="87" xfId="0" applyFont="1" applyBorder="1"/>
    <xf numFmtId="165" fontId="51" fillId="0" borderId="14" xfId="1" applyNumberFormat="1" applyFont="1" applyBorder="1"/>
    <xf numFmtId="165" fontId="51" fillId="0" borderId="20" xfId="1" applyNumberFormat="1" applyFont="1" applyBorder="1"/>
    <xf numFmtId="0" fontId="73" fillId="0" borderId="88" xfId="0" applyFont="1" applyBorder="1"/>
    <xf numFmtId="0" fontId="51" fillId="0" borderId="89" xfId="0" applyFont="1" applyBorder="1"/>
    <xf numFmtId="0" fontId="73" fillId="0" borderId="90" xfId="0" applyFont="1" applyBorder="1"/>
    <xf numFmtId="0" fontId="51" fillId="0" borderId="91" xfId="0" applyFont="1" applyBorder="1"/>
    <xf numFmtId="0" fontId="51" fillId="0" borderId="92" xfId="0" applyFont="1" applyBorder="1"/>
    <xf numFmtId="0" fontId="73" fillId="0" borderId="93" xfId="0" applyFont="1" applyBorder="1"/>
    <xf numFmtId="0" fontId="51" fillId="0" borderId="94" xfId="0" applyFont="1" applyBorder="1"/>
    <xf numFmtId="0" fontId="51" fillId="0" borderId="95" xfId="0" applyFont="1" applyBorder="1"/>
    <xf numFmtId="165" fontId="50" fillId="0" borderId="47" xfId="1" applyNumberFormat="1" applyFont="1" applyBorder="1" applyAlignment="1">
      <alignment horizontal="center" vertical="center"/>
    </xf>
    <xf numFmtId="0" fontId="59" fillId="0" borderId="15" xfId="0" applyFont="1" applyBorder="1"/>
    <xf numFmtId="0" fontId="59" fillId="0" borderId="16" xfId="0" applyFont="1" applyBorder="1"/>
    <xf numFmtId="165" fontId="51" fillId="0" borderId="66" xfId="0" applyNumberFormat="1" applyFont="1" applyBorder="1"/>
    <xf numFmtId="165" fontId="50" fillId="0" borderId="0" xfId="0" applyNumberFormat="1" applyFont="1" applyBorder="1"/>
    <xf numFmtId="165" fontId="50" fillId="0" borderId="0" xfId="1" applyNumberFormat="1" applyFont="1" applyBorder="1"/>
    <xf numFmtId="165" fontId="50" fillId="0" borderId="18" xfId="1" applyNumberFormat="1" applyFont="1" applyBorder="1"/>
    <xf numFmtId="0" fontId="51" fillId="0" borderId="59" xfId="0" applyFont="1" applyBorder="1"/>
    <xf numFmtId="0" fontId="51" fillId="0" borderId="96" xfId="0" applyFont="1" applyBorder="1"/>
    <xf numFmtId="165" fontId="50" fillId="0" borderId="96" xfId="1" applyNumberFormat="1" applyFont="1" applyBorder="1"/>
    <xf numFmtId="0" fontId="52" fillId="0" borderId="66" xfId="0" applyFont="1" applyBorder="1" applyAlignment="1">
      <alignment wrapText="1"/>
    </xf>
    <xf numFmtId="165" fontId="52" fillId="0" borderId="66" xfId="1" applyNumberFormat="1" applyFont="1" applyBorder="1"/>
    <xf numFmtId="0" fontId="59" fillId="0" borderId="17" xfId="0" applyFont="1" applyBorder="1"/>
    <xf numFmtId="165" fontId="59" fillId="0" borderId="16" xfId="1" applyNumberFormat="1" applyFont="1" applyBorder="1"/>
    <xf numFmtId="164" fontId="62" fillId="0" borderId="20" xfId="1" applyFont="1" applyBorder="1" applyAlignment="1">
      <alignment horizontal="center" vertical="center"/>
    </xf>
    <xf numFmtId="164" fontId="51" fillId="0" borderId="66" xfId="1" applyFont="1" applyBorder="1"/>
    <xf numFmtId="164" fontId="51" fillId="0" borderId="13" xfId="1" applyFont="1" applyBorder="1"/>
    <xf numFmtId="164" fontId="51" fillId="0" borderId="14" xfId="1" applyFont="1" applyBorder="1"/>
    <xf numFmtId="164" fontId="50" fillId="0" borderId="1" xfId="1" applyFont="1" applyBorder="1" applyAlignment="1">
      <alignment horizontal="center"/>
    </xf>
    <xf numFmtId="164" fontId="50" fillId="0" borderId="0" xfId="1" applyFont="1" applyBorder="1" applyAlignment="1">
      <alignment horizontal="left" indent="5"/>
    </xf>
    <xf numFmtId="164" fontId="50" fillId="0" borderId="0" xfId="1" applyFont="1" applyBorder="1"/>
    <xf numFmtId="164" fontId="50" fillId="0" borderId="18" xfId="1" applyFont="1" applyFill="1" applyBorder="1" applyAlignment="1">
      <alignment horizontal="left" vertical="center"/>
    </xf>
    <xf numFmtId="164" fontId="52" fillId="0" borderId="18" xfId="1" applyFont="1" applyFill="1" applyBorder="1" applyAlignment="1">
      <alignment horizontal="left" vertical="center"/>
    </xf>
    <xf numFmtId="164" fontId="52" fillId="0" borderId="0" xfId="1" applyFont="1" applyFill="1" applyAlignment="1">
      <alignment horizontal="left" vertical="center"/>
    </xf>
    <xf numFmtId="0" fontId="51" fillId="0" borderId="0" xfId="0" applyFont="1" applyFill="1" applyAlignment="1">
      <alignment vertical="center"/>
    </xf>
    <xf numFmtId="165" fontId="98" fillId="2" borderId="0" xfId="122" applyNumberFormat="1" applyFont="1" applyFill="1" applyAlignment="1">
      <alignment horizontal="centerContinuous"/>
    </xf>
    <xf numFmtId="165" fontId="48" fillId="0" borderId="0" xfId="122" applyNumberFormat="1" applyFont="1" applyAlignment="1"/>
    <xf numFmtId="41" fontId="94" fillId="0" borderId="66" xfId="122" applyNumberFormat="1" applyFont="1" applyBorder="1" applyAlignment="1">
      <alignment horizontal="centerContinuous" vertical="center"/>
    </xf>
    <xf numFmtId="165" fontId="94" fillId="0" borderId="16" xfId="122" applyNumberFormat="1" applyFont="1" applyBorder="1" applyAlignment="1">
      <alignment horizontal="centerContinuous"/>
    </xf>
    <xf numFmtId="165" fontId="94" fillId="0" borderId="15" xfId="122" applyNumberFormat="1" applyFont="1" applyBorder="1" applyAlignment="1">
      <alignment horizontal="centerContinuous"/>
    </xf>
    <xf numFmtId="165" fontId="94" fillId="0" borderId="17" xfId="122" applyNumberFormat="1" applyFont="1" applyBorder="1" applyAlignment="1">
      <alignment horizontal="centerContinuous"/>
    </xf>
    <xf numFmtId="10" fontId="94" fillId="0" borderId="16" xfId="123" applyNumberFormat="1" applyFont="1" applyBorder="1" applyAlignment="1">
      <alignment horizontal="centerContinuous"/>
    </xf>
    <xf numFmtId="170" fontId="98" fillId="0" borderId="0" xfId="122" applyNumberFormat="1" applyFont="1"/>
    <xf numFmtId="41" fontId="82" fillId="0" borderId="0" xfId="1" applyNumberFormat="1" applyFont="1" applyFill="1"/>
    <xf numFmtId="41" fontId="51" fillId="0" borderId="0" xfId="1" applyNumberFormat="1" applyFont="1" applyFill="1"/>
    <xf numFmtId="41" fontId="94" fillId="0" borderId="1" xfId="122" applyNumberFormat="1" applyFont="1" applyBorder="1" applyAlignment="1">
      <alignment horizontal="left" wrapText="1"/>
    </xf>
    <xf numFmtId="41" fontId="94" fillId="0" borderId="1" xfId="122" applyNumberFormat="1" applyFont="1" applyBorder="1" applyAlignment="1">
      <alignment wrapText="1"/>
    </xf>
    <xf numFmtId="41" fontId="94" fillId="25" borderId="1" xfId="122" applyNumberFormat="1" applyFont="1" applyFill="1" applyBorder="1" applyAlignment="1">
      <alignment vertical="top"/>
    </xf>
    <xf numFmtId="41" fontId="94" fillId="25" borderId="1" xfId="122" applyNumberFormat="1" applyFont="1" applyFill="1" applyBorder="1" applyAlignment="1">
      <alignment wrapText="1"/>
    </xf>
    <xf numFmtId="166" fontId="94" fillId="25" borderId="1" xfId="122" applyNumberFormat="1" applyFont="1" applyFill="1" applyBorder="1"/>
    <xf numFmtId="41" fontId="85" fillId="25" borderId="14" xfId="122" applyNumberFormat="1" applyFont="1" applyFill="1" applyBorder="1" applyAlignment="1">
      <alignment vertical="top"/>
    </xf>
    <xf numFmtId="41" fontId="48" fillId="25" borderId="14" xfId="122" applyNumberFormat="1" applyFont="1" applyFill="1" applyBorder="1" applyAlignment="1">
      <alignment horizontal="left" wrapText="1"/>
    </xf>
    <xf numFmtId="166" fontId="98" fillId="25" borderId="14" xfId="122" applyNumberFormat="1" applyFont="1" applyFill="1" applyBorder="1"/>
    <xf numFmtId="41" fontId="50" fillId="25" borderId="1" xfId="1" applyNumberFormat="1" applyFont="1" applyFill="1" applyBorder="1" applyAlignment="1">
      <alignment vertical="top"/>
    </xf>
    <xf numFmtId="41" fontId="50" fillId="25" borderId="1" xfId="1" applyNumberFormat="1" applyFont="1" applyFill="1" applyBorder="1"/>
    <xf numFmtId="166" fontId="50" fillId="25" borderId="1" xfId="1" applyNumberFormat="1" applyFont="1" applyFill="1" applyBorder="1"/>
    <xf numFmtId="0" fontId="79" fillId="0" borderId="0" xfId="0" applyFont="1" applyAlignment="1">
      <alignment horizontal="left"/>
    </xf>
    <xf numFmtId="0" fontId="46" fillId="0" borderId="0" xfId="0" applyFont="1" applyAlignment="1">
      <alignment horizontal="center"/>
    </xf>
    <xf numFmtId="0" fontId="50" fillId="42" borderId="1" xfId="91" applyNumberFormat="1" applyFont="1" applyFill="1" applyBorder="1" applyAlignment="1">
      <alignment horizontal="center"/>
    </xf>
    <xf numFmtId="0" fontId="36" fillId="0" borderId="1" xfId="72" applyFont="1" applyBorder="1" applyAlignment="1">
      <alignment horizontal="center"/>
    </xf>
    <xf numFmtId="49" fontId="83" fillId="0" borderId="1" xfId="72" applyNumberFormat="1" applyFont="1" applyBorder="1" applyAlignment="1">
      <alignment horizontal="center" vertical="top" wrapText="1"/>
    </xf>
    <xf numFmtId="41" fontId="94" fillId="0" borderId="1" xfId="122" applyNumberFormat="1" applyFont="1" applyBorder="1" applyAlignment="1">
      <alignment horizontal="center"/>
    </xf>
    <xf numFmtId="165" fontId="94" fillId="0" borderId="66" xfId="122" applyNumberFormat="1" applyFont="1" applyBorder="1" applyAlignment="1">
      <alignment horizontal="center" vertical="top" wrapText="1"/>
    </xf>
    <xf numFmtId="165" fontId="94" fillId="0" borderId="14" xfId="122" applyNumberFormat="1" applyFont="1" applyBorder="1" applyAlignment="1">
      <alignment horizontal="center" vertical="top" wrapText="1"/>
    </xf>
    <xf numFmtId="165" fontId="99" fillId="43" borderId="14" xfId="122" applyNumberFormat="1" applyFont="1" applyFill="1" applyBorder="1" applyAlignment="1">
      <alignment horizontal="center" vertical="center"/>
    </xf>
    <xf numFmtId="165" fontId="99" fillId="44" borderId="14" xfId="122" applyNumberFormat="1" applyFont="1" applyFill="1" applyBorder="1" applyAlignment="1">
      <alignment horizontal="center" vertical="center"/>
    </xf>
    <xf numFmtId="165" fontId="99" fillId="45" borderId="56" xfId="122" applyNumberFormat="1" applyFont="1" applyFill="1" applyBorder="1" applyAlignment="1">
      <alignment horizontal="center" vertical="center"/>
    </xf>
    <xf numFmtId="165" fontId="99" fillId="45" borderId="14" xfId="122" applyNumberFormat="1" applyFont="1" applyFill="1" applyBorder="1" applyAlignment="1">
      <alignment horizontal="center" vertical="center"/>
    </xf>
    <xf numFmtId="165" fontId="50" fillId="0" borderId="36" xfId="1" applyNumberFormat="1" applyFont="1" applyBorder="1" applyAlignment="1">
      <alignment horizontal="center" vertical="center" wrapText="1"/>
    </xf>
    <xf numFmtId="165" fontId="50" fillId="0" borderId="47" xfId="1" applyNumberFormat="1" applyFont="1" applyBorder="1" applyAlignment="1">
      <alignment horizontal="center" vertical="center"/>
    </xf>
    <xf numFmtId="165" fontId="50" fillId="0" borderId="48" xfId="1" applyNumberFormat="1" applyFont="1" applyBorder="1" applyAlignment="1">
      <alignment horizontal="center" vertical="top" wrapText="1"/>
    </xf>
    <xf numFmtId="165" fontId="50" fillId="0" borderId="16" xfId="1" applyNumberFormat="1" applyFont="1" applyBorder="1" applyAlignment="1">
      <alignment horizontal="center" vertical="top" wrapText="1"/>
    </xf>
    <xf numFmtId="165" fontId="50" fillId="0" borderId="64" xfId="1" applyNumberFormat="1" applyFont="1" applyBorder="1" applyAlignment="1">
      <alignment horizontal="center" vertical="top" wrapText="1"/>
    </xf>
    <xf numFmtId="41" fontId="91" fillId="35" borderId="0" xfId="1" applyNumberFormat="1" applyFont="1" applyFill="1" applyAlignment="1">
      <alignment horizontal="center"/>
    </xf>
    <xf numFmtId="165" fontId="50" fillId="0" borderId="36" xfId="1" applyNumberFormat="1" applyFont="1" applyBorder="1" applyAlignment="1">
      <alignment horizontal="center" vertical="top" wrapText="1"/>
    </xf>
    <xf numFmtId="165" fontId="50" fillId="0" borderId="47" xfId="1" applyNumberFormat="1" applyFont="1" applyBorder="1" applyAlignment="1">
      <alignment horizontal="center" vertical="top"/>
    </xf>
    <xf numFmtId="165" fontId="90" fillId="35" borderId="0" xfId="1" applyNumberFormat="1" applyFont="1" applyFill="1" applyAlignment="1">
      <alignment horizontal="center"/>
    </xf>
    <xf numFmtId="165" fontId="50" fillId="36" borderId="65" xfId="1" applyNumberFormat="1" applyFont="1" applyFill="1" applyBorder="1" applyAlignment="1">
      <alignment horizontal="center"/>
    </xf>
    <xf numFmtId="165" fontId="50" fillId="36" borderId="69" xfId="1" applyNumberFormat="1" applyFont="1" applyFill="1" applyBorder="1" applyAlignment="1">
      <alignment horizontal="center"/>
    </xf>
    <xf numFmtId="165" fontId="50" fillId="2" borderId="68" xfId="1" applyNumberFormat="1" applyFont="1" applyFill="1" applyBorder="1" applyAlignment="1">
      <alignment horizontal="center"/>
    </xf>
    <xf numFmtId="165" fontId="50" fillId="2" borderId="65" xfId="1" applyNumberFormat="1" applyFont="1" applyFill="1" applyBorder="1" applyAlignment="1">
      <alignment horizontal="center"/>
    </xf>
    <xf numFmtId="165" fontId="50" fillId="2" borderId="69" xfId="1" applyNumberFormat="1" applyFont="1" applyFill="1" applyBorder="1" applyAlignment="1">
      <alignment horizontal="center"/>
    </xf>
    <xf numFmtId="165" fontId="50" fillId="36" borderId="18" xfId="1" applyNumberFormat="1" applyFont="1" applyFill="1" applyBorder="1" applyAlignment="1">
      <alignment horizontal="center"/>
    </xf>
    <xf numFmtId="165" fontId="50" fillId="0" borderId="70" xfId="1" applyNumberFormat="1" applyFont="1" applyBorder="1" applyAlignment="1">
      <alignment horizontal="center" vertical="center" wrapText="1"/>
    </xf>
    <xf numFmtId="165" fontId="50" fillId="0" borderId="56" xfId="1" applyNumberFormat="1" applyFont="1" applyBorder="1" applyAlignment="1">
      <alignment horizontal="center" vertical="center"/>
    </xf>
    <xf numFmtId="165" fontId="50" fillId="0" borderId="22" xfId="1" applyNumberFormat="1" applyFont="1" applyBorder="1" applyAlignment="1">
      <alignment horizontal="center" vertical="center" wrapText="1"/>
    </xf>
    <xf numFmtId="165" fontId="50" fillId="0" borderId="20" xfId="1" applyNumberFormat="1" applyFont="1" applyBorder="1" applyAlignment="1">
      <alignment horizontal="center" vertical="center"/>
    </xf>
    <xf numFmtId="165" fontId="50" fillId="32" borderId="47" xfId="1" applyNumberFormat="1" applyFont="1" applyFill="1" applyBorder="1" applyAlignment="1">
      <alignment horizontal="center" vertical="center"/>
    </xf>
    <xf numFmtId="165" fontId="50" fillId="32" borderId="18" xfId="1" applyNumberFormat="1" applyFont="1" applyFill="1" applyBorder="1" applyAlignment="1">
      <alignment horizontal="center" vertical="center"/>
    </xf>
    <xf numFmtId="165" fontId="50" fillId="32" borderId="71" xfId="1" applyNumberFormat="1" applyFont="1" applyFill="1" applyBorder="1" applyAlignment="1">
      <alignment horizontal="center" vertical="center"/>
    </xf>
    <xf numFmtId="165" fontId="50" fillId="0" borderId="1" xfId="1" applyNumberFormat="1" applyFont="1" applyBorder="1" applyAlignment="1">
      <alignment horizontal="center"/>
    </xf>
    <xf numFmtId="165" fontId="59" fillId="36" borderId="56" xfId="1" applyNumberFormat="1" applyFont="1" applyFill="1" applyBorder="1" applyAlignment="1">
      <alignment horizontal="center" vertical="center"/>
    </xf>
    <xf numFmtId="165" fontId="59" fillId="36" borderId="14" xfId="1" applyNumberFormat="1" applyFont="1" applyFill="1" applyBorder="1" applyAlignment="1">
      <alignment horizontal="center" vertical="center"/>
    </xf>
    <xf numFmtId="165" fontId="59" fillId="36" borderId="46" xfId="1" applyNumberFormat="1" applyFont="1" applyFill="1" applyBorder="1" applyAlignment="1">
      <alignment horizontal="center" vertical="center"/>
    </xf>
    <xf numFmtId="164" fontId="51" fillId="0" borderId="15" xfId="3" applyFont="1" applyBorder="1" applyAlignment="1">
      <alignment horizontal="center"/>
    </xf>
    <xf numFmtId="164" fontId="51" fillId="0" borderId="16" xfId="3" applyFont="1" applyBorder="1" applyAlignment="1">
      <alignment horizontal="center"/>
    </xf>
    <xf numFmtId="164" fontId="51" fillId="0" borderId="17" xfId="3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23" xfId="0" applyFont="1" applyBorder="1" applyAlignment="1">
      <alignment horizontal="center"/>
    </xf>
    <xf numFmtId="164" fontId="51" fillId="0" borderId="20" xfId="1" applyFont="1" applyBorder="1" applyAlignment="1">
      <alignment horizontal="center" vertical="center"/>
    </xf>
    <xf numFmtId="164" fontId="51" fillId="0" borderId="18" xfId="1" applyFont="1" applyBorder="1" applyAlignment="1">
      <alignment horizontal="center" vertical="center"/>
    </xf>
    <xf numFmtId="164" fontId="51" fillId="0" borderId="24" xfId="1" applyFont="1" applyBorder="1" applyAlignment="1">
      <alignment horizontal="center" vertical="center"/>
    </xf>
    <xf numFmtId="0" fontId="50" fillId="46" borderId="1" xfId="0" applyFont="1" applyFill="1" applyBorder="1" applyAlignment="1">
      <alignment horizontal="center"/>
    </xf>
    <xf numFmtId="0" fontId="50" fillId="0" borderId="1" xfId="0" applyFont="1" applyBorder="1" applyAlignment="1">
      <alignment horizontal="center" vertical="top" wrapText="1"/>
    </xf>
    <xf numFmtId="0" fontId="50" fillId="0" borderId="1" xfId="0" applyFont="1" applyBorder="1" applyAlignment="1">
      <alignment horizontal="center"/>
    </xf>
    <xf numFmtId="0" fontId="50" fillId="0" borderId="15" xfId="0" applyFont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50" fillId="0" borderId="19" xfId="0" applyFont="1" applyBorder="1" applyAlignment="1">
      <alignment horizontal="center" vertical="top"/>
    </xf>
    <xf numFmtId="0" fontId="50" fillId="0" borderId="21" xfId="0" applyFont="1" applyBorder="1" applyAlignment="1">
      <alignment horizontal="center" vertical="top"/>
    </xf>
    <xf numFmtId="0" fontId="50" fillId="0" borderId="26" xfId="0" applyFont="1" applyBorder="1" applyAlignment="1">
      <alignment horizontal="center"/>
    </xf>
    <xf numFmtId="0" fontId="50" fillId="0" borderId="27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30" xfId="0" applyFont="1" applyBorder="1" applyAlignment="1">
      <alignment horizontal="center"/>
    </xf>
    <xf numFmtId="0" fontId="58" fillId="0" borderId="22" xfId="56" applyFont="1" applyBorder="1" applyAlignment="1">
      <alignment horizontal="center"/>
    </xf>
    <xf numFmtId="0" fontId="58" fillId="0" borderId="25" xfId="56" applyFont="1" applyBorder="1" applyAlignment="1">
      <alignment horizontal="center"/>
    </xf>
    <xf numFmtId="0" fontId="58" fillId="0" borderId="23" xfId="56" applyFont="1" applyBorder="1" applyAlignment="1">
      <alignment horizontal="center"/>
    </xf>
    <xf numFmtId="0" fontId="58" fillId="0" borderId="15" xfId="56" applyFont="1" applyBorder="1" applyAlignment="1">
      <alignment horizontal="center"/>
    </xf>
    <xf numFmtId="0" fontId="58" fillId="0" borderId="17" xfId="56" applyFont="1" applyBorder="1" applyAlignment="1">
      <alignment horizontal="center"/>
    </xf>
    <xf numFmtId="0" fontId="58" fillId="0" borderId="20" xfId="56" applyFont="1" applyBorder="1" applyAlignment="1">
      <alignment horizontal="center"/>
    </xf>
    <xf numFmtId="0" fontId="58" fillId="0" borderId="18" xfId="56" applyFont="1" applyBorder="1" applyAlignment="1">
      <alignment horizontal="center"/>
    </xf>
    <xf numFmtId="0" fontId="58" fillId="0" borderId="24" xfId="56" applyFont="1" applyBorder="1" applyAlignment="1">
      <alignment horizontal="center"/>
    </xf>
    <xf numFmtId="1" fontId="58" fillId="0" borderId="15" xfId="56" applyNumberFormat="1" applyFont="1" applyBorder="1" applyAlignment="1">
      <alignment horizontal="center"/>
    </xf>
    <xf numFmtId="1" fontId="58" fillId="0" borderId="17" xfId="56" applyNumberFormat="1" applyFont="1" applyBorder="1" applyAlignment="1">
      <alignment horizontal="center"/>
    </xf>
    <xf numFmtId="0" fontId="58" fillId="0" borderId="66" xfId="56" applyFont="1" applyBorder="1" applyAlignment="1">
      <alignment horizontal="center" wrapText="1"/>
    </xf>
    <xf numFmtId="0" fontId="58" fillId="0" borderId="14" xfId="56" applyFont="1" applyBorder="1" applyAlignment="1">
      <alignment horizontal="center" wrapText="1"/>
    </xf>
    <xf numFmtId="0" fontId="58" fillId="0" borderId="1" xfId="57" applyFont="1" applyBorder="1" applyAlignment="1">
      <alignment horizontal="center" vertical="center"/>
    </xf>
    <xf numFmtId="0" fontId="52" fillId="0" borderId="1" xfId="0" applyFont="1" applyBorder="1" applyAlignment="1">
      <alignment horizontal="center"/>
    </xf>
    <xf numFmtId="0" fontId="50" fillId="46" borderId="1" xfId="57" applyFont="1" applyFill="1" applyBorder="1" applyAlignment="1">
      <alignment horizontal="center" vertical="center"/>
    </xf>
    <xf numFmtId="0" fontId="50" fillId="0" borderId="76" xfId="56" applyFont="1" applyBorder="1" applyAlignment="1">
      <alignment horizontal="center"/>
    </xf>
    <xf numFmtId="0" fontId="50" fillId="0" borderId="77" xfId="56" applyFont="1" applyBorder="1" applyAlignment="1">
      <alignment horizontal="center"/>
    </xf>
    <xf numFmtId="0" fontId="50" fillId="0" borderId="78" xfId="56" applyFont="1" applyBorder="1" applyAlignment="1">
      <alignment horizontal="center"/>
    </xf>
    <xf numFmtId="0" fontId="50" fillId="47" borderId="1" xfId="0" applyFont="1" applyFill="1" applyBorder="1" applyAlignment="1">
      <alignment horizontal="center" vertical="center"/>
    </xf>
    <xf numFmtId="165" fontId="51" fillId="0" borderId="13" xfId="1" applyNumberFormat="1" applyFont="1" applyBorder="1" applyAlignment="1">
      <alignment horizontal="center" vertical="center"/>
    </xf>
    <xf numFmtId="165" fontId="51" fillId="0" borderId="14" xfId="1" applyNumberFormat="1" applyFont="1" applyBorder="1" applyAlignment="1">
      <alignment horizontal="center" vertical="center"/>
    </xf>
    <xf numFmtId="165" fontId="51" fillId="0" borderId="20" xfId="1" applyNumberFormat="1" applyFont="1" applyBorder="1" applyAlignment="1">
      <alignment horizontal="center"/>
    </xf>
    <xf numFmtId="165" fontId="51" fillId="0" borderId="18" xfId="1" applyNumberFormat="1" applyFont="1" applyBorder="1" applyAlignment="1">
      <alignment horizontal="center"/>
    </xf>
    <xf numFmtId="165" fontId="51" fillId="0" borderId="24" xfId="1" applyNumberFormat="1" applyFont="1" applyBorder="1" applyAlignment="1">
      <alignment horizontal="center"/>
    </xf>
    <xf numFmtId="0" fontId="50" fillId="46" borderId="1" xfId="0" applyFont="1" applyFill="1" applyBorder="1" applyAlignment="1">
      <alignment horizontal="center" vertical="center"/>
    </xf>
    <xf numFmtId="0" fontId="50" fillId="34" borderId="1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8" fillId="46" borderId="18" xfId="0" applyFont="1" applyFill="1" applyBorder="1" applyAlignment="1">
      <alignment horizontal="center" vertical="center"/>
    </xf>
    <xf numFmtId="0" fontId="38" fillId="48" borderId="18" xfId="0" applyFont="1" applyFill="1" applyBorder="1" applyAlignment="1">
      <alignment horizontal="center" vertical="center"/>
    </xf>
    <xf numFmtId="0" fontId="38" fillId="47" borderId="18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top"/>
    </xf>
    <xf numFmtId="0" fontId="38" fillId="0" borderId="1" xfId="0" applyFont="1" applyBorder="1" applyAlignment="1">
      <alignment horizontal="center" vertical="top" wrapText="1"/>
    </xf>
    <xf numFmtId="0" fontId="38" fillId="0" borderId="66" xfId="0" applyFont="1" applyBorder="1" applyAlignment="1">
      <alignment horizontal="center" vertical="top" wrapText="1"/>
    </xf>
    <xf numFmtId="0" fontId="38" fillId="0" borderId="54" xfId="0" applyFont="1" applyBorder="1" applyAlignment="1">
      <alignment horizontal="center" vertical="top" wrapText="1"/>
    </xf>
    <xf numFmtId="164" fontId="52" fillId="47" borderId="20" xfId="1" applyFont="1" applyFill="1" applyBorder="1" applyAlignment="1">
      <alignment horizontal="center" vertical="top"/>
    </xf>
    <xf numFmtId="164" fontId="52" fillId="47" borderId="18" xfId="1" applyFont="1" applyFill="1" applyBorder="1" applyAlignment="1">
      <alignment horizontal="center" vertical="top"/>
    </xf>
    <xf numFmtId="164" fontId="52" fillId="47" borderId="24" xfId="1" applyFont="1" applyFill="1" applyBorder="1" applyAlignment="1">
      <alignment horizontal="center" vertical="top"/>
    </xf>
    <xf numFmtId="164" fontId="52" fillId="0" borderId="15" xfId="1" applyFont="1" applyBorder="1" applyAlignment="1">
      <alignment horizontal="center" vertical="top"/>
    </xf>
    <xf numFmtId="164" fontId="52" fillId="0" borderId="16" xfId="1" applyFont="1" applyBorder="1" applyAlignment="1">
      <alignment horizontal="center" vertical="top"/>
    </xf>
    <xf numFmtId="164" fontId="52" fillId="0" borderId="17" xfId="1" applyFont="1" applyBorder="1" applyAlignment="1">
      <alignment horizontal="center" vertical="top"/>
    </xf>
    <xf numFmtId="164" fontId="52" fillId="0" borderId="66" xfId="1" applyFont="1" applyBorder="1" applyAlignment="1">
      <alignment horizontal="center" vertical="top" wrapText="1"/>
    </xf>
    <xf numFmtId="164" fontId="52" fillId="0" borderId="14" xfId="1" applyFont="1" applyBorder="1" applyAlignment="1">
      <alignment horizontal="center" vertical="top" wrapText="1"/>
    </xf>
    <xf numFmtId="49" fontId="50" fillId="0" borderId="16" xfId="1" applyNumberFormat="1" applyFont="1" applyBorder="1" applyAlignment="1">
      <alignment horizontal="center" vertical="center"/>
    </xf>
    <xf numFmtId="49" fontId="50" fillId="0" borderId="17" xfId="1" applyNumberFormat="1" applyFont="1" applyBorder="1" applyAlignment="1">
      <alignment horizontal="center" vertical="center"/>
    </xf>
    <xf numFmtId="164" fontId="58" fillId="46" borderId="18" xfId="1" applyFont="1" applyFill="1" applyBorder="1" applyAlignment="1">
      <alignment horizontal="center" vertical="center"/>
    </xf>
    <xf numFmtId="164" fontId="58" fillId="46" borderId="24" xfId="1" applyFont="1" applyFill="1" applyBorder="1" applyAlignment="1">
      <alignment horizontal="center" vertical="center"/>
    </xf>
    <xf numFmtId="164" fontId="52" fillId="34" borderId="20" xfId="1" applyFont="1" applyFill="1" applyBorder="1" applyAlignment="1">
      <alignment horizontal="center" vertical="top"/>
    </xf>
    <xf numFmtId="164" fontId="52" fillId="34" borderId="18" xfId="1" applyFont="1" applyFill="1" applyBorder="1" applyAlignment="1">
      <alignment horizontal="center" vertical="top"/>
    </xf>
    <xf numFmtId="164" fontId="52" fillId="34" borderId="24" xfId="1" applyFont="1" applyFill="1" applyBorder="1" applyAlignment="1">
      <alignment horizontal="center" vertical="top"/>
    </xf>
    <xf numFmtId="164" fontId="52" fillId="0" borderId="22" xfId="1" applyFont="1" applyBorder="1" applyAlignment="1">
      <alignment horizontal="center" vertical="center"/>
    </xf>
    <xf numFmtId="164" fontId="52" fillId="0" borderId="23" xfId="1" applyFont="1" applyBorder="1" applyAlignment="1">
      <alignment horizontal="center" vertical="center"/>
    </xf>
    <xf numFmtId="164" fontId="52" fillId="0" borderId="20" xfId="1" applyFont="1" applyBorder="1" applyAlignment="1">
      <alignment horizontal="center" vertical="center"/>
    </xf>
    <xf numFmtId="164" fontId="52" fillId="0" borderId="24" xfId="1" applyFont="1" applyBorder="1" applyAlignment="1">
      <alignment horizontal="center" vertical="center"/>
    </xf>
    <xf numFmtId="164" fontId="50" fillId="0" borderId="22" xfId="1" applyFont="1" applyBorder="1" applyAlignment="1">
      <alignment horizontal="center" vertical="center"/>
    </xf>
    <xf numFmtId="164" fontId="50" fillId="0" borderId="25" xfId="1" applyFont="1" applyBorder="1" applyAlignment="1">
      <alignment horizontal="center" vertical="center"/>
    </xf>
    <xf numFmtId="164" fontId="50" fillId="0" borderId="23" xfId="1" applyFont="1" applyBorder="1" applyAlignment="1">
      <alignment horizontal="center" vertical="center"/>
    </xf>
    <xf numFmtId="164" fontId="50" fillId="0" borderId="20" xfId="1" applyFont="1" applyBorder="1" applyAlignment="1">
      <alignment horizontal="center" vertical="center"/>
    </xf>
    <xf numFmtId="164" fontId="50" fillId="0" borderId="18" xfId="1" applyFont="1" applyBorder="1" applyAlignment="1">
      <alignment horizontal="center" vertical="center"/>
    </xf>
    <xf numFmtId="164" fontId="50" fillId="0" borderId="24" xfId="1" applyFont="1" applyBorder="1" applyAlignment="1">
      <alignment horizontal="center" vertical="center"/>
    </xf>
    <xf numFmtId="164" fontId="52" fillId="0" borderId="12" xfId="1" applyFont="1" applyBorder="1" applyAlignment="1">
      <alignment horizontal="center" vertical="top" wrapText="1"/>
    </xf>
    <xf numFmtId="164" fontId="50" fillId="0" borderId="12" xfId="3" applyFont="1" applyBorder="1" applyAlignment="1">
      <alignment horizontal="center" vertical="center"/>
    </xf>
    <xf numFmtId="164" fontId="50" fillId="0" borderId="14" xfId="3" applyFont="1" applyBorder="1" applyAlignment="1">
      <alignment horizontal="center" vertical="center"/>
    </xf>
    <xf numFmtId="164" fontId="50" fillId="0" borderId="15" xfId="3" applyFont="1" applyBorder="1" applyAlignment="1">
      <alignment horizontal="center" vertical="center"/>
    </xf>
    <xf numFmtId="164" fontId="50" fillId="0" borderId="16" xfId="3" applyFont="1" applyBorder="1" applyAlignment="1">
      <alignment horizontal="center" vertical="center"/>
    </xf>
    <xf numFmtId="164" fontId="50" fillId="0" borderId="17" xfId="3" applyFont="1" applyBorder="1" applyAlignment="1">
      <alignment horizontal="center" vertical="center"/>
    </xf>
    <xf numFmtId="164" fontId="51" fillId="0" borderId="12" xfId="3" applyFont="1" applyBorder="1" applyAlignment="1">
      <alignment horizontal="center"/>
    </xf>
    <xf numFmtId="164" fontId="51" fillId="0" borderId="19" xfId="3" applyFont="1" applyBorder="1" applyAlignment="1">
      <alignment horizontal="center"/>
    </xf>
    <xf numFmtId="164" fontId="51" fillId="0" borderId="0" xfId="3" applyFont="1" applyAlignment="1">
      <alignment horizontal="center"/>
    </xf>
    <xf numFmtId="164" fontId="51" fillId="0" borderId="21" xfId="3" applyFont="1" applyBorder="1" applyAlignment="1">
      <alignment horizontal="center"/>
    </xf>
    <xf numFmtId="164" fontId="51" fillId="0" borderId="0" xfId="1" applyFont="1" applyAlignment="1">
      <alignment horizontal="center" vertical="center"/>
    </xf>
    <xf numFmtId="0" fontId="51" fillId="0" borderId="12" xfId="60" applyFont="1" applyBorder="1" applyAlignment="1">
      <alignment horizontal="center" vertical="center" wrapText="1"/>
    </xf>
    <xf numFmtId="0" fontId="51" fillId="0" borderId="13" xfId="60" applyFont="1" applyBorder="1" applyAlignment="1">
      <alignment horizontal="center" vertical="center" wrapText="1"/>
    </xf>
    <xf numFmtId="0" fontId="51" fillId="0" borderId="14" xfId="60" applyFont="1" applyBorder="1" applyAlignment="1">
      <alignment horizontal="center" vertical="center" wrapText="1"/>
    </xf>
    <xf numFmtId="0" fontId="50" fillId="0" borderId="12" xfId="60" applyFont="1" applyBorder="1" applyAlignment="1">
      <alignment horizontal="center" vertical="center" wrapText="1"/>
    </xf>
    <xf numFmtId="0" fontId="50" fillId="0" borderId="13" xfId="60" applyFont="1" applyBorder="1" applyAlignment="1">
      <alignment horizontal="center" vertical="center" wrapText="1"/>
    </xf>
    <xf numFmtId="0" fontId="50" fillId="0" borderId="14" xfId="60" applyFont="1" applyBorder="1" applyAlignment="1">
      <alignment horizontal="center" vertical="center" wrapText="1"/>
    </xf>
    <xf numFmtId="0" fontId="51" fillId="0" borderId="66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50" fillId="0" borderId="0" xfId="118" applyFont="1"/>
    <xf numFmtId="0" fontId="51" fillId="0" borderId="0" xfId="118" applyFont="1"/>
    <xf numFmtId="164" fontId="51" fillId="0" borderId="0" xfId="119" applyFont="1"/>
    <xf numFmtId="165" fontId="51" fillId="0" borderId="0" xfId="119" applyNumberFormat="1" applyFont="1" applyFill="1" applyBorder="1"/>
    <xf numFmtId="165" fontId="51" fillId="0" borderId="0" xfId="119" applyNumberFormat="1" applyFont="1" applyFill="1"/>
    <xf numFmtId="165" fontId="51" fillId="0" borderId="0" xfId="119" applyNumberFormat="1" applyFont="1"/>
    <xf numFmtId="164" fontId="51" fillId="0" borderId="0" xfId="119" applyFont="1" applyAlignment="1"/>
    <xf numFmtId="164" fontId="50" fillId="0" borderId="1" xfId="119" applyFont="1" applyBorder="1" applyAlignment="1">
      <alignment horizontal="center"/>
    </xf>
    <xf numFmtId="0" fontId="50" fillId="0" borderId="1" xfId="118" applyFont="1" applyBorder="1" applyAlignment="1">
      <alignment horizontal="center"/>
    </xf>
    <xf numFmtId="0" fontId="50" fillId="0" borderId="0" xfId="118" applyFont="1" applyAlignment="1">
      <alignment horizontal="right"/>
    </xf>
    <xf numFmtId="164" fontId="51" fillId="0" borderId="1" xfId="119" applyFont="1" applyBorder="1"/>
    <xf numFmtId="164" fontId="51" fillId="0" borderId="0" xfId="119" applyFont="1" applyAlignment="1">
      <alignment horizontal="center"/>
    </xf>
    <xf numFmtId="0" fontId="50" fillId="0" borderId="0" xfId="118" applyFont="1" applyFill="1" applyAlignment="1"/>
    <xf numFmtId="164" fontId="50" fillId="0" borderId="15" xfId="119" applyFont="1" applyBorder="1" applyAlignment="1">
      <alignment horizontal="center"/>
    </xf>
    <xf numFmtId="164" fontId="50" fillId="0" borderId="16" xfId="119" applyFont="1" applyBorder="1" applyAlignment="1">
      <alignment horizontal="center"/>
    </xf>
    <xf numFmtId="164" fontId="50" fillId="0" borderId="17" xfId="119" applyFont="1" applyBorder="1" applyAlignment="1">
      <alignment horizontal="center"/>
    </xf>
    <xf numFmtId="164" fontId="50" fillId="0" borderId="66" xfId="119" applyFont="1" applyBorder="1" applyAlignment="1">
      <alignment horizontal="center" vertical="center"/>
    </xf>
    <xf numFmtId="0" fontId="51" fillId="0" borderId="67" xfId="118" applyFont="1" applyBorder="1"/>
    <xf numFmtId="0" fontId="51" fillId="0" borderId="32" xfId="118" applyFont="1" applyBorder="1"/>
    <xf numFmtId="164" fontId="50" fillId="0" borderId="14" xfId="119" applyFont="1" applyBorder="1" applyAlignment="1">
      <alignment horizontal="center"/>
    </xf>
    <xf numFmtId="164" fontId="50" fillId="0" borderId="14" xfId="119" applyFont="1" applyBorder="1" applyAlignment="1">
      <alignment horizontal="center" vertical="center"/>
    </xf>
    <xf numFmtId="0" fontId="50" fillId="0" borderId="34" xfId="118" applyFont="1" applyBorder="1"/>
    <xf numFmtId="0" fontId="51" fillId="0" borderId="0" xfId="118" applyFont="1" applyAlignment="1">
      <alignment horizontal="left"/>
    </xf>
    <xf numFmtId="165" fontId="51" fillId="38" borderId="1" xfId="119" applyNumberFormat="1" applyFont="1" applyFill="1" applyBorder="1" applyAlignment="1">
      <alignment horizontal="center"/>
    </xf>
    <xf numFmtId="165" fontId="50" fillId="0" borderId="19" xfId="119" applyNumberFormat="1" applyFont="1" applyFill="1" applyBorder="1"/>
    <xf numFmtId="0" fontId="50" fillId="0" borderId="0" xfId="118" applyFont="1" applyAlignment="1">
      <alignment horizontal="left"/>
    </xf>
    <xf numFmtId="0" fontId="50" fillId="39" borderId="34" xfId="118" applyFont="1" applyFill="1" applyBorder="1"/>
    <xf numFmtId="0" fontId="50" fillId="39" borderId="0" xfId="118" applyFont="1" applyFill="1" applyAlignment="1">
      <alignment horizontal="left"/>
    </xf>
    <xf numFmtId="165" fontId="50" fillId="39" borderId="0" xfId="119" applyNumberFormat="1" applyFont="1" applyFill="1"/>
    <xf numFmtId="165" fontId="51" fillId="39" borderId="0" xfId="119" applyNumberFormat="1" applyFont="1" applyFill="1"/>
    <xf numFmtId="0" fontId="50" fillId="0" borderId="34" xfId="118" applyFont="1" applyBorder="1" applyAlignment="1">
      <alignment horizontal="left" indent="1"/>
    </xf>
    <xf numFmtId="38" fontId="51" fillId="0" borderId="0" xfId="119" applyNumberFormat="1" applyFont="1"/>
    <xf numFmtId="38" fontId="51" fillId="0" borderId="0" xfId="118" applyNumberFormat="1" applyFont="1"/>
    <xf numFmtId="0" fontId="51" fillId="0" borderId="34" xfId="118" applyFont="1" applyBorder="1"/>
    <xf numFmtId="165" fontId="50" fillId="0" borderId="0" xfId="119" applyNumberFormat="1" applyFont="1"/>
    <xf numFmtId="0" fontId="51" fillId="0" borderId="0" xfId="118" applyFont="1" applyFill="1"/>
    <xf numFmtId="0" fontId="50" fillId="37" borderId="0" xfId="118" applyFont="1" applyFill="1" applyAlignment="1">
      <alignment horizontal="right"/>
    </xf>
    <xf numFmtId="165" fontId="50" fillId="37" borderId="0" xfId="119" applyNumberFormat="1" applyFont="1" applyFill="1"/>
    <xf numFmtId="164" fontId="50" fillId="37" borderId="0" xfId="119" applyFont="1" applyFill="1"/>
    <xf numFmtId="169" fontId="51" fillId="0" borderId="0" xfId="115" applyNumberFormat="1" applyFont="1"/>
    <xf numFmtId="0" fontId="51" fillId="0" borderId="0" xfId="115" applyNumberFormat="1" applyFont="1"/>
    <xf numFmtId="37" fontId="51" fillId="37" borderId="0" xfId="119" applyNumberFormat="1" applyFont="1" applyFill="1"/>
    <xf numFmtId="0" fontId="50" fillId="27" borderId="0" xfId="118" applyFont="1" applyFill="1" applyAlignment="1">
      <alignment horizontal="center"/>
    </xf>
    <xf numFmtId="165" fontId="51" fillId="38" borderId="15" xfId="119" applyNumberFormat="1" applyFont="1" applyFill="1" applyBorder="1" applyAlignment="1">
      <alignment horizontal="center"/>
    </xf>
    <xf numFmtId="165" fontId="105" fillId="0" borderId="19" xfId="119" applyNumberFormat="1" applyFont="1" applyFill="1" applyBorder="1"/>
    <xf numFmtId="165" fontId="51" fillId="38" borderId="1" xfId="119" applyNumberFormat="1" applyFont="1" applyFill="1" applyBorder="1"/>
    <xf numFmtId="165" fontId="51" fillId="38" borderId="15" xfId="119" applyNumberFormat="1" applyFont="1" applyFill="1" applyBorder="1"/>
    <xf numFmtId="165" fontId="51" fillId="0" borderId="34" xfId="1" applyNumberFormat="1" applyFont="1" applyBorder="1"/>
    <xf numFmtId="165" fontId="50" fillId="37" borderId="0" xfId="1" applyNumberFormat="1" applyFont="1" applyFill="1" applyAlignment="1">
      <alignment horizontal="right"/>
    </xf>
    <xf numFmtId="165" fontId="51" fillId="37" borderId="0" xfId="1" applyNumberFormat="1" applyFont="1" applyFill="1"/>
    <xf numFmtId="165" fontId="51" fillId="0" borderId="0" xfId="1" applyNumberFormat="1" applyFont="1" applyFill="1" applyBorder="1"/>
    <xf numFmtId="165" fontId="51" fillId="0" borderId="0" xfId="1" applyNumberFormat="1" applyFont="1" applyFill="1"/>
    <xf numFmtId="0" fontId="58" fillId="0" borderId="0" xfId="118" applyFont="1"/>
    <xf numFmtId="0" fontId="52" fillId="0" borderId="0" xfId="118" applyFont="1"/>
    <xf numFmtId="164" fontId="52" fillId="0" borderId="0" xfId="119" applyFont="1"/>
    <xf numFmtId="165" fontId="52" fillId="0" borderId="0" xfId="119" applyNumberFormat="1" applyFont="1"/>
    <xf numFmtId="164" fontId="52" fillId="0" borderId="0" xfId="119" applyFont="1" applyAlignment="1"/>
    <xf numFmtId="0" fontId="58" fillId="0" borderId="0" xfId="118" applyFont="1" applyAlignment="1">
      <alignment horizontal="right"/>
    </xf>
    <xf numFmtId="164" fontId="52" fillId="0" borderId="0" xfId="119" applyFont="1" applyAlignment="1">
      <alignment horizontal="center"/>
    </xf>
    <xf numFmtId="164" fontId="52" fillId="0" borderId="18" xfId="119" applyFont="1" applyBorder="1"/>
    <xf numFmtId="0" fontId="58" fillId="46" borderId="0" xfId="118" applyFont="1" applyFill="1" applyAlignment="1">
      <alignment horizontal="center"/>
    </xf>
    <xf numFmtId="164" fontId="58" fillId="0" borderId="15" xfId="119" applyFont="1" applyBorder="1" applyAlignment="1">
      <alignment horizontal="center"/>
    </xf>
    <xf numFmtId="164" fontId="58" fillId="0" borderId="16" xfId="119" applyFont="1" applyBorder="1" applyAlignment="1">
      <alignment horizontal="center"/>
    </xf>
    <xf numFmtId="164" fontId="58" fillId="0" borderId="17" xfId="119" applyFont="1" applyBorder="1" applyAlignment="1">
      <alignment horizontal="center"/>
    </xf>
    <xf numFmtId="164" fontId="58" fillId="0" borderId="66" xfId="119" applyFont="1" applyBorder="1" applyAlignment="1">
      <alignment horizontal="center" vertical="center"/>
    </xf>
    <xf numFmtId="165" fontId="52" fillId="0" borderId="19" xfId="119" applyNumberFormat="1" applyFont="1" applyBorder="1" applyAlignment="1">
      <alignment horizontal="center"/>
    </xf>
    <xf numFmtId="0" fontId="52" fillId="0" borderId="67" xfId="118" applyFont="1" applyBorder="1"/>
    <xf numFmtId="0" fontId="52" fillId="0" borderId="32" xfId="118" applyFont="1" applyBorder="1"/>
    <xf numFmtId="164" fontId="58" fillId="0" borderId="14" xfId="119" applyFont="1" applyBorder="1" applyAlignment="1">
      <alignment horizontal="center" vertical="center"/>
    </xf>
    <xf numFmtId="165" fontId="52" fillId="0" borderId="20" xfId="119" applyNumberFormat="1" applyFont="1" applyBorder="1" applyAlignment="1">
      <alignment horizontal="center"/>
    </xf>
    <xf numFmtId="0" fontId="58" fillId="0" borderId="34" xfId="118" applyFont="1" applyBorder="1"/>
    <xf numFmtId="165" fontId="52" fillId="38" borderId="1" xfId="119" applyNumberFormat="1" applyFont="1" applyFill="1" applyBorder="1" applyAlignment="1">
      <alignment horizontal="center"/>
    </xf>
    <xf numFmtId="165" fontId="107" fillId="38" borderId="49" xfId="119" applyNumberFormat="1" applyFont="1" applyFill="1" applyBorder="1"/>
    <xf numFmtId="165" fontId="52" fillId="0" borderId="38" xfId="119" applyNumberFormat="1" applyFont="1" applyBorder="1"/>
    <xf numFmtId="165" fontId="58" fillId="0" borderId="0" xfId="119" applyNumberFormat="1" applyFont="1"/>
    <xf numFmtId="0" fontId="58" fillId="0" borderId="34" xfId="118" applyFont="1" applyBorder="1" applyAlignment="1">
      <alignment horizontal="left" indent="1"/>
    </xf>
    <xf numFmtId="166" fontId="52" fillId="0" borderId="34" xfId="118" applyNumberFormat="1" applyFont="1" applyBorder="1"/>
    <xf numFmtId="166" fontId="52" fillId="0" borderId="0" xfId="118" applyNumberFormat="1" applyFont="1"/>
    <xf numFmtId="166" fontId="52" fillId="0" borderId="0" xfId="119" applyNumberFormat="1" applyFont="1"/>
    <xf numFmtId="166" fontId="52" fillId="0" borderId="38" xfId="119" applyNumberFormat="1" applyFont="1" applyBorder="1"/>
    <xf numFmtId="166" fontId="52" fillId="0" borderId="0" xfId="118" applyNumberFormat="1" applyFont="1" applyAlignment="1">
      <alignment horizontal="left"/>
    </xf>
    <xf numFmtId="0" fontId="52" fillId="0" borderId="34" xfId="118" applyFont="1" applyBorder="1"/>
    <xf numFmtId="37" fontId="58" fillId="0" borderId="0" xfId="119" applyNumberFormat="1" applyFont="1"/>
    <xf numFmtId="0" fontId="110" fillId="0" borderId="34" xfId="118" applyFont="1" applyBorder="1"/>
    <xf numFmtId="0" fontId="110" fillId="0" borderId="0" xfId="118" applyFont="1" applyAlignment="1">
      <alignment horizontal="right"/>
    </xf>
    <xf numFmtId="37" fontId="110" fillId="0" borderId="0" xfId="119" applyNumberFormat="1" applyFont="1"/>
    <xf numFmtId="165" fontId="110" fillId="0" borderId="0" xfId="119" applyNumberFormat="1" applyFont="1"/>
    <xf numFmtId="165" fontId="110" fillId="0" borderId="38" xfId="119" applyNumberFormat="1" applyFont="1" applyBorder="1"/>
    <xf numFmtId="37" fontId="52" fillId="0" borderId="0" xfId="119" applyNumberFormat="1" applyFont="1"/>
    <xf numFmtId="0" fontId="58" fillId="0" borderId="0" xfId="118" applyFont="1" applyAlignment="1">
      <alignment horizontal="right" indent="1"/>
    </xf>
    <xf numFmtId="3" fontId="58" fillId="0" borderId="0" xfId="118" applyNumberFormat="1" applyFont="1"/>
    <xf numFmtId="0" fontId="58" fillId="37" borderId="0" xfId="118" applyFont="1" applyFill="1" applyAlignment="1">
      <alignment horizontal="right"/>
    </xf>
    <xf numFmtId="164" fontId="110" fillId="37" borderId="0" xfId="119" applyFont="1" applyFill="1"/>
    <xf numFmtId="169" fontId="52" fillId="0" borderId="0" xfId="115" applyNumberFormat="1" applyFont="1"/>
    <xf numFmtId="37" fontId="52" fillId="37" borderId="0" xfId="119" applyNumberFormat="1" applyFont="1" applyFill="1"/>
    <xf numFmtId="37" fontId="52" fillId="37" borderId="0" xfId="115" applyNumberFormat="1" applyFont="1" applyFill="1"/>
    <xf numFmtId="0" fontId="52" fillId="0" borderId="40" xfId="118" applyFont="1" applyBorder="1"/>
    <xf numFmtId="0" fontId="58" fillId="0" borderId="42" xfId="118" applyFont="1" applyBorder="1" applyAlignment="1">
      <alignment horizontal="right"/>
    </xf>
    <xf numFmtId="169" fontId="52" fillId="0" borderId="42" xfId="115" applyNumberFormat="1" applyFont="1" applyBorder="1"/>
    <xf numFmtId="165" fontId="52" fillId="0" borderId="45" xfId="119" applyNumberFormat="1" applyFont="1" applyBorder="1"/>
    <xf numFmtId="0" fontId="58" fillId="27" borderId="0" xfId="118" applyFont="1" applyFill="1" applyAlignment="1">
      <alignment horizontal="center"/>
    </xf>
    <xf numFmtId="165" fontId="52" fillId="38" borderId="15" xfId="119" applyNumberFormat="1" applyFont="1" applyFill="1" applyBorder="1" applyAlignment="1">
      <alignment horizontal="center"/>
    </xf>
    <xf numFmtId="165" fontId="52" fillId="38" borderId="1" xfId="119" applyNumberFormat="1" applyFont="1" applyFill="1" applyBorder="1"/>
    <xf numFmtId="0" fontId="58" fillId="47" borderId="0" xfId="118" applyFont="1" applyFill="1" applyAlignment="1">
      <alignment horizontal="center"/>
    </xf>
    <xf numFmtId="164" fontId="51" fillId="0" borderId="0" xfId="119" applyFont="1" applyBorder="1"/>
    <xf numFmtId="164" fontId="50" fillId="0" borderId="20" xfId="119" applyFont="1" applyBorder="1" applyAlignment="1">
      <alignment horizontal="center"/>
    </xf>
    <xf numFmtId="164" fontId="50" fillId="0" borderId="18" xfId="119" applyFont="1" applyBorder="1" applyAlignment="1">
      <alignment horizontal="center"/>
    </xf>
    <xf numFmtId="164" fontId="50" fillId="0" borderId="24" xfId="119" applyFont="1" applyBorder="1" applyAlignment="1">
      <alignment horizontal="center"/>
    </xf>
    <xf numFmtId="164" fontId="50" fillId="0" borderId="13" xfId="119" applyFont="1" applyBorder="1" applyAlignment="1">
      <alignment horizontal="center" vertical="center"/>
    </xf>
    <xf numFmtId="0" fontId="50" fillId="46" borderId="1" xfId="118" applyFont="1" applyFill="1" applyBorder="1" applyAlignment="1">
      <alignment horizontal="center"/>
    </xf>
    <xf numFmtId="164" fontId="51" fillId="0" borderId="34" xfId="1" applyFont="1" applyBorder="1"/>
    <xf numFmtId="164" fontId="51" fillId="0" borderId="0" xfId="1" applyFont="1" applyAlignment="1">
      <alignment horizontal="left"/>
    </xf>
    <xf numFmtId="164" fontId="51" fillId="0" borderId="0" xfId="1" applyFont="1" applyFill="1" applyBorder="1"/>
    <xf numFmtId="164" fontId="51" fillId="0" borderId="0" xfId="1" applyFont="1" applyFill="1"/>
    <xf numFmtId="164" fontId="50" fillId="0" borderId="0" xfId="1" applyFont="1" applyAlignment="1">
      <alignment horizontal="right"/>
    </xf>
    <xf numFmtId="164" fontId="105" fillId="0" borderId="0" xfId="1" applyFont="1" applyFill="1" applyBorder="1"/>
    <xf numFmtId="164" fontId="50" fillId="0" borderId="34" xfId="1" applyFont="1" applyBorder="1"/>
    <xf numFmtId="164" fontId="51" fillId="38" borderId="1" xfId="1" applyFont="1" applyFill="1" applyBorder="1" applyAlignment="1">
      <alignment horizontal="center"/>
    </xf>
    <xf numFmtId="164" fontId="51" fillId="38" borderId="15" xfId="1" applyFont="1" applyFill="1" applyBorder="1" applyAlignment="1">
      <alignment horizontal="center"/>
    </xf>
    <xf numFmtId="164" fontId="105" fillId="0" borderId="19" xfId="1" applyFont="1" applyFill="1" applyBorder="1"/>
    <xf numFmtId="164" fontId="51" fillId="38" borderId="1" xfId="1" applyFont="1" applyFill="1" applyBorder="1"/>
    <xf numFmtId="164" fontId="51" fillId="38" borderId="15" xfId="1" applyFont="1" applyFill="1" applyBorder="1"/>
    <xf numFmtId="164" fontId="50" fillId="39" borderId="34" xfId="1" applyFont="1" applyFill="1" applyBorder="1"/>
    <xf numFmtId="164" fontId="50" fillId="39" borderId="0" xfId="1" applyFont="1" applyFill="1" applyAlignment="1">
      <alignment horizontal="left"/>
    </xf>
    <xf numFmtId="164" fontId="50" fillId="39" borderId="0" xfId="1" applyFont="1" applyFill="1"/>
    <xf numFmtId="164" fontId="50" fillId="0" borderId="34" xfId="1" applyFont="1" applyBorder="1" applyAlignment="1">
      <alignment horizontal="left" indent="1"/>
    </xf>
    <xf numFmtId="164" fontId="50" fillId="37" borderId="0" xfId="1" applyFont="1" applyFill="1" applyAlignment="1">
      <alignment horizontal="right"/>
    </xf>
    <xf numFmtId="164" fontId="50" fillId="37" borderId="0" xfId="1" applyFont="1" applyFill="1"/>
    <xf numFmtId="164" fontId="51" fillId="37" borderId="0" xfId="1" applyFont="1" applyFill="1"/>
  </cellXfs>
  <cellStyles count="124">
    <cellStyle name="0,0_x000d__x000a_NA_x000d__x000a_" xfId="4" xr:uid="{00000000-0005-0000-0000-000000000000}"/>
    <cellStyle name="20% - Accent1" xfId="5" xr:uid="{00000000-0005-0000-0000-000001000000}"/>
    <cellStyle name="20% - Accent2" xfId="6" xr:uid="{00000000-0005-0000-0000-000002000000}"/>
    <cellStyle name="20% - Accent3" xfId="7" xr:uid="{00000000-0005-0000-0000-000003000000}"/>
    <cellStyle name="20% - Accent4" xfId="8" xr:uid="{00000000-0005-0000-0000-000004000000}"/>
    <cellStyle name="20% - Accent5" xfId="9" xr:uid="{00000000-0005-0000-0000-000005000000}"/>
    <cellStyle name="20% - Accent6" xfId="10" xr:uid="{00000000-0005-0000-0000-000006000000}"/>
    <cellStyle name="40% - Accent1" xfId="11" xr:uid="{00000000-0005-0000-0000-000007000000}"/>
    <cellStyle name="40% - Accent2" xfId="12" xr:uid="{00000000-0005-0000-0000-000008000000}"/>
    <cellStyle name="40% - Accent3" xfId="13" xr:uid="{00000000-0005-0000-0000-000009000000}"/>
    <cellStyle name="40% - Accent4" xfId="14" xr:uid="{00000000-0005-0000-0000-00000A000000}"/>
    <cellStyle name="40% - Accent5" xfId="15" xr:uid="{00000000-0005-0000-0000-00000B000000}"/>
    <cellStyle name="40% - Accent6" xfId="16" xr:uid="{00000000-0005-0000-0000-00000C000000}"/>
    <cellStyle name="60% - Accent1" xfId="17" xr:uid="{00000000-0005-0000-0000-00000D000000}"/>
    <cellStyle name="60% - Accent2" xfId="18" xr:uid="{00000000-0005-0000-0000-00000E000000}"/>
    <cellStyle name="60% - Accent3" xfId="19" xr:uid="{00000000-0005-0000-0000-00000F000000}"/>
    <cellStyle name="60% - Accent4" xfId="20" xr:uid="{00000000-0005-0000-0000-000010000000}"/>
    <cellStyle name="60% - Accent5" xfId="21" xr:uid="{00000000-0005-0000-0000-000011000000}"/>
    <cellStyle name="60% - Accent6" xfId="22" xr:uid="{00000000-0005-0000-0000-000012000000}"/>
    <cellStyle name="75" xfId="62" xr:uid="{00000000-0005-0000-0000-000013000000}"/>
    <cellStyle name="Accent1" xfId="23" xr:uid="{00000000-0005-0000-0000-000014000000}"/>
    <cellStyle name="Accent2" xfId="24" xr:uid="{00000000-0005-0000-0000-000015000000}"/>
    <cellStyle name="Accent3" xfId="25" xr:uid="{00000000-0005-0000-0000-000016000000}"/>
    <cellStyle name="Accent4" xfId="26" xr:uid="{00000000-0005-0000-0000-000017000000}"/>
    <cellStyle name="Accent5" xfId="27" xr:uid="{00000000-0005-0000-0000-000018000000}"/>
    <cellStyle name="Accent6" xfId="28" xr:uid="{00000000-0005-0000-0000-000019000000}"/>
    <cellStyle name="Bad" xfId="29" xr:uid="{00000000-0005-0000-0000-00001A000000}"/>
    <cellStyle name="Calculation" xfId="30" xr:uid="{00000000-0005-0000-0000-00001B000000}"/>
    <cellStyle name="Check Cell" xfId="31" xr:uid="{00000000-0005-0000-0000-00001C000000}"/>
    <cellStyle name="Comma" xfId="1" builtinId="3"/>
    <cellStyle name="Comma 2" xfId="122" xr:uid="{00000000-0005-0000-0000-00001E000000}"/>
    <cellStyle name="Comma 3" xfId="119" xr:uid="{00000000-0005-0000-0000-00001F000000}"/>
    <cellStyle name="Dezimal_CSI Price Comparison" xfId="63" xr:uid="{00000000-0005-0000-0000-000020000000}"/>
    <cellStyle name="Explanatory Text" xfId="32" xr:uid="{00000000-0005-0000-0000-000021000000}"/>
    <cellStyle name="Good" xfId="33" xr:uid="{00000000-0005-0000-0000-000022000000}"/>
    <cellStyle name="Header1" xfId="64" xr:uid="{00000000-0005-0000-0000-000023000000}"/>
    <cellStyle name="Header2" xfId="65" xr:uid="{00000000-0005-0000-0000-000024000000}"/>
    <cellStyle name="Heading 1" xfId="34" xr:uid="{00000000-0005-0000-0000-000025000000}"/>
    <cellStyle name="Heading 2" xfId="35" xr:uid="{00000000-0005-0000-0000-000026000000}"/>
    <cellStyle name="Heading 3" xfId="36" xr:uid="{00000000-0005-0000-0000-000027000000}"/>
    <cellStyle name="Heading 4" xfId="37" xr:uid="{00000000-0005-0000-0000-000028000000}"/>
    <cellStyle name="Hyperlink" xfId="61" builtinId="8"/>
    <cellStyle name="Input" xfId="38" xr:uid="{00000000-0005-0000-0000-00002A000000}"/>
    <cellStyle name="Linked Cell" xfId="39" xr:uid="{00000000-0005-0000-0000-00002B000000}"/>
    <cellStyle name="Neutral" xfId="40" xr:uid="{00000000-0005-0000-0000-00002C000000}"/>
    <cellStyle name="Normal" xfId="0" builtinId="0"/>
    <cellStyle name="Normal 2" xfId="98" xr:uid="{00000000-0005-0000-0000-00002E000000}"/>
    <cellStyle name="Normal 2 2" xfId="118" xr:uid="{00000000-0005-0000-0000-00002F000000}"/>
    <cellStyle name="Normal 3" xfId="111" xr:uid="{00000000-0005-0000-0000-000030000000}"/>
    <cellStyle name="Normal 3 2" xfId="116" xr:uid="{00000000-0005-0000-0000-000031000000}"/>
    <cellStyle name="Normal 4" xfId="120" xr:uid="{00000000-0005-0000-0000-000032000000}"/>
    <cellStyle name="Normal_post" xfId="57" xr:uid="{00000000-0005-0000-0000-000033000000}"/>
    <cellStyle name="Note" xfId="41" xr:uid="{00000000-0005-0000-0000-000034000000}"/>
    <cellStyle name="Output" xfId="42" xr:uid="{00000000-0005-0000-0000-000035000000}"/>
    <cellStyle name="Percent" xfId="123" builtinId="5"/>
    <cellStyle name="Percent 2" xfId="115" xr:uid="{00000000-0005-0000-0000-000036000000}"/>
    <cellStyle name="Percent 3" xfId="121" xr:uid="{00000000-0005-0000-0000-000037000000}"/>
    <cellStyle name="Title" xfId="43" xr:uid="{00000000-0005-0000-0000-000038000000}"/>
    <cellStyle name="Total" xfId="44" xr:uid="{00000000-0005-0000-0000-000039000000}"/>
    <cellStyle name="Warning Text" xfId="45" xr:uid="{00000000-0005-0000-0000-00003A000000}"/>
    <cellStyle name="เครื่องหมายจุลภาค 10" xfId="97" xr:uid="{00000000-0005-0000-0000-00003B000000}"/>
    <cellStyle name="เครื่องหมายจุลภาค 10 2" xfId="99" xr:uid="{00000000-0005-0000-0000-00003C000000}"/>
    <cellStyle name="เครื่องหมายจุลภาค 11" xfId="100" xr:uid="{00000000-0005-0000-0000-00003D000000}"/>
    <cellStyle name="เครื่องหมายจุลภาค 13" xfId="84" xr:uid="{00000000-0005-0000-0000-00003E000000}"/>
    <cellStyle name="เครื่องหมายจุลภาค 14" xfId="85" xr:uid="{00000000-0005-0000-0000-00003F000000}"/>
    <cellStyle name="เครื่องหมายจุลภาค 2" xfId="3" xr:uid="{00000000-0005-0000-0000-000040000000}"/>
    <cellStyle name="เครื่องหมายจุลภาค 2 2" xfId="53" xr:uid="{00000000-0005-0000-0000-000041000000}"/>
    <cellStyle name="เครื่องหมายจุลภาค 2 2 2" xfId="88" xr:uid="{00000000-0005-0000-0000-000042000000}"/>
    <cellStyle name="เครื่องหมายจุลภาค 2 3" xfId="101" xr:uid="{00000000-0005-0000-0000-000043000000}"/>
    <cellStyle name="เครื่องหมายจุลภาค 2 4" xfId="102" xr:uid="{00000000-0005-0000-0000-000044000000}"/>
    <cellStyle name="เครื่องหมายจุลภาค 2 5" xfId="113" xr:uid="{00000000-0005-0000-0000-000045000000}"/>
    <cellStyle name="เครื่องหมายจุลภาค 2 5 2" xfId="117" xr:uid="{00000000-0005-0000-0000-000046000000}"/>
    <cellStyle name="เครื่องหมายจุลภาค 3" xfId="2" xr:uid="{00000000-0005-0000-0000-000047000000}"/>
    <cellStyle name="เครื่องหมายจุลภาค 3 2" xfId="58" xr:uid="{00000000-0005-0000-0000-000048000000}"/>
    <cellStyle name="เครื่องหมายจุลภาค 3 2 2" xfId="91" xr:uid="{00000000-0005-0000-0000-000049000000}"/>
    <cellStyle name="เครื่องหมายจุลภาค 3 3" xfId="66" xr:uid="{00000000-0005-0000-0000-00004A000000}"/>
    <cellStyle name="เครื่องหมายจุลภาค 3 3 2" xfId="103" xr:uid="{00000000-0005-0000-0000-00004B000000}"/>
    <cellStyle name="เครื่องหมายจุลภาค 3 4" xfId="90" xr:uid="{00000000-0005-0000-0000-00004C000000}"/>
    <cellStyle name="เครื่องหมายจุลภาค 3 5" xfId="110" xr:uid="{00000000-0005-0000-0000-00004D000000}"/>
    <cellStyle name="เครื่องหมายจุลภาค 3 6" xfId="112" xr:uid="{00000000-0005-0000-0000-00004E000000}"/>
    <cellStyle name="เครื่องหมายจุลภาค 4" xfId="51" xr:uid="{00000000-0005-0000-0000-00004F000000}"/>
    <cellStyle name="เครื่องหมายจุลภาค 4 2" xfId="86" xr:uid="{00000000-0005-0000-0000-000050000000}"/>
    <cellStyle name="เครื่องหมายจุลภาค 5" xfId="67" xr:uid="{00000000-0005-0000-0000-000051000000}"/>
    <cellStyle name="เครื่องหมายจุลภาค 5 2" xfId="104" xr:uid="{00000000-0005-0000-0000-000052000000}"/>
    <cellStyle name="เครื่องหมายจุลภาค 6" xfId="68" xr:uid="{00000000-0005-0000-0000-000053000000}"/>
    <cellStyle name="เครื่องหมายจุลภาค 7" xfId="69" xr:uid="{00000000-0005-0000-0000-000054000000}"/>
    <cellStyle name="เครื่องหมายจุลภาค 8" xfId="70" xr:uid="{00000000-0005-0000-0000-000055000000}"/>
    <cellStyle name="เครื่องหมายจุลภาค 9" xfId="93" xr:uid="{00000000-0005-0000-0000-000056000000}"/>
    <cellStyle name="เปอร์เซ็นต์ 2" xfId="52" xr:uid="{00000000-0005-0000-0000-000073000000}"/>
    <cellStyle name="เปอร์เซ็นต์ 3" xfId="94" xr:uid="{00000000-0005-0000-0000-000074000000}"/>
    <cellStyle name="น้บะภฒ_95" xfId="71" xr:uid="{00000000-0005-0000-0000-000057000000}"/>
    <cellStyle name="ปกติ 10" xfId="80" xr:uid="{00000000-0005-0000-0000-000058000000}"/>
    <cellStyle name="ปกติ 12" xfId="81" xr:uid="{00000000-0005-0000-0000-000059000000}"/>
    <cellStyle name="ปกติ 13" xfId="82" xr:uid="{00000000-0005-0000-0000-00005A000000}"/>
    <cellStyle name="ปกติ 2" xfId="46" xr:uid="{00000000-0005-0000-0000-00005B000000}"/>
    <cellStyle name="ปกติ 2 2" xfId="47" xr:uid="{00000000-0005-0000-0000-00005C000000}"/>
    <cellStyle name="ปกติ 2 2 2" xfId="72" xr:uid="{00000000-0005-0000-0000-00005D000000}"/>
    <cellStyle name="ปกติ 2 3" xfId="105" xr:uid="{00000000-0005-0000-0000-00005E000000}"/>
    <cellStyle name="ปกติ 20" xfId="106" xr:uid="{00000000-0005-0000-0000-00005F000000}"/>
    <cellStyle name="ปกติ 28" xfId="107" xr:uid="{00000000-0005-0000-0000-000060000000}"/>
    <cellStyle name="ปกติ 3" xfId="48" xr:uid="{00000000-0005-0000-0000-000061000000}"/>
    <cellStyle name="ปกติ 3 2" xfId="73" xr:uid="{00000000-0005-0000-0000-000062000000}"/>
    <cellStyle name="ปกติ 3 2 2" xfId="89" xr:uid="{00000000-0005-0000-0000-000063000000}"/>
    <cellStyle name="ปกติ 3 8" xfId="83" xr:uid="{00000000-0005-0000-0000-000064000000}"/>
    <cellStyle name="ปกติ 4" xfId="49" xr:uid="{00000000-0005-0000-0000-000065000000}"/>
    <cellStyle name="ปกติ 4 2" xfId="108" xr:uid="{00000000-0005-0000-0000-000066000000}"/>
    <cellStyle name="ปกติ 5" xfId="50" xr:uid="{00000000-0005-0000-0000-000067000000}"/>
    <cellStyle name="ปกติ 5 2" xfId="54" xr:uid="{00000000-0005-0000-0000-000068000000}"/>
    <cellStyle name="ปกติ 5 3" xfId="95" xr:uid="{00000000-0005-0000-0000-000069000000}"/>
    <cellStyle name="ปกติ 5 4" xfId="109" xr:uid="{00000000-0005-0000-0000-00006A000000}"/>
    <cellStyle name="ปกติ 5 5" xfId="114" xr:uid="{00000000-0005-0000-0000-00006B000000}"/>
    <cellStyle name="ปกติ 6" xfId="92" xr:uid="{00000000-0005-0000-0000-00006C000000}"/>
    <cellStyle name="ปกติ 7" xfId="96" xr:uid="{00000000-0005-0000-0000-00006D000000}"/>
    <cellStyle name="ปกติ_4_ฟอร์ม รายได้47mju_หน้า 3_49" xfId="59" xr:uid="{00000000-0005-0000-0000-00006E000000}"/>
    <cellStyle name="ปกติ_formตัวชี้วัดผลผลิตรายได้" xfId="87" xr:uid="{00000000-0005-0000-0000-00006F000000}"/>
    <cellStyle name="ปกติ_ขวัญอ้อม" xfId="55" xr:uid="{00000000-0005-0000-0000-000070000000}"/>
    <cellStyle name="ปกติ_ฟอร์มรายได้46ส่งหน่วยงาน" xfId="60" xr:uid="{00000000-0005-0000-0000-000071000000}"/>
    <cellStyle name="ปกติ_ฟอร์มรายได้บ๋อให้" xfId="56" xr:uid="{00000000-0005-0000-0000-000072000000}"/>
    <cellStyle name="ฤธถ [0]_95" xfId="74" xr:uid="{00000000-0005-0000-0000-000075000000}"/>
    <cellStyle name="ฤธถ_95" xfId="75" xr:uid="{00000000-0005-0000-0000-000076000000}"/>
    <cellStyle name="ล๋ศญ [0]_95" xfId="76" xr:uid="{00000000-0005-0000-0000-000077000000}"/>
    <cellStyle name="ล๋ศญ_95" xfId="77" xr:uid="{00000000-0005-0000-0000-000078000000}"/>
    <cellStyle name="ลักษณะ 1" xfId="78" xr:uid="{00000000-0005-0000-0000-000079000000}"/>
    <cellStyle name="วฅมุ_4ฟ๙ฝวภ๛" xfId="79" xr:uid="{00000000-0005-0000-0000-00007A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204883</xdr:colOff>
      <xdr:row>21</xdr:row>
      <xdr:rowOff>57149</xdr:rowOff>
    </xdr:from>
    <xdr:to>
      <xdr:col>21</xdr:col>
      <xdr:colOff>459494</xdr:colOff>
      <xdr:row>26</xdr:row>
      <xdr:rowOff>247650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B57DC2E6-38A4-4D7B-B5EE-0C62B57C633F}"/>
            </a:ext>
          </a:extLst>
        </xdr:cNvPr>
        <xdr:cNvSpPr/>
      </xdr:nvSpPr>
      <xdr:spPr>
        <a:xfrm>
          <a:off x="12111133" y="6210299"/>
          <a:ext cx="845161" cy="3962401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38</xdr:col>
      <xdr:colOff>136517</xdr:colOff>
      <xdr:row>21</xdr:row>
      <xdr:rowOff>66675</xdr:rowOff>
    </xdr:from>
    <xdr:to>
      <xdr:col>39</xdr:col>
      <xdr:colOff>429228</xdr:colOff>
      <xdr:row>26</xdr:row>
      <xdr:rowOff>200025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85961DD8-11F5-4F6A-B32F-82A7BE7EB808}"/>
            </a:ext>
          </a:extLst>
        </xdr:cNvPr>
        <xdr:cNvSpPr/>
      </xdr:nvSpPr>
      <xdr:spPr>
        <a:xfrm>
          <a:off x="21948767" y="6219825"/>
          <a:ext cx="845161" cy="3905250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lanning.mju.ac.th/work1/EX-BUD/income/&#3648;&#3591;&#3636;&#3609;&#3619;&#3634;&#3618;&#3652;&#3604;&#3657;49/&#3626;&#3619;&#3640;&#3611;&#3619;&#3641;&#3611;&#3648;&#3621;&#3656;&#3617;&#3619;&#3634;&#3618;&#3652;&#3604;&#3657;49/Tanyalak/Tanyalak/&#3652;&#3604;&#3657;&#3619;&#3633;&#3610;%20&#3591;&#3611;&#3617;/600-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lanning.mju.ac.th/Depart/NewData/Budget/50/work1/EX-BUD/income/&#3648;&#3591;&#3636;&#3609;&#3619;&#3634;&#3618;&#3652;&#3604;&#3657;49/&#3626;&#3619;&#3640;&#3611;&#3619;&#3641;&#3611;&#3648;&#3621;&#3656;&#3617;&#3619;&#3634;&#3618;&#3652;&#3604;&#3657;49/Tanyalak/Tanyalak/&#3652;&#3604;&#3657;&#3619;&#3633;&#3610;%20&#3591;&#3611;&#3617;/600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ัตวศาสตร์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ัตวศาสตร์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https://www.mdes.go.th/service?a=29" TargetMode="External"/><Relationship Id="rId1" Type="http://schemas.openxmlformats.org/officeDocument/2006/relationships/hyperlink" Target="http://bb.go.th/topic.php?gid=237&amp;mid=27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bb.go.th/topic.php?gid=237&amp;mid=279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1:J12"/>
  <sheetViews>
    <sheetView tabSelected="1" topLeftCell="A10" workbookViewId="0">
      <selection activeCell="G16" sqref="G16"/>
    </sheetView>
  </sheetViews>
  <sheetFormatPr defaultRowHeight="21.75"/>
  <sheetData>
    <row r="11" spans="1:10" ht="38.25">
      <c r="A11" s="1074" t="s">
        <v>522</v>
      </c>
      <c r="B11" s="1074"/>
      <c r="C11" s="1074"/>
      <c r="D11" s="1074"/>
      <c r="E11" s="1074"/>
      <c r="F11" s="1074"/>
      <c r="G11" s="1074"/>
      <c r="H11" s="1074"/>
      <c r="I11" s="1074"/>
      <c r="J11" s="1074"/>
    </row>
    <row r="12" spans="1:10" ht="39.75">
      <c r="A12" s="1075" t="s">
        <v>4</v>
      </c>
      <c r="B12" s="1075"/>
      <c r="C12" s="1075"/>
      <c r="D12" s="1075"/>
      <c r="E12" s="1075"/>
      <c r="F12" s="1075"/>
      <c r="G12" s="1075"/>
      <c r="H12" s="1075"/>
      <c r="I12" s="1075"/>
      <c r="J12" s="1075"/>
    </row>
  </sheetData>
  <mergeCells count="2">
    <mergeCell ref="A11:J11"/>
    <mergeCell ref="A12:J12"/>
  </mergeCell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D132-57AB-4B66-9FE4-2801FA6DFB32}">
  <sheetPr>
    <tabColor rgb="FF00B050"/>
    <pageSetUpPr fitToPage="1"/>
  </sheetPr>
  <dimension ref="A1:NR134"/>
  <sheetViews>
    <sheetView showGridLines="0" zoomScale="80" zoomScaleNormal="80" zoomScaleSheetLayoutView="80" workbookViewId="0">
      <pane xSplit="6" ySplit="7" topLeftCell="G122" activePane="bottomRight" state="frozen"/>
      <selection pane="topRight" activeCell="G1" sqref="G1"/>
      <selection pane="bottomLeft" activeCell="A8" sqref="A8"/>
      <selection pane="bottomRight" activeCell="F141" sqref="F141"/>
    </sheetView>
  </sheetViews>
  <sheetFormatPr defaultRowHeight="21"/>
  <cols>
    <col min="1" max="1" width="7.28515625" style="33" customWidth="1"/>
    <col min="2" max="2" width="52.42578125" style="33" customWidth="1"/>
    <col min="3" max="3" width="14.42578125" style="57" bestFit="1" customWidth="1"/>
    <col min="4" max="4" width="16.5703125" style="57" customWidth="1"/>
    <col min="5" max="5" width="16.140625" style="57" bestFit="1" customWidth="1"/>
    <col min="6" max="6" width="16.140625" style="57" customWidth="1"/>
    <col min="7" max="7" width="15.42578125" style="57" bestFit="1" customWidth="1"/>
    <col min="8" max="8" width="14.42578125" style="57" customWidth="1"/>
    <col min="9" max="9" width="13.85546875" style="57" customWidth="1"/>
    <col min="10" max="10" width="15.42578125" style="57" bestFit="1" customWidth="1"/>
    <col min="11" max="11" width="14" style="57" bestFit="1" customWidth="1"/>
    <col min="12" max="13" width="13.140625" style="57" customWidth="1"/>
    <col min="14" max="15" width="14.42578125" style="57" bestFit="1" customWidth="1"/>
    <col min="16" max="17" width="13.140625" style="57" customWidth="1"/>
    <col min="18" max="19" width="14.42578125" style="57" bestFit="1" customWidth="1"/>
    <col min="20" max="21" width="13.140625" style="57" customWidth="1"/>
    <col min="22" max="23" width="14.42578125" style="57" bestFit="1" customWidth="1"/>
    <col min="24" max="25" width="13.140625" style="57" customWidth="1"/>
    <col min="26" max="27" width="14.42578125" style="57" bestFit="1" customWidth="1"/>
    <col min="28" max="29" width="13.140625" style="57" customWidth="1"/>
    <col min="30" max="31" width="14.42578125" style="57" bestFit="1" customWidth="1"/>
    <col min="32" max="33" width="13.140625" style="57" customWidth="1"/>
    <col min="34" max="34" width="14.42578125" style="57" bestFit="1" customWidth="1"/>
    <col min="35" max="277" width="9.140625" style="33"/>
    <col min="278" max="278" width="7.7109375" style="33" customWidth="1"/>
    <col min="279" max="279" width="52.5703125" style="33" customWidth="1"/>
    <col min="280" max="280" width="17.140625" style="33" bestFit="1" customWidth="1"/>
    <col min="281" max="281" width="15.5703125" style="33" customWidth="1"/>
    <col min="282" max="282" width="12.28515625" style="33" bestFit="1" customWidth="1"/>
    <col min="283" max="283" width="9.85546875" style="33" customWidth="1"/>
    <col min="284" max="285" width="10.140625" style="33" customWidth="1"/>
    <col min="286" max="286" width="17.28515625" style="33" customWidth="1"/>
    <col min="287" max="287" width="10.7109375" style="33" bestFit="1" customWidth="1"/>
    <col min="288" max="533" width="9.140625" style="33"/>
    <col min="534" max="534" width="7.7109375" style="33" customWidth="1"/>
    <col min="535" max="535" width="52.5703125" style="33" customWidth="1"/>
    <col min="536" max="536" width="17.140625" style="33" bestFit="1" customWidth="1"/>
    <col min="537" max="537" width="15.5703125" style="33" customWidth="1"/>
    <col min="538" max="538" width="12.28515625" style="33" bestFit="1" customWidth="1"/>
    <col min="539" max="539" width="9.85546875" style="33" customWidth="1"/>
    <col min="540" max="541" width="10.140625" style="33" customWidth="1"/>
    <col min="542" max="542" width="17.28515625" style="33" customWidth="1"/>
    <col min="543" max="543" width="10.7109375" style="33" bestFit="1" customWidth="1"/>
    <col min="544" max="789" width="9.140625" style="33"/>
    <col min="790" max="790" width="7.7109375" style="33" customWidth="1"/>
    <col min="791" max="791" width="52.5703125" style="33" customWidth="1"/>
    <col min="792" max="792" width="17.140625" style="33" bestFit="1" customWidth="1"/>
    <col min="793" max="793" width="15.5703125" style="33" customWidth="1"/>
    <col min="794" max="794" width="12.28515625" style="33" bestFit="1" customWidth="1"/>
    <col min="795" max="795" width="9.85546875" style="33" customWidth="1"/>
    <col min="796" max="797" width="10.140625" style="33" customWidth="1"/>
    <col min="798" max="798" width="17.28515625" style="33" customWidth="1"/>
    <col min="799" max="799" width="10.7109375" style="33" bestFit="1" customWidth="1"/>
    <col min="800" max="1045" width="9.140625" style="33"/>
    <col min="1046" max="1046" width="7.7109375" style="33" customWidth="1"/>
    <col min="1047" max="1047" width="52.5703125" style="33" customWidth="1"/>
    <col min="1048" max="1048" width="17.140625" style="33" bestFit="1" customWidth="1"/>
    <col min="1049" max="1049" width="15.5703125" style="33" customWidth="1"/>
    <col min="1050" max="1050" width="12.28515625" style="33" bestFit="1" customWidth="1"/>
    <col min="1051" max="1051" width="9.85546875" style="33" customWidth="1"/>
    <col min="1052" max="1053" width="10.140625" style="33" customWidth="1"/>
    <col min="1054" max="1054" width="17.28515625" style="33" customWidth="1"/>
    <col min="1055" max="1055" width="10.7109375" style="33" bestFit="1" customWidth="1"/>
    <col min="1056" max="1301" width="9.140625" style="33"/>
    <col min="1302" max="1302" width="7.7109375" style="33" customWidth="1"/>
    <col min="1303" max="1303" width="52.5703125" style="33" customWidth="1"/>
    <col min="1304" max="1304" width="17.140625" style="33" bestFit="1" customWidth="1"/>
    <col min="1305" max="1305" width="15.5703125" style="33" customWidth="1"/>
    <col min="1306" max="1306" width="12.28515625" style="33" bestFit="1" customWidth="1"/>
    <col min="1307" max="1307" width="9.85546875" style="33" customWidth="1"/>
    <col min="1308" max="1309" width="10.140625" style="33" customWidth="1"/>
    <col min="1310" max="1310" width="17.28515625" style="33" customWidth="1"/>
    <col min="1311" max="1311" width="10.7109375" style="33" bestFit="1" customWidth="1"/>
    <col min="1312" max="1557" width="9.140625" style="33"/>
    <col min="1558" max="1558" width="7.7109375" style="33" customWidth="1"/>
    <col min="1559" max="1559" width="52.5703125" style="33" customWidth="1"/>
    <col min="1560" max="1560" width="17.140625" style="33" bestFit="1" customWidth="1"/>
    <col min="1561" max="1561" width="15.5703125" style="33" customWidth="1"/>
    <col min="1562" max="1562" width="12.28515625" style="33" bestFit="1" customWidth="1"/>
    <col min="1563" max="1563" width="9.85546875" style="33" customWidth="1"/>
    <col min="1564" max="1565" width="10.140625" style="33" customWidth="1"/>
    <col min="1566" max="1566" width="17.28515625" style="33" customWidth="1"/>
    <col min="1567" max="1567" width="10.7109375" style="33" bestFit="1" customWidth="1"/>
    <col min="1568" max="1813" width="9.140625" style="33"/>
    <col min="1814" max="1814" width="7.7109375" style="33" customWidth="1"/>
    <col min="1815" max="1815" width="52.5703125" style="33" customWidth="1"/>
    <col min="1816" max="1816" width="17.140625" style="33" bestFit="1" customWidth="1"/>
    <col min="1817" max="1817" width="15.5703125" style="33" customWidth="1"/>
    <col min="1818" max="1818" width="12.28515625" style="33" bestFit="1" customWidth="1"/>
    <col min="1819" max="1819" width="9.85546875" style="33" customWidth="1"/>
    <col min="1820" max="1821" width="10.140625" style="33" customWidth="1"/>
    <col min="1822" max="1822" width="17.28515625" style="33" customWidth="1"/>
    <col min="1823" max="1823" width="10.7109375" style="33" bestFit="1" customWidth="1"/>
    <col min="1824" max="2069" width="9.140625" style="33"/>
    <col min="2070" max="2070" width="7.7109375" style="33" customWidth="1"/>
    <col min="2071" max="2071" width="52.5703125" style="33" customWidth="1"/>
    <col min="2072" max="2072" width="17.140625" style="33" bestFit="1" customWidth="1"/>
    <col min="2073" max="2073" width="15.5703125" style="33" customWidth="1"/>
    <col min="2074" max="2074" width="12.28515625" style="33" bestFit="1" customWidth="1"/>
    <col min="2075" max="2075" width="9.85546875" style="33" customWidth="1"/>
    <col min="2076" max="2077" width="10.140625" style="33" customWidth="1"/>
    <col min="2078" max="2078" width="17.28515625" style="33" customWidth="1"/>
    <col min="2079" max="2079" width="10.7109375" style="33" bestFit="1" customWidth="1"/>
    <col min="2080" max="2325" width="9.140625" style="33"/>
    <col min="2326" max="2326" width="7.7109375" style="33" customWidth="1"/>
    <col min="2327" max="2327" width="52.5703125" style="33" customWidth="1"/>
    <col min="2328" max="2328" width="17.140625" style="33" bestFit="1" customWidth="1"/>
    <col min="2329" max="2329" width="15.5703125" style="33" customWidth="1"/>
    <col min="2330" max="2330" width="12.28515625" style="33" bestFit="1" customWidth="1"/>
    <col min="2331" max="2331" width="9.85546875" style="33" customWidth="1"/>
    <col min="2332" max="2333" width="10.140625" style="33" customWidth="1"/>
    <col min="2334" max="2334" width="17.28515625" style="33" customWidth="1"/>
    <col min="2335" max="2335" width="10.7109375" style="33" bestFit="1" customWidth="1"/>
    <col min="2336" max="2581" width="9.140625" style="33"/>
    <col min="2582" max="2582" width="7.7109375" style="33" customWidth="1"/>
    <col min="2583" max="2583" width="52.5703125" style="33" customWidth="1"/>
    <col min="2584" max="2584" width="17.140625" style="33" bestFit="1" customWidth="1"/>
    <col min="2585" max="2585" width="15.5703125" style="33" customWidth="1"/>
    <col min="2586" max="2586" width="12.28515625" style="33" bestFit="1" customWidth="1"/>
    <col min="2587" max="2587" width="9.85546875" style="33" customWidth="1"/>
    <col min="2588" max="2589" width="10.140625" style="33" customWidth="1"/>
    <col min="2590" max="2590" width="17.28515625" style="33" customWidth="1"/>
    <col min="2591" max="2591" width="10.7109375" style="33" bestFit="1" customWidth="1"/>
    <col min="2592" max="2837" width="9.140625" style="33"/>
    <col min="2838" max="2838" width="7.7109375" style="33" customWidth="1"/>
    <col min="2839" max="2839" width="52.5703125" style="33" customWidth="1"/>
    <col min="2840" max="2840" width="17.140625" style="33" bestFit="1" customWidth="1"/>
    <col min="2841" max="2841" width="15.5703125" style="33" customWidth="1"/>
    <col min="2842" max="2842" width="12.28515625" style="33" bestFit="1" customWidth="1"/>
    <col min="2843" max="2843" width="9.85546875" style="33" customWidth="1"/>
    <col min="2844" max="2845" width="10.140625" style="33" customWidth="1"/>
    <col min="2846" max="2846" width="17.28515625" style="33" customWidth="1"/>
    <col min="2847" max="2847" width="10.7109375" style="33" bestFit="1" customWidth="1"/>
    <col min="2848" max="3093" width="9.140625" style="33"/>
    <col min="3094" max="3094" width="7.7109375" style="33" customWidth="1"/>
    <col min="3095" max="3095" width="52.5703125" style="33" customWidth="1"/>
    <col min="3096" max="3096" width="17.140625" style="33" bestFit="1" customWidth="1"/>
    <col min="3097" max="3097" width="15.5703125" style="33" customWidth="1"/>
    <col min="3098" max="3098" width="12.28515625" style="33" bestFit="1" customWidth="1"/>
    <col min="3099" max="3099" width="9.85546875" style="33" customWidth="1"/>
    <col min="3100" max="3101" width="10.140625" style="33" customWidth="1"/>
    <col min="3102" max="3102" width="17.28515625" style="33" customWidth="1"/>
    <col min="3103" max="3103" width="10.7109375" style="33" bestFit="1" customWidth="1"/>
    <col min="3104" max="3349" width="9.140625" style="33"/>
    <col min="3350" max="3350" width="7.7109375" style="33" customWidth="1"/>
    <col min="3351" max="3351" width="52.5703125" style="33" customWidth="1"/>
    <col min="3352" max="3352" width="17.140625" style="33" bestFit="1" customWidth="1"/>
    <col min="3353" max="3353" width="15.5703125" style="33" customWidth="1"/>
    <col min="3354" max="3354" width="12.28515625" style="33" bestFit="1" customWidth="1"/>
    <col min="3355" max="3355" width="9.85546875" style="33" customWidth="1"/>
    <col min="3356" max="3357" width="10.140625" style="33" customWidth="1"/>
    <col min="3358" max="3358" width="17.28515625" style="33" customWidth="1"/>
    <col min="3359" max="3359" width="10.7109375" style="33" bestFit="1" customWidth="1"/>
    <col min="3360" max="3605" width="9.140625" style="33"/>
    <col min="3606" max="3606" width="7.7109375" style="33" customWidth="1"/>
    <col min="3607" max="3607" width="52.5703125" style="33" customWidth="1"/>
    <col min="3608" max="3608" width="17.140625" style="33" bestFit="1" customWidth="1"/>
    <col min="3609" max="3609" width="15.5703125" style="33" customWidth="1"/>
    <col min="3610" max="3610" width="12.28515625" style="33" bestFit="1" customWidth="1"/>
    <col min="3611" max="3611" width="9.85546875" style="33" customWidth="1"/>
    <col min="3612" max="3613" width="10.140625" style="33" customWidth="1"/>
    <col min="3614" max="3614" width="17.28515625" style="33" customWidth="1"/>
    <col min="3615" max="3615" width="10.7109375" style="33" bestFit="1" customWidth="1"/>
    <col min="3616" max="3861" width="9.140625" style="33"/>
    <col min="3862" max="3862" width="7.7109375" style="33" customWidth="1"/>
    <col min="3863" max="3863" width="52.5703125" style="33" customWidth="1"/>
    <col min="3864" max="3864" width="17.140625" style="33" bestFit="1" customWidth="1"/>
    <col min="3865" max="3865" width="15.5703125" style="33" customWidth="1"/>
    <col min="3866" max="3866" width="12.28515625" style="33" bestFit="1" customWidth="1"/>
    <col min="3867" max="3867" width="9.85546875" style="33" customWidth="1"/>
    <col min="3868" max="3869" width="10.140625" style="33" customWidth="1"/>
    <col min="3870" max="3870" width="17.28515625" style="33" customWidth="1"/>
    <col min="3871" max="3871" width="10.7109375" style="33" bestFit="1" customWidth="1"/>
    <col min="3872" max="4117" width="9.140625" style="33"/>
    <col min="4118" max="4118" width="7.7109375" style="33" customWidth="1"/>
    <col min="4119" max="4119" width="52.5703125" style="33" customWidth="1"/>
    <col min="4120" max="4120" width="17.140625" style="33" bestFit="1" customWidth="1"/>
    <col min="4121" max="4121" width="15.5703125" style="33" customWidth="1"/>
    <col min="4122" max="4122" width="12.28515625" style="33" bestFit="1" customWidth="1"/>
    <col min="4123" max="4123" width="9.85546875" style="33" customWidth="1"/>
    <col min="4124" max="4125" width="10.140625" style="33" customWidth="1"/>
    <col min="4126" max="4126" width="17.28515625" style="33" customWidth="1"/>
    <col min="4127" max="4127" width="10.7109375" style="33" bestFit="1" customWidth="1"/>
    <col min="4128" max="4373" width="9.140625" style="33"/>
    <col min="4374" max="4374" width="7.7109375" style="33" customWidth="1"/>
    <col min="4375" max="4375" width="52.5703125" style="33" customWidth="1"/>
    <col min="4376" max="4376" width="17.140625" style="33" bestFit="1" customWidth="1"/>
    <col min="4377" max="4377" width="15.5703125" style="33" customWidth="1"/>
    <col min="4378" max="4378" width="12.28515625" style="33" bestFit="1" customWidth="1"/>
    <col min="4379" max="4379" width="9.85546875" style="33" customWidth="1"/>
    <col min="4380" max="4381" width="10.140625" style="33" customWidth="1"/>
    <col min="4382" max="4382" width="17.28515625" style="33" customWidth="1"/>
    <col min="4383" max="4383" width="10.7109375" style="33" bestFit="1" customWidth="1"/>
    <col min="4384" max="4629" width="9.140625" style="33"/>
    <col min="4630" max="4630" width="7.7109375" style="33" customWidth="1"/>
    <col min="4631" max="4631" width="52.5703125" style="33" customWidth="1"/>
    <col min="4632" max="4632" width="17.140625" style="33" bestFit="1" customWidth="1"/>
    <col min="4633" max="4633" width="15.5703125" style="33" customWidth="1"/>
    <col min="4634" max="4634" width="12.28515625" style="33" bestFit="1" customWidth="1"/>
    <col min="4635" max="4635" width="9.85546875" style="33" customWidth="1"/>
    <col min="4636" max="4637" width="10.140625" style="33" customWidth="1"/>
    <col min="4638" max="4638" width="17.28515625" style="33" customWidth="1"/>
    <col min="4639" max="4639" width="10.7109375" style="33" bestFit="1" customWidth="1"/>
    <col min="4640" max="4885" width="9.140625" style="33"/>
    <col min="4886" max="4886" width="7.7109375" style="33" customWidth="1"/>
    <col min="4887" max="4887" width="52.5703125" style="33" customWidth="1"/>
    <col min="4888" max="4888" width="17.140625" style="33" bestFit="1" customWidth="1"/>
    <col min="4889" max="4889" width="15.5703125" style="33" customWidth="1"/>
    <col min="4890" max="4890" width="12.28515625" style="33" bestFit="1" customWidth="1"/>
    <col min="4891" max="4891" width="9.85546875" style="33" customWidth="1"/>
    <col min="4892" max="4893" width="10.140625" style="33" customWidth="1"/>
    <col min="4894" max="4894" width="17.28515625" style="33" customWidth="1"/>
    <col min="4895" max="4895" width="10.7109375" style="33" bestFit="1" customWidth="1"/>
    <col min="4896" max="5141" width="9.140625" style="33"/>
    <col min="5142" max="5142" width="7.7109375" style="33" customWidth="1"/>
    <col min="5143" max="5143" width="52.5703125" style="33" customWidth="1"/>
    <col min="5144" max="5144" width="17.140625" style="33" bestFit="1" customWidth="1"/>
    <col min="5145" max="5145" width="15.5703125" style="33" customWidth="1"/>
    <col min="5146" max="5146" width="12.28515625" style="33" bestFit="1" customWidth="1"/>
    <col min="5147" max="5147" width="9.85546875" style="33" customWidth="1"/>
    <col min="5148" max="5149" width="10.140625" style="33" customWidth="1"/>
    <col min="5150" max="5150" width="17.28515625" style="33" customWidth="1"/>
    <col min="5151" max="5151" width="10.7109375" style="33" bestFit="1" customWidth="1"/>
    <col min="5152" max="5397" width="9.140625" style="33"/>
    <col min="5398" max="5398" width="7.7109375" style="33" customWidth="1"/>
    <col min="5399" max="5399" width="52.5703125" style="33" customWidth="1"/>
    <col min="5400" max="5400" width="17.140625" style="33" bestFit="1" customWidth="1"/>
    <col min="5401" max="5401" width="15.5703125" style="33" customWidth="1"/>
    <col min="5402" max="5402" width="12.28515625" style="33" bestFit="1" customWidth="1"/>
    <col min="5403" max="5403" width="9.85546875" style="33" customWidth="1"/>
    <col min="5404" max="5405" width="10.140625" style="33" customWidth="1"/>
    <col min="5406" max="5406" width="17.28515625" style="33" customWidth="1"/>
    <col min="5407" max="5407" width="10.7109375" style="33" bestFit="1" customWidth="1"/>
    <col min="5408" max="5653" width="9.140625" style="33"/>
    <col min="5654" max="5654" width="7.7109375" style="33" customWidth="1"/>
    <col min="5655" max="5655" width="52.5703125" style="33" customWidth="1"/>
    <col min="5656" max="5656" width="17.140625" style="33" bestFit="1" customWidth="1"/>
    <col min="5657" max="5657" width="15.5703125" style="33" customWidth="1"/>
    <col min="5658" max="5658" width="12.28515625" style="33" bestFit="1" customWidth="1"/>
    <col min="5659" max="5659" width="9.85546875" style="33" customWidth="1"/>
    <col min="5660" max="5661" width="10.140625" style="33" customWidth="1"/>
    <col min="5662" max="5662" width="17.28515625" style="33" customWidth="1"/>
    <col min="5663" max="5663" width="10.7109375" style="33" bestFit="1" customWidth="1"/>
    <col min="5664" max="5909" width="9.140625" style="33"/>
    <col min="5910" max="5910" width="7.7109375" style="33" customWidth="1"/>
    <col min="5911" max="5911" width="52.5703125" style="33" customWidth="1"/>
    <col min="5912" max="5912" width="17.140625" style="33" bestFit="1" customWidth="1"/>
    <col min="5913" max="5913" width="15.5703125" style="33" customWidth="1"/>
    <col min="5914" max="5914" width="12.28515625" style="33" bestFit="1" customWidth="1"/>
    <col min="5915" max="5915" width="9.85546875" style="33" customWidth="1"/>
    <col min="5916" max="5917" width="10.140625" style="33" customWidth="1"/>
    <col min="5918" max="5918" width="17.28515625" style="33" customWidth="1"/>
    <col min="5919" max="5919" width="10.7109375" style="33" bestFit="1" customWidth="1"/>
    <col min="5920" max="6165" width="9.140625" style="33"/>
    <col min="6166" max="6166" width="7.7109375" style="33" customWidth="1"/>
    <col min="6167" max="6167" width="52.5703125" style="33" customWidth="1"/>
    <col min="6168" max="6168" width="17.140625" style="33" bestFit="1" customWidth="1"/>
    <col min="6169" max="6169" width="15.5703125" style="33" customWidth="1"/>
    <col min="6170" max="6170" width="12.28515625" style="33" bestFit="1" customWidth="1"/>
    <col min="6171" max="6171" width="9.85546875" style="33" customWidth="1"/>
    <col min="6172" max="6173" width="10.140625" style="33" customWidth="1"/>
    <col min="6174" max="6174" width="17.28515625" style="33" customWidth="1"/>
    <col min="6175" max="6175" width="10.7109375" style="33" bestFit="1" customWidth="1"/>
    <col min="6176" max="6421" width="9.140625" style="33"/>
    <col min="6422" max="6422" width="7.7109375" style="33" customWidth="1"/>
    <col min="6423" max="6423" width="52.5703125" style="33" customWidth="1"/>
    <col min="6424" max="6424" width="17.140625" style="33" bestFit="1" customWidth="1"/>
    <col min="6425" max="6425" width="15.5703125" style="33" customWidth="1"/>
    <col min="6426" max="6426" width="12.28515625" style="33" bestFit="1" customWidth="1"/>
    <col min="6427" max="6427" width="9.85546875" style="33" customWidth="1"/>
    <col min="6428" max="6429" width="10.140625" style="33" customWidth="1"/>
    <col min="6430" max="6430" width="17.28515625" style="33" customWidth="1"/>
    <col min="6431" max="6431" width="10.7109375" style="33" bestFit="1" customWidth="1"/>
    <col min="6432" max="6677" width="9.140625" style="33"/>
    <col min="6678" max="6678" width="7.7109375" style="33" customWidth="1"/>
    <col min="6679" max="6679" width="52.5703125" style="33" customWidth="1"/>
    <col min="6680" max="6680" width="17.140625" style="33" bestFit="1" customWidth="1"/>
    <col min="6681" max="6681" width="15.5703125" style="33" customWidth="1"/>
    <col min="6682" max="6682" width="12.28515625" style="33" bestFit="1" customWidth="1"/>
    <col min="6683" max="6683" width="9.85546875" style="33" customWidth="1"/>
    <col min="6684" max="6685" width="10.140625" style="33" customWidth="1"/>
    <col min="6686" max="6686" width="17.28515625" style="33" customWidth="1"/>
    <col min="6687" max="6687" width="10.7109375" style="33" bestFit="1" customWidth="1"/>
    <col min="6688" max="6933" width="9.140625" style="33"/>
    <col min="6934" max="6934" width="7.7109375" style="33" customWidth="1"/>
    <col min="6935" max="6935" width="52.5703125" style="33" customWidth="1"/>
    <col min="6936" max="6936" width="17.140625" style="33" bestFit="1" customWidth="1"/>
    <col min="6937" max="6937" width="15.5703125" style="33" customWidth="1"/>
    <col min="6938" max="6938" width="12.28515625" style="33" bestFit="1" customWidth="1"/>
    <col min="6939" max="6939" width="9.85546875" style="33" customWidth="1"/>
    <col min="6940" max="6941" width="10.140625" style="33" customWidth="1"/>
    <col min="6942" max="6942" width="17.28515625" style="33" customWidth="1"/>
    <col min="6943" max="6943" width="10.7109375" style="33" bestFit="1" customWidth="1"/>
    <col min="6944" max="7189" width="9.140625" style="33"/>
    <col min="7190" max="7190" width="7.7109375" style="33" customWidth="1"/>
    <col min="7191" max="7191" width="52.5703125" style="33" customWidth="1"/>
    <col min="7192" max="7192" width="17.140625" style="33" bestFit="1" customWidth="1"/>
    <col min="7193" max="7193" width="15.5703125" style="33" customWidth="1"/>
    <col min="7194" max="7194" width="12.28515625" style="33" bestFit="1" customWidth="1"/>
    <col min="7195" max="7195" width="9.85546875" style="33" customWidth="1"/>
    <col min="7196" max="7197" width="10.140625" style="33" customWidth="1"/>
    <col min="7198" max="7198" width="17.28515625" style="33" customWidth="1"/>
    <col min="7199" max="7199" width="10.7109375" style="33" bestFit="1" customWidth="1"/>
    <col min="7200" max="7445" width="9.140625" style="33"/>
    <col min="7446" max="7446" width="7.7109375" style="33" customWidth="1"/>
    <col min="7447" max="7447" width="52.5703125" style="33" customWidth="1"/>
    <col min="7448" max="7448" width="17.140625" style="33" bestFit="1" customWidth="1"/>
    <col min="7449" max="7449" width="15.5703125" style="33" customWidth="1"/>
    <col min="7450" max="7450" width="12.28515625" style="33" bestFit="1" customWidth="1"/>
    <col min="7451" max="7451" width="9.85546875" style="33" customWidth="1"/>
    <col min="7452" max="7453" width="10.140625" style="33" customWidth="1"/>
    <col min="7454" max="7454" width="17.28515625" style="33" customWidth="1"/>
    <col min="7455" max="7455" width="10.7109375" style="33" bestFit="1" customWidth="1"/>
    <col min="7456" max="7701" width="9.140625" style="33"/>
    <col min="7702" max="7702" width="7.7109375" style="33" customWidth="1"/>
    <col min="7703" max="7703" width="52.5703125" style="33" customWidth="1"/>
    <col min="7704" max="7704" width="17.140625" style="33" bestFit="1" customWidth="1"/>
    <col min="7705" max="7705" width="15.5703125" style="33" customWidth="1"/>
    <col min="7706" max="7706" width="12.28515625" style="33" bestFit="1" customWidth="1"/>
    <col min="7707" max="7707" width="9.85546875" style="33" customWidth="1"/>
    <col min="7708" max="7709" width="10.140625" style="33" customWidth="1"/>
    <col min="7710" max="7710" width="17.28515625" style="33" customWidth="1"/>
    <col min="7711" max="7711" width="10.7109375" style="33" bestFit="1" customWidth="1"/>
    <col min="7712" max="7957" width="9.140625" style="33"/>
    <col min="7958" max="7958" width="7.7109375" style="33" customWidth="1"/>
    <col min="7959" max="7959" width="52.5703125" style="33" customWidth="1"/>
    <col min="7960" max="7960" width="17.140625" style="33" bestFit="1" customWidth="1"/>
    <col min="7961" max="7961" width="15.5703125" style="33" customWidth="1"/>
    <col min="7962" max="7962" width="12.28515625" style="33" bestFit="1" customWidth="1"/>
    <col min="7963" max="7963" width="9.85546875" style="33" customWidth="1"/>
    <col min="7964" max="7965" width="10.140625" style="33" customWidth="1"/>
    <col min="7966" max="7966" width="17.28515625" style="33" customWidth="1"/>
    <col min="7967" max="7967" width="10.7109375" style="33" bestFit="1" customWidth="1"/>
    <col min="7968" max="8213" width="9.140625" style="33"/>
    <col min="8214" max="8214" width="7.7109375" style="33" customWidth="1"/>
    <col min="8215" max="8215" width="52.5703125" style="33" customWidth="1"/>
    <col min="8216" max="8216" width="17.140625" style="33" bestFit="1" customWidth="1"/>
    <col min="8217" max="8217" width="15.5703125" style="33" customWidth="1"/>
    <col min="8218" max="8218" width="12.28515625" style="33" bestFit="1" customWidth="1"/>
    <col min="8219" max="8219" width="9.85546875" style="33" customWidth="1"/>
    <col min="8220" max="8221" width="10.140625" style="33" customWidth="1"/>
    <col min="8222" max="8222" width="17.28515625" style="33" customWidth="1"/>
    <col min="8223" max="8223" width="10.7109375" style="33" bestFit="1" customWidth="1"/>
    <col min="8224" max="8469" width="9.140625" style="33"/>
    <col min="8470" max="8470" width="7.7109375" style="33" customWidth="1"/>
    <col min="8471" max="8471" width="52.5703125" style="33" customWidth="1"/>
    <col min="8472" max="8472" width="17.140625" style="33" bestFit="1" customWidth="1"/>
    <col min="8473" max="8473" width="15.5703125" style="33" customWidth="1"/>
    <col min="8474" max="8474" width="12.28515625" style="33" bestFit="1" customWidth="1"/>
    <col min="8475" max="8475" width="9.85546875" style="33" customWidth="1"/>
    <col min="8476" max="8477" width="10.140625" style="33" customWidth="1"/>
    <col min="8478" max="8478" width="17.28515625" style="33" customWidth="1"/>
    <col min="8479" max="8479" width="10.7109375" style="33" bestFit="1" customWidth="1"/>
    <col min="8480" max="8725" width="9.140625" style="33"/>
    <col min="8726" max="8726" width="7.7109375" style="33" customWidth="1"/>
    <col min="8727" max="8727" width="52.5703125" style="33" customWidth="1"/>
    <col min="8728" max="8728" width="17.140625" style="33" bestFit="1" customWidth="1"/>
    <col min="8729" max="8729" width="15.5703125" style="33" customWidth="1"/>
    <col min="8730" max="8730" width="12.28515625" style="33" bestFit="1" customWidth="1"/>
    <col min="8731" max="8731" width="9.85546875" style="33" customWidth="1"/>
    <col min="8732" max="8733" width="10.140625" style="33" customWidth="1"/>
    <col min="8734" max="8734" width="17.28515625" style="33" customWidth="1"/>
    <col min="8735" max="8735" width="10.7109375" style="33" bestFit="1" customWidth="1"/>
    <col min="8736" max="8981" width="9.140625" style="33"/>
    <col min="8982" max="8982" width="7.7109375" style="33" customWidth="1"/>
    <col min="8983" max="8983" width="52.5703125" style="33" customWidth="1"/>
    <col min="8984" max="8984" width="17.140625" style="33" bestFit="1" customWidth="1"/>
    <col min="8985" max="8985" width="15.5703125" style="33" customWidth="1"/>
    <col min="8986" max="8986" width="12.28515625" style="33" bestFit="1" customWidth="1"/>
    <col min="8987" max="8987" width="9.85546875" style="33" customWidth="1"/>
    <col min="8988" max="8989" width="10.140625" style="33" customWidth="1"/>
    <col min="8990" max="8990" width="17.28515625" style="33" customWidth="1"/>
    <col min="8991" max="8991" width="10.7109375" style="33" bestFit="1" customWidth="1"/>
    <col min="8992" max="9237" width="9.140625" style="33"/>
    <col min="9238" max="9238" width="7.7109375" style="33" customWidth="1"/>
    <col min="9239" max="9239" width="52.5703125" style="33" customWidth="1"/>
    <col min="9240" max="9240" width="17.140625" style="33" bestFit="1" customWidth="1"/>
    <col min="9241" max="9241" width="15.5703125" style="33" customWidth="1"/>
    <col min="9242" max="9242" width="12.28515625" style="33" bestFit="1" customWidth="1"/>
    <col min="9243" max="9243" width="9.85546875" style="33" customWidth="1"/>
    <col min="9244" max="9245" width="10.140625" style="33" customWidth="1"/>
    <col min="9246" max="9246" width="17.28515625" style="33" customWidth="1"/>
    <col min="9247" max="9247" width="10.7109375" style="33" bestFit="1" customWidth="1"/>
    <col min="9248" max="9493" width="9.140625" style="33"/>
    <col min="9494" max="9494" width="7.7109375" style="33" customWidth="1"/>
    <col min="9495" max="9495" width="52.5703125" style="33" customWidth="1"/>
    <col min="9496" max="9496" width="17.140625" style="33" bestFit="1" customWidth="1"/>
    <col min="9497" max="9497" width="15.5703125" style="33" customWidth="1"/>
    <col min="9498" max="9498" width="12.28515625" style="33" bestFit="1" customWidth="1"/>
    <col min="9499" max="9499" width="9.85546875" style="33" customWidth="1"/>
    <col min="9500" max="9501" width="10.140625" style="33" customWidth="1"/>
    <col min="9502" max="9502" width="17.28515625" style="33" customWidth="1"/>
    <col min="9503" max="9503" width="10.7109375" style="33" bestFit="1" customWidth="1"/>
    <col min="9504" max="9749" width="9.140625" style="33"/>
    <col min="9750" max="9750" width="7.7109375" style="33" customWidth="1"/>
    <col min="9751" max="9751" width="52.5703125" style="33" customWidth="1"/>
    <col min="9752" max="9752" width="17.140625" style="33" bestFit="1" customWidth="1"/>
    <col min="9753" max="9753" width="15.5703125" style="33" customWidth="1"/>
    <col min="9754" max="9754" width="12.28515625" style="33" bestFit="1" customWidth="1"/>
    <col min="9755" max="9755" width="9.85546875" style="33" customWidth="1"/>
    <col min="9756" max="9757" width="10.140625" style="33" customWidth="1"/>
    <col min="9758" max="9758" width="17.28515625" style="33" customWidth="1"/>
    <col min="9759" max="9759" width="10.7109375" style="33" bestFit="1" customWidth="1"/>
    <col min="9760" max="10005" width="9.140625" style="33"/>
    <col min="10006" max="10006" width="7.7109375" style="33" customWidth="1"/>
    <col min="10007" max="10007" width="52.5703125" style="33" customWidth="1"/>
    <col min="10008" max="10008" width="17.140625" style="33" bestFit="1" customWidth="1"/>
    <col min="10009" max="10009" width="15.5703125" style="33" customWidth="1"/>
    <col min="10010" max="10010" width="12.28515625" style="33" bestFit="1" customWidth="1"/>
    <col min="10011" max="10011" width="9.85546875" style="33" customWidth="1"/>
    <col min="10012" max="10013" width="10.140625" style="33" customWidth="1"/>
    <col min="10014" max="10014" width="17.28515625" style="33" customWidth="1"/>
    <col min="10015" max="10015" width="10.7109375" style="33" bestFit="1" customWidth="1"/>
    <col min="10016" max="10261" width="9.140625" style="33"/>
    <col min="10262" max="10262" width="7.7109375" style="33" customWidth="1"/>
    <col min="10263" max="10263" width="52.5703125" style="33" customWidth="1"/>
    <col min="10264" max="10264" width="17.140625" style="33" bestFit="1" customWidth="1"/>
    <col min="10265" max="10265" width="15.5703125" style="33" customWidth="1"/>
    <col min="10266" max="10266" width="12.28515625" style="33" bestFit="1" customWidth="1"/>
    <col min="10267" max="10267" width="9.85546875" style="33" customWidth="1"/>
    <col min="10268" max="10269" width="10.140625" style="33" customWidth="1"/>
    <col min="10270" max="10270" width="17.28515625" style="33" customWidth="1"/>
    <col min="10271" max="10271" width="10.7109375" style="33" bestFit="1" customWidth="1"/>
    <col min="10272" max="10517" width="9.140625" style="33"/>
    <col min="10518" max="10518" width="7.7109375" style="33" customWidth="1"/>
    <col min="10519" max="10519" width="52.5703125" style="33" customWidth="1"/>
    <col min="10520" max="10520" width="17.140625" style="33" bestFit="1" customWidth="1"/>
    <col min="10521" max="10521" width="15.5703125" style="33" customWidth="1"/>
    <col min="10522" max="10522" width="12.28515625" style="33" bestFit="1" customWidth="1"/>
    <col min="10523" max="10523" width="9.85546875" style="33" customWidth="1"/>
    <col min="10524" max="10525" width="10.140625" style="33" customWidth="1"/>
    <col min="10526" max="10526" width="17.28515625" style="33" customWidth="1"/>
    <col min="10527" max="10527" width="10.7109375" style="33" bestFit="1" customWidth="1"/>
    <col min="10528" max="10773" width="9.140625" style="33"/>
    <col min="10774" max="10774" width="7.7109375" style="33" customWidth="1"/>
    <col min="10775" max="10775" width="52.5703125" style="33" customWidth="1"/>
    <col min="10776" max="10776" width="17.140625" style="33" bestFit="1" customWidth="1"/>
    <col min="10777" max="10777" width="15.5703125" style="33" customWidth="1"/>
    <col min="10778" max="10778" width="12.28515625" style="33" bestFit="1" customWidth="1"/>
    <col min="10779" max="10779" width="9.85546875" style="33" customWidth="1"/>
    <col min="10780" max="10781" width="10.140625" style="33" customWidth="1"/>
    <col min="10782" max="10782" width="17.28515625" style="33" customWidth="1"/>
    <col min="10783" max="10783" width="10.7109375" style="33" bestFit="1" customWidth="1"/>
    <col min="10784" max="11029" width="9.140625" style="33"/>
    <col min="11030" max="11030" width="7.7109375" style="33" customWidth="1"/>
    <col min="11031" max="11031" width="52.5703125" style="33" customWidth="1"/>
    <col min="11032" max="11032" width="17.140625" style="33" bestFit="1" customWidth="1"/>
    <col min="11033" max="11033" width="15.5703125" style="33" customWidth="1"/>
    <col min="11034" max="11034" width="12.28515625" style="33" bestFit="1" customWidth="1"/>
    <col min="11035" max="11035" width="9.85546875" style="33" customWidth="1"/>
    <col min="11036" max="11037" width="10.140625" style="33" customWidth="1"/>
    <col min="11038" max="11038" width="17.28515625" style="33" customWidth="1"/>
    <col min="11039" max="11039" width="10.7109375" style="33" bestFit="1" customWidth="1"/>
    <col min="11040" max="11285" width="9.140625" style="33"/>
    <col min="11286" max="11286" width="7.7109375" style="33" customWidth="1"/>
    <col min="11287" max="11287" width="52.5703125" style="33" customWidth="1"/>
    <col min="11288" max="11288" width="17.140625" style="33" bestFit="1" customWidth="1"/>
    <col min="11289" max="11289" width="15.5703125" style="33" customWidth="1"/>
    <col min="11290" max="11290" width="12.28515625" style="33" bestFit="1" customWidth="1"/>
    <col min="11291" max="11291" width="9.85546875" style="33" customWidth="1"/>
    <col min="11292" max="11293" width="10.140625" style="33" customWidth="1"/>
    <col min="11294" max="11294" width="17.28515625" style="33" customWidth="1"/>
    <col min="11295" max="11295" width="10.7109375" style="33" bestFit="1" customWidth="1"/>
    <col min="11296" max="11541" width="9.140625" style="33"/>
    <col min="11542" max="11542" width="7.7109375" style="33" customWidth="1"/>
    <col min="11543" max="11543" width="52.5703125" style="33" customWidth="1"/>
    <col min="11544" max="11544" width="17.140625" style="33" bestFit="1" customWidth="1"/>
    <col min="11545" max="11545" width="15.5703125" style="33" customWidth="1"/>
    <col min="11546" max="11546" width="12.28515625" style="33" bestFit="1" customWidth="1"/>
    <col min="11547" max="11547" width="9.85546875" style="33" customWidth="1"/>
    <col min="11548" max="11549" width="10.140625" style="33" customWidth="1"/>
    <col min="11550" max="11550" width="17.28515625" style="33" customWidth="1"/>
    <col min="11551" max="11551" width="10.7109375" style="33" bestFit="1" customWidth="1"/>
    <col min="11552" max="11797" width="9.140625" style="33"/>
    <col min="11798" max="11798" width="7.7109375" style="33" customWidth="1"/>
    <col min="11799" max="11799" width="52.5703125" style="33" customWidth="1"/>
    <col min="11800" max="11800" width="17.140625" style="33" bestFit="1" customWidth="1"/>
    <col min="11801" max="11801" width="15.5703125" style="33" customWidth="1"/>
    <col min="11802" max="11802" width="12.28515625" style="33" bestFit="1" customWidth="1"/>
    <col min="11803" max="11803" width="9.85546875" style="33" customWidth="1"/>
    <col min="11804" max="11805" width="10.140625" style="33" customWidth="1"/>
    <col min="11806" max="11806" width="17.28515625" style="33" customWidth="1"/>
    <col min="11807" max="11807" width="10.7109375" style="33" bestFit="1" customWidth="1"/>
    <col min="11808" max="12053" width="9.140625" style="33"/>
    <col min="12054" max="12054" width="7.7109375" style="33" customWidth="1"/>
    <col min="12055" max="12055" width="52.5703125" style="33" customWidth="1"/>
    <col min="12056" max="12056" width="17.140625" style="33" bestFit="1" customWidth="1"/>
    <col min="12057" max="12057" width="15.5703125" style="33" customWidth="1"/>
    <col min="12058" max="12058" width="12.28515625" style="33" bestFit="1" customWidth="1"/>
    <col min="12059" max="12059" width="9.85546875" style="33" customWidth="1"/>
    <col min="12060" max="12061" width="10.140625" style="33" customWidth="1"/>
    <col min="12062" max="12062" width="17.28515625" style="33" customWidth="1"/>
    <col min="12063" max="12063" width="10.7109375" style="33" bestFit="1" customWidth="1"/>
    <col min="12064" max="12309" width="9.140625" style="33"/>
    <col min="12310" max="12310" width="7.7109375" style="33" customWidth="1"/>
    <col min="12311" max="12311" width="52.5703125" style="33" customWidth="1"/>
    <col min="12312" max="12312" width="17.140625" style="33" bestFit="1" customWidth="1"/>
    <col min="12313" max="12313" width="15.5703125" style="33" customWidth="1"/>
    <col min="12314" max="12314" width="12.28515625" style="33" bestFit="1" customWidth="1"/>
    <col min="12315" max="12315" width="9.85546875" style="33" customWidth="1"/>
    <col min="12316" max="12317" width="10.140625" style="33" customWidth="1"/>
    <col min="12318" max="12318" width="17.28515625" style="33" customWidth="1"/>
    <col min="12319" max="12319" width="10.7109375" style="33" bestFit="1" customWidth="1"/>
    <col min="12320" max="12565" width="9.140625" style="33"/>
    <col min="12566" max="12566" width="7.7109375" style="33" customWidth="1"/>
    <col min="12567" max="12567" width="52.5703125" style="33" customWidth="1"/>
    <col min="12568" max="12568" width="17.140625" style="33" bestFit="1" customWidth="1"/>
    <col min="12569" max="12569" width="15.5703125" style="33" customWidth="1"/>
    <col min="12570" max="12570" width="12.28515625" style="33" bestFit="1" customWidth="1"/>
    <col min="12571" max="12571" width="9.85546875" style="33" customWidth="1"/>
    <col min="12572" max="12573" width="10.140625" style="33" customWidth="1"/>
    <col min="12574" max="12574" width="17.28515625" style="33" customWidth="1"/>
    <col min="12575" max="12575" width="10.7109375" style="33" bestFit="1" customWidth="1"/>
    <col min="12576" max="12821" width="9.140625" style="33"/>
    <col min="12822" max="12822" width="7.7109375" style="33" customWidth="1"/>
    <col min="12823" max="12823" width="52.5703125" style="33" customWidth="1"/>
    <col min="12824" max="12824" width="17.140625" style="33" bestFit="1" customWidth="1"/>
    <col min="12825" max="12825" width="15.5703125" style="33" customWidth="1"/>
    <col min="12826" max="12826" width="12.28515625" style="33" bestFit="1" customWidth="1"/>
    <col min="12827" max="12827" width="9.85546875" style="33" customWidth="1"/>
    <col min="12828" max="12829" width="10.140625" style="33" customWidth="1"/>
    <col min="12830" max="12830" width="17.28515625" style="33" customWidth="1"/>
    <col min="12831" max="12831" width="10.7109375" style="33" bestFit="1" customWidth="1"/>
    <col min="12832" max="13077" width="9.140625" style="33"/>
    <col min="13078" max="13078" width="7.7109375" style="33" customWidth="1"/>
    <col min="13079" max="13079" width="52.5703125" style="33" customWidth="1"/>
    <col min="13080" max="13080" width="17.140625" style="33" bestFit="1" customWidth="1"/>
    <col min="13081" max="13081" width="15.5703125" style="33" customWidth="1"/>
    <col min="13082" max="13082" width="12.28515625" style="33" bestFit="1" customWidth="1"/>
    <col min="13083" max="13083" width="9.85546875" style="33" customWidth="1"/>
    <col min="13084" max="13085" width="10.140625" style="33" customWidth="1"/>
    <col min="13086" max="13086" width="17.28515625" style="33" customWidth="1"/>
    <col min="13087" max="13087" width="10.7109375" style="33" bestFit="1" customWidth="1"/>
    <col min="13088" max="13333" width="9.140625" style="33"/>
    <col min="13334" max="13334" width="7.7109375" style="33" customWidth="1"/>
    <col min="13335" max="13335" width="52.5703125" style="33" customWidth="1"/>
    <col min="13336" max="13336" width="17.140625" style="33" bestFit="1" customWidth="1"/>
    <col min="13337" max="13337" width="15.5703125" style="33" customWidth="1"/>
    <col min="13338" max="13338" width="12.28515625" style="33" bestFit="1" customWidth="1"/>
    <col min="13339" max="13339" width="9.85546875" style="33" customWidth="1"/>
    <col min="13340" max="13341" width="10.140625" style="33" customWidth="1"/>
    <col min="13342" max="13342" width="17.28515625" style="33" customWidth="1"/>
    <col min="13343" max="13343" width="10.7109375" style="33" bestFit="1" customWidth="1"/>
    <col min="13344" max="13589" width="9.140625" style="33"/>
    <col min="13590" max="13590" width="7.7109375" style="33" customWidth="1"/>
    <col min="13591" max="13591" width="52.5703125" style="33" customWidth="1"/>
    <col min="13592" max="13592" width="17.140625" style="33" bestFit="1" customWidth="1"/>
    <col min="13593" max="13593" width="15.5703125" style="33" customWidth="1"/>
    <col min="13594" max="13594" width="12.28515625" style="33" bestFit="1" customWidth="1"/>
    <col min="13595" max="13595" width="9.85546875" style="33" customWidth="1"/>
    <col min="13596" max="13597" width="10.140625" style="33" customWidth="1"/>
    <col min="13598" max="13598" width="17.28515625" style="33" customWidth="1"/>
    <col min="13599" max="13599" width="10.7109375" style="33" bestFit="1" customWidth="1"/>
    <col min="13600" max="13845" width="9.140625" style="33"/>
    <col min="13846" max="13846" width="7.7109375" style="33" customWidth="1"/>
    <col min="13847" max="13847" width="52.5703125" style="33" customWidth="1"/>
    <col min="13848" max="13848" width="17.140625" style="33" bestFit="1" customWidth="1"/>
    <col min="13849" max="13849" width="15.5703125" style="33" customWidth="1"/>
    <col min="13850" max="13850" width="12.28515625" style="33" bestFit="1" customWidth="1"/>
    <col min="13851" max="13851" width="9.85546875" style="33" customWidth="1"/>
    <col min="13852" max="13853" width="10.140625" style="33" customWidth="1"/>
    <col min="13854" max="13854" width="17.28515625" style="33" customWidth="1"/>
    <col min="13855" max="13855" width="10.7109375" style="33" bestFit="1" customWidth="1"/>
    <col min="13856" max="14101" width="9.140625" style="33"/>
    <col min="14102" max="14102" width="7.7109375" style="33" customWidth="1"/>
    <col min="14103" max="14103" width="52.5703125" style="33" customWidth="1"/>
    <col min="14104" max="14104" width="17.140625" style="33" bestFit="1" customWidth="1"/>
    <col min="14105" max="14105" width="15.5703125" style="33" customWidth="1"/>
    <col min="14106" max="14106" width="12.28515625" style="33" bestFit="1" customWidth="1"/>
    <col min="14107" max="14107" width="9.85546875" style="33" customWidth="1"/>
    <col min="14108" max="14109" width="10.140625" style="33" customWidth="1"/>
    <col min="14110" max="14110" width="17.28515625" style="33" customWidth="1"/>
    <col min="14111" max="14111" width="10.7109375" style="33" bestFit="1" customWidth="1"/>
    <col min="14112" max="14357" width="9.140625" style="33"/>
    <col min="14358" max="14358" width="7.7109375" style="33" customWidth="1"/>
    <col min="14359" max="14359" width="52.5703125" style="33" customWidth="1"/>
    <col min="14360" max="14360" width="17.140625" style="33" bestFit="1" customWidth="1"/>
    <col min="14361" max="14361" width="15.5703125" style="33" customWidth="1"/>
    <col min="14362" max="14362" width="12.28515625" style="33" bestFit="1" customWidth="1"/>
    <col min="14363" max="14363" width="9.85546875" style="33" customWidth="1"/>
    <col min="14364" max="14365" width="10.140625" style="33" customWidth="1"/>
    <col min="14366" max="14366" width="17.28515625" style="33" customWidth="1"/>
    <col min="14367" max="14367" width="10.7109375" style="33" bestFit="1" customWidth="1"/>
    <col min="14368" max="14613" width="9.140625" style="33"/>
    <col min="14614" max="14614" width="7.7109375" style="33" customWidth="1"/>
    <col min="14615" max="14615" width="52.5703125" style="33" customWidth="1"/>
    <col min="14616" max="14616" width="17.140625" style="33" bestFit="1" customWidth="1"/>
    <col min="14617" max="14617" width="15.5703125" style="33" customWidth="1"/>
    <col min="14618" max="14618" width="12.28515625" style="33" bestFit="1" customWidth="1"/>
    <col min="14619" max="14619" width="9.85546875" style="33" customWidth="1"/>
    <col min="14620" max="14621" width="10.140625" style="33" customWidth="1"/>
    <col min="14622" max="14622" width="17.28515625" style="33" customWidth="1"/>
    <col min="14623" max="14623" width="10.7109375" style="33" bestFit="1" customWidth="1"/>
    <col min="14624" max="14869" width="9.140625" style="33"/>
    <col min="14870" max="14870" width="7.7109375" style="33" customWidth="1"/>
    <col min="14871" max="14871" width="52.5703125" style="33" customWidth="1"/>
    <col min="14872" max="14872" width="17.140625" style="33" bestFit="1" customWidth="1"/>
    <col min="14873" max="14873" width="15.5703125" style="33" customWidth="1"/>
    <col min="14874" max="14874" width="12.28515625" style="33" bestFit="1" customWidth="1"/>
    <col min="14875" max="14875" width="9.85546875" style="33" customWidth="1"/>
    <col min="14876" max="14877" width="10.140625" style="33" customWidth="1"/>
    <col min="14878" max="14878" width="17.28515625" style="33" customWidth="1"/>
    <col min="14879" max="14879" width="10.7109375" style="33" bestFit="1" customWidth="1"/>
    <col min="14880" max="15125" width="9.140625" style="33"/>
    <col min="15126" max="15126" width="7.7109375" style="33" customWidth="1"/>
    <col min="15127" max="15127" width="52.5703125" style="33" customWidth="1"/>
    <col min="15128" max="15128" width="17.140625" style="33" bestFit="1" customWidth="1"/>
    <col min="15129" max="15129" width="15.5703125" style="33" customWidth="1"/>
    <col min="15130" max="15130" width="12.28515625" style="33" bestFit="1" customWidth="1"/>
    <col min="15131" max="15131" width="9.85546875" style="33" customWidth="1"/>
    <col min="15132" max="15133" width="10.140625" style="33" customWidth="1"/>
    <col min="15134" max="15134" width="17.28515625" style="33" customWidth="1"/>
    <col min="15135" max="15135" width="10.7109375" style="33" bestFit="1" customWidth="1"/>
    <col min="15136" max="15381" width="9.140625" style="33"/>
    <col min="15382" max="15382" width="7.7109375" style="33" customWidth="1"/>
    <col min="15383" max="15383" width="52.5703125" style="33" customWidth="1"/>
    <col min="15384" max="15384" width="17.140625" style="33" bestFit="1" customWidth="1"/>
    <col min="15385" max="15385" width="15.5703125" style="33" customWidth="1"/>
    <col min="15386" max="15386" width="12.28515625" style="33" bestFit="1" customWidth="1"/>
    <col min="15387" max="15387" width="9.85546875" style="33" customWidth="1"/>
    <col min="15388" max="15389" width="10.140625" style="33" customWidth="1"/>
    <col min="15390" max="15390" width="17.28515625" style="33" customWidth="1"/>
    <col min="15391" max="15391" width="10.7109375" style="33" bestFit="1" customWidth="1"/>
    <col min="15392" max="15637" width="9.140625" style="33"/>
    <col min="15638" max="15638" width="7.7109375" style="33" customWidth="1"/>
    <col min="15639" max="15639" width="52.5703125" style="33" customWidth="1"/>
    <col min="15640" max="15640" width="17.140625" style="33" bestFit="1" customWidth="1"/>
    <col min="15641" max="15641" width="15.5703125" style="33" customWidth="1"/>
    <col min="15642" max="15642" width="12.28515625" style="33" bestFit="1" customWidth="1"/>
    <col min="15643" max="15643" width="9.85546875" style="33" customWidth="1"/>
    <col min="15644" max="15645" width="10.140625" style="33" customWidth="1"/>
    <col min="15646" max="15646" width="17.28515625" style="33" customWidth="1"/>
    <col min="15647" max="15647" width="10.7109375" style="33" bestFit="1" customWidth="1"/>
    <col min="15648" max="15893" width="9.140625" style="33"/>
    <col min="15894" max="15894" width="7.7109375" style="33" customWidth="1"/>
    <col min="15895" max="15895" width="52.5703125" style="33" customWidth="1"/>
    <col min="15896" max="15896" width="17.140625" style="33" bestFit="1" customWidth="1"/>
    <col min="15897" max="15897" width="15.5703125" style="33" customWidth="1"/>
    <col min="15898" max="15898" width="12.28515625" style="33" bestFit="1" customWidth="1"/>
    <col min="15899" max="15899" width="9.85546875" style="33" customWidth="1"/>
    <col min="15900" max="15901" width="10.140625" style="33" customWidth="1"/>
    <col min="15902" max="15902" width="17.28515625" style="33" customWidth="1"/>
    <col min="15903" max="15903" width="10.7109375" style="33" bestFit="1" customWidth="1"/>
    <col min="15904" max="16149" width="9.140625" style="33"/>
    <col min="16150" max="16150" width="7.7109375" style="33" customWidth="1"/>
    <col min="16151" max="16151" width="52.5703125" style="33" customWidth="1"/>
    <col min="16152" max="16152" width="17.140625" style="33" bestFit="1" customWidth="1"/>
    <col min="16153" max="16153" width="15.5703125" style="33" customWidth="1"/>
    <col min="16154" max="16154" width="12.28515625" style="33" bestFit="1" customWidth="1"/>
    <col min="16155" max="16155" width="9.85546875" style="33" customWidth="1"/>
    <col min="16156" max="16157" width="10.140625" style="33" customWidth="1"/>
    <col min="16158" max="16158" width="17.28515625" style="33" customWidth="1"/>
    <col min="16159" max="16159" width="10.7109375" style="33" bestFit="1" customWidth="1"/>
    <col min="16160" max="16384" width="9.140625" style="33"/>
  </cols>
  <sheetData>
    <row r="1" spans="1:382">
      <c r="A1" s="29" t="s">
        <v>545</v>
      </c>
      <c r="B1" s="30"/>
      <c r="C1" s="31"/>
      <c r="D1" s="692" t="s">
        <v>71</v>
      </c>
      <c r="E1" s="693"/>
      <c r="F1" s="694">
        <f>+F134</f>
        <v>0</v>
      </c>
      <c r="G1" s="31"/>
      <c r="H1" s="603"/>
      <c r="I1" s="603"/>
      <c r="J1" s="31"/>
      <c r="K1" s="31"/>
      <c r="L1" s="603"/>
      <c r="M1" s="603"/>
      <c r="N1" s="31"/>
      <c r="O1" s="31"/>
      <c r="P1" s="603"/>
      <c r="Q1" s="603"/>
      <c r="R1" s="31"/>
      <c r="S1" s="31"/>
      <c r="T1" s="603"/>
      <c r="U1" s="603"/>
      <c r="V1" s="31"/>
      <c r="W1" s="31"/>
      <c r="X1" s="603"/>
      <c r="Y1" s="603"/>
      <c r="Z1" s="31"/>
      <c r="AA1" s="31"/>
      <c r="AB1" s="603"/>
      <c r="AC1" s="603"/>
      <c r="AD1" s="31"/>
      <c r="AE1" s="31"/>
      <c r="AF1" s="603"/>
      <c r="AG1" s="603"/>
      <c r="AH1" s="31"/>
    </row>
    <row r="2" spans="1:382">
      <c r="A2" s="29" t="s">
        <v>5</v>
      </c>
      <c r="C2" s="34"/>
      <c r="D2" s="695" t="s">
        <v>342</v>
      </c>
      <c r="E2" s="696"/>
      <c r="F2" s="697">
        <f>+ROUND(F1*0.2,-1)</f>
        <v>0</v>
      </c>
      <c r="G2" s="34"/>
      <c r="H2" s="603"/>
      <c r="I2" s="603"/>
      <c r="J2" s="603"/>
      <c r="K2" s="34"/>
      <c r="L2" s="603"/>
      <c r="M2" s="603"/>
      <c r="N2" s="31"/>
      <c r="O2" s="34"/>
      <c r="P2" s="603"/>
      <c r="Q2" s="603"/>
      <c r="R2" s="31"/>
      <c r="S2" s="34"/>
      <c r="T2" s="603"/>
      <c r="U2" s="603"/>
      <c r="V2" s="31"/>
      <c r="W2" s="34"/>
      <c r="X2" s="603"/>
      <c r="Y2" s="603"/>
      <c r="Z2" s="31"/>
      <c r="AA2" s="34"/>
      <c r="AB2" s="603"/>
      <c r="AC2" s="603"/>
      <c r="AD2" s="31"/>
      <c r="AE2" s="34"/>
      <c r="AF2" s="603"/>
      <c r="AG2" s="603"/>
      <c r="AH2" s="31"/>
    </row>
    <row r="3" spans="1:382" ht="21.75" thickBot="1">
      <c r="A3" s="29" t="s">
        <v>260</v>
      </c>
      <c r="B3" s="35"/>
      <c r="C3" s="34"/>
      <c r="D3" s="698" t="s">
        <v>343</v>
      </c>
      <c r="E3" s="699"/>
      <c r="F3" s="700">
        <f>+F1-F2</f>
        <v>0</v>
      </c>
      <c r="G3" s="34"/>
      <c r="H3" s="603"/>
      <c r="I3" s="603"/>
      <c r="K3" s="603"/>
      <c r="L3" s="603"/>
      <c r="M3" s="603"/>
      <c r="N3" s="31"/>
      <c r="O3" s="34"/>
      <c r="P3" s="603"/>
      <c r="Q3" s="603"/>
      <c r="R3" s="31"/>
      <c r="S3" s="34"/>
      <c r="T3" s="603"/>
      <c r="U3" s="603"/>
      <c r="V3" s="31"/>
      <c r="W3" s="34"/>
      <c r="X3" s="603"/>
      <c r="Y3" s="603"/>
      <c r="Z3" s="31"/>
      <c r="AA3" s="34"/>
      <c r="AB3" s="603"/>
      <c r="AC3" s="603"/>
      <c r="AD3" s="31"/>
      <c r="AE3" s="34"/>
      <c r="AF3" s="603"/>
      <c r="AG3" s="603"/>
      <c r="AH3" s="31"/>
    </row>
    <row r="4" spans="1:382" ht="23.25">
      <c r="A4" s="32" t="s">
        <v>341</v>
      </c>
      <c r="B4" s="35"/>
      <c r="C4" s="34"/>
      <c r="D4" s="691"/>
      <c r="E4" s="603"/>
      <c r="F4" s="31"/>
      <c r="G4" s="34"/>
      <c r="H4" s="603"/>
      <c r="I4" s="603"/>
      <c r="J4" s="603"/>
      <c r="K4" s="34"/>
      <c r="L4" s="603"/>
      <c r="M4" s="603"/>
      <c r="N4" s="31"/>
      <c r="O4" s="34"/>
      <c r="P4" s="603"/>
      <c r="Q4" s="603"/>
      <c r="R4" s="31"/>
      <c r="S4" s="34"/>
      <c r="T4" s="603"/>
      <c r="U4" s="603"/>
      <c r="V4" s="31"/>
      <c r="W4" s="34"/>
      <c r="X4" s="603"/>
      <c r="Y4" s="603"/>
      <c r="Z4" s="31"/>
      <c r="AA4" s="34"/>
      <c r="AB4" s="745"/>
      <c r="AC4" s="603"/>
      <c r="AD4" s="31"/>
      <c r="AE4" s="34"/>
      <c r="AF4" s="745"/>
      <c r="AG4" s="603"/>
      <c r="AH4" s="31"/>
    </row>
    <row r="5" spans="1:382" ht="24" customHeight="1">
      <c r="A5" s="557" t="s">
        <v>7</v>
      </c>
      <c r="B5" s="557"/>
      <c r="C5" s="1108" t="s">
        <v>8</v>
      </c>
      <c r="D5" s="1108"/>
      <c r="E5" s="1108"/>
      <c r="F5" s="1108"/>
      <c r="G5" s="1108"/>
      <c r="H5" s="1108"/>
      <c r="I5" s="1108"/>
      <c r="J5" s="1108"/>
      <c r="K5" s="1108"/>
      <c r="L5" s="1108"/>
      <c r="M5" s="1108"/>
      <c r="N5" s="1108"/>
      <c r="O5" s="1108"/>
      <c r="P5" s="1108"/>
      <c r="Q5" s="1108"/>
      <c r="R5" s="1108"/>
      <c r="S5" s="1108"/>
      <c r="T5" s="1108"/>
      <c r="U5" s="1108"/>
      <c r="V5" s="1108"/>
      <c r="W5" s="1108"/>
      <c r="X5" s="1108"/>
      <c r="Y5" s="1108"/>
      <c r="Z5" s="1108"/>
      <c r="AA5" s="1108"/>
      <c r="AB5" s="1108"/>
      <c r="AC5" s="1108"/>
      <c r="AD5" s="1108"/>
      <c r="AE5" s="1108"/>
      <c r="AF5" s="1108"/>
      <c r="AG5" s="1108"/>
      <c r="AH5" s="1108"/>
    </row>
    <row r="6" spans="1:382" ht="23.25">
      <c r="A6" s="37" t="s">
        <v>10</v>
      </c>
      <c r="B6" s="634" t="s">
        <v>11</v>
      </c>
      <c r="C6" s="1109" t="s">
        <v>0</v>
      </c>
      <c r="D6" s="1110"/>
      <c r="E6" s="1110"/>
      <c r="F6" s="1111"/>
      <c r="G6" s="1105" t="s">
        <v>339</v>
      </c>
      <c r="H6" s="1106"/>
      <c r="I6" s="1106"/>
      <c r="J6" s="1107"/>
      <c r="K6" s="1105" t="s">
        <v>339</v>
      </c>
      <c r="L6" s="1106"/>
      <c r="M6" s="1106"/>
      <c r="N6" s="1107"/>
      <c r="O6" s="1105" t="s">
        <v>339</v>
      </c>
      <c r="P6" s="1106"/>
      <c r="Q6" s="1106"/>
      <c r="R6" s="1107"/>
      <c r="S6" s="1105" t="s">
        <v>339</v>
      </c>
      <c r="T6" s="1106"/>
      <c r="U6" s="1106"/>
      <c r="V6" s="1107"/>
      <c r="W6" s="1105" t="s">
        <v>339</v>
      </c>
      <c r="X6" s="1106"/>
      <c r="Y6" s="1106"/>
      <c r="Z6" s="1107"/>
      <c r="AA6" s="1105" t="s">
        <v>339</v>
      </c>
      <c r="AB6" s="1106"/>
      <c r="AC6" s="1106"/>
      <c r="AD6" s="1107"/>
      <c r="AE6" s="1105" t="s">
        <v>339</v>
      </c>
      <c r="AF6" s="1106"/>
      <c r="AG6" s="1106"/>
      <c r="AH6" s="1107"/>
    </row>
    <row r="7" spans="1:382" ht="23.25">
      <c r="A7" s="37" t="s">
        <v>12</v>
      </c>
      <c r="B7" s="634"/>
      <c r="C7" s="739" t="s">
        <v>253</v>
      </c>
      <c r="D7" s="740" t="s">
        <v>257</v>
      </c>
      <c r="E7" s="740" t="s">
        <v>258</v>
      </c>
      <c r="F7" s="741" t="s">
        <v>0</v>
      </c>
      <c r="G7" s="604" t="s">
        <v>253</v>
      </c>
      <c r="H7" s="602" t="s">
        <v>257</v>
      </c>
      <c r="I7" s="602" t="s">
        <v>258</v>
      </c>
      <c r="J7" s="605" t="s">
        <v>0</v>
      </c>
      <c r="K7" s="604" t="s">
        <v>253</v>
      </c>
      <c r="L7" s="602" t="s">
        <v>257</v>
      </c>
      <c r="M7" s="602" t="s">
        <v>258</v>
      </c>
      <c r="N7" s="605" t="s">
        <v>0</v>
      </c>
      <c r="O7" s="604" t="s">
        <v>253</v>
      </c>
      <c r="P7" s="602" t="s">
        <v>257</v>
      </c>
      <c r="Q7" s="602" t="s">
        <v>258</v>
      </c>
      <c r="R7" s="605" t="s">
        <v>0</v>
      </c>
      <c r="S7" s="604" t="s">
        <v>253</v>
      </c>
      <c r="T7" s="602" t="s">
        <v>257</v>
      </c>
      <c r="U7" s="602" t="s">
        <v>258</v>
      </c>
      <c r="V7" s="605" t="s">
        <v>0</v>
      </c>
      <c r="W7" s="604" t="s">
        <v>253</v>
      </c>
      <c r="X7" s="602" t="s">
        <v>257</v>
      </c>
      <c r="Y7" s="602" t="s">
        <v>258</v>
      </c>
      <c r="Z7" s="605" t="s">
        <v>0</v>
      </c>
      <c r="AA7" s="604" t="s">
        <v>253</v>
      </c>
      <c r="AB7" s="602" t="s">
        <v>257</v>
      </c>
      <c r="AC7" s="602" t="s">
        <v>258</v>
      </c>
      <c r="AD7" s="605" t="s">
        <v>0</v>
      </c>
      <c r="AE7" s="604" t="s">
        <v>253</v>
      </c>
      <c r="AF7" s="602" t="s">
        <v>257</v>
      </c>
      <c r="AG7" s="602" t="s">
        <v>258</v>
      </c>
      <c r="AH7" s="605" t="s">
        <v>0</v>
      </c>
    </row>
    <row r="8" spans="1:382" s="39" customFormat="1">
      <c r="A8" s="625" t="s">
        <v>218</v>
      </c>
      <c r="B8" s="635"/>
      <c r="C8" s="742">
        <f t="shared" ref="C8:F38" si="0">+G8+K8+O8+S8+W8+AA8+AE8</f>
        <v>0</v>
      </c>
      <c r="D8" s="743">
        <f t="shared" si="0"/>
        <v>0</v>
      </c>
      <c r="E8" s="743">
        <f t="shared" si="0"/>
        <v>0</v>
      </c>
      <c r="F8" s="744">
        <f t="shared" si="0"/>
        <v>0</v>
      </c>
      <c r="G8" s="626">
        <f t="shared" ref="G8:I8" si="1">+G9++G103+G106+G109</f>
        <v>0</v>
      </c>
      <c r="H8" s="626">
        <f t="shared" si="1"/>
        <v>0</v>
      </c>
      <c r="I8" s="626">
        <f t="shared" si="1"/>
        <v>0</v>
      </c>
      <c r="J8" s="626">
        <f t="shared" ref="J8:J16" si="2">SUM(G8:I8)</f>
        <v>0</v>
      </c>
      <c r="K8" s="626">
        <f t="shared" ref="K8:M8" si="3">+K9++K103+K106+K109</f>
        <v>0</v>
      </c>
      <c r="L8" s="626">
        <f t="shared" si="3"/>
        <v>0</v>
      </c>
      <c r="M8" s="626">
        <f t="shared" si="3"/>
        <v>0</v>
      </c>
      <c r="N8" s="626">
        <f t="shared" ref="N8:N12" si="4">SUM(K8:M8)</f>
        <v>0</v>
      </c>
      <c r="O8" s="626">
        <f t="shared" ref="O8:Q8" si="5">+O9++O103+O106+O109</f>
        <v>0</v>
      </c>
      <c r="P8" s="626">
        <f t="shared" si="5"/>
        <v>0</v>
      </c>
      <c r="Q8" s="626">
        <f t="shared" si="5"/>
        <v>0</v>
      </c>
      <c r="R8" s="626">
        <f t="shared" ref="R8:R12" si="6">SUM(O8:Q8)</f>
        <v>0</v>
      </c>
      <c r="S8" s="626">
        <f t="shared" ref="S8:U8" si="7">+S9++S103+S106+S109</f>
        <v>0</v>
      </c>
      <c r="T8" s="626">
        <f t="shared" si="7"/>
        <v>0</v>
      </c>
      <c r="U8" s="626">
        <f t="shared" si="7"/>
        <v>0</v>
      </c>
      <c r="V8" s="626">
        <f t="shared" ref="V8:V12" si="8">SUM(S8:U8)</f>
        <v>0</v>
      </c>
      <c r="W8" s="626">
        <f t="shared" ref="W8:Y8" si="9">+W9++W103+W106+W109</f>
        <v>0</v>
      </c>
      <c r="X8" s="626">
        <f t="shared" si="9"/>
        <v>0</v>
      </c>
      <c r="Y8" s="626">
        <f t="shared" si="9"/>
        <v>0</v>
      </c>
      <c r="Z8" s="626">
        <f t="shared" ref="Z8:Z12" si="10">SUM(W8:Y8)</f>
        <v>0</v>
      </c>
      <c r="AA8" s="626">
        <f t="shared" ref="AA8:AC8" si="11">+AA9++AA103+AA106+AA109</f>
        <v>0</v>
      </c>
      <c r="AB8" s="626">
        <f t="shared" si="11"/>
        <v>0</v>
      </c>
      <c r="AC8" s="626">
        <f t="shared" si="11"/>
        <v>0</v>
      </c>
      <c r="AD8" s="626">
        <f t="shared" ref="AD8:AD12" si="12">SUM(AA8:AC8)</f>
        <v>0</v>
      </c>
      <c r="AE8" s="626">
        <f t="shared" ref="AE8:AG8" si="13">+AE9++AE103+AE106+AE109</f>
        <v>0</v>
      </c>
      <c r="AF8" s="626">
        <f t="shared" si="13"/>
        <v>0</v>
      </c>
      <c r="AG8" s="626">
        <f t="shared" si="13"/>
        <v>0</v>
      </c>
      <c r="AH8" s="626">
        <f t="shared" ref="AH8:AH12" si="14">SUM(AE8:AG8)</f>
        <v>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  <c r="IX8" s="33"/>
      <c r="IY8" s="33"/>
      <c r="IZ8" s="33"/>
      <c r="JA8" s="33"/>
      <c r="JB8" s="33"/>
      <c r="JC8" s="33"/>
      <c r="JD8" s="33"/>
      <c r="JE8" s="33"/>
      <c r="JF8" s="33"/>
      <c r="JG8" s="33"/>
      <c r="JH8" s="33"/>
      <c r="JI8" s="33"/>
      <c r="JJ8" s="33"/>
      <c r="JK8" s="33"/>
      <c r="JL8" s="33"/>
      <c r="JM8" s="33"/>
      <c r="JN8" s="33"/>
      <c r="JO8" s="33"/>
      <c r="JP8" s="33"/>
      <c r="JQ8" s="33"/>
      <c r="JR8" s="33"/>
      <c r="JS8" s="33"/>
      <c r="JT8" s="33"/>
      <c r="JU8" s="33"/>
      <c r="JV8" s="33"/>
      <c r="JW8" s="33"/>
      <c r="JX8" s="33"/>
      <c r="JY8" s="33"/>
      <c r="JZ8" s="33"/>
      <c r="KA8" s="33"/>
      <c r="KB8" s="33"/>
      <c r="KC8" s="33"/>
      <c r="KD8" s="33"/>
      <c r="KE8" s="33"/>
      <c r="KF8" s="33"/>
      <c r="KG8" s="33"/>
      <c r="KH8" s="33"/>
      <c r="KI8" s="33"/>
      <c r="KJ8" s="33"/>
      <c r="KK8" s="33"/>
      <c r="KL8" s="33"/>
      <c r="KM8" s="33"/>
      <c r="KN8" s="33"/>
      <c r="KO8" s="33"/>
      <c r="KP8" s="33"/>
      <c r="KQ8" s="33"/>
      <c r="KR8" s="33"/>
      <c r="KS8" s="33"/>
      <c r="KT8" s="33"/>
      <c r="KU8" s="33"/>
      <c r="KV8" s="33"/>
      <c r="KW8" s="33"/>
      <c r="KX8" s="33"/>
      <c r="KY8" s="33"/>
      <c r="KZ8" s="33"/>
      <c r="LA8" s="33"/>
      <c r="LB8" s="33"/>
      <c r="LC8" s="33"/>
      <c r="LD8" s="33"/>
      <c r="LE8" s="33"/>
      <c r="LF8" s="33"/>
      <c r="LG8" s="33"/>
      <c r="LH8" s="33"/>
      <c r="LI8" s="33"/>
      <c r="LJ8" s="33"/>
      <c r="LK8" s="33"/>
      <c r="LL8" s="33"/>
      <c r="LM8" s="33"/>
      <c r="LN8" s="33"/>
      <c r="LO8" s="33"/>
      <c r="LP8" s="33"/>
      <c r="LQ8" s="33"/>
      <c r="LR8" s="33"/>
      <c r="LS8" s="33"/>
      <c r="LT8" s="33"/>
      <c r="LU8" s="33"/>
      <c r="LV8" s="33"/>
      <c r="LW8" s="33"/>
      <c r="LX8" s="33"/>
      <c r="LY8" s="33"/>
      <c r="LZ8" s="33"/>
      <c r="MA8" s="33"/>
      <c r="MB8" s="33"/>
      <c r="MC8" s="33"/>
      <c r="MD8" s="33"/>
      <c r="ME8" s="33"/>
      <c r="MF8" s="33"/>
      <c r="MG8" s="33"/>
      <c r="MH8" s="33"/>
      <c r="MI8" s="33"/>
      <c r="MJ8" s="33"/>
      <c r="MK8" s="33"/>
      <c r="ML8" s="33"/>
      <c r="MM8" s="33"/>
      <c r="MN8" s="33"/>
      <c r="MO8" s="33"/>
      <c r="MP8" s="33"/>
      <c r="MQ8" s="33"/>
      <c r="MR8" s="33"/>
      <c r="MS8" s="33"/>
      <c r="MT8" s="33"/>
      <c r="MU8" s="33"/>
      <c r="MV8" s="33"/>
      <c r="MW8" s="33"/>
      <c r="MX8" s="33"/>
      <c r="MY8" s="33"/>
      <c r="MZ8" s="33"/>
      <c r="NA8" s="33"/>
      <c r="NB8" s="33"/>
      <c r="NC8" s="33"/>
      <c r="ND8" s="33"/>
      <c r="NE8" s="33"/>
      <c r="NF8" s="33"/>
      <c r="NG8" s="33"/>
      <c r="NH8" s="33"/>
      <c r="NI8" s="33"/>
      <c r="NJ8" s="33"/>
      <c r="NK8" s="33"/>
      <c r="NL8" s="33"/>
      <c r="NM8" s="33"/>
      <c r="NN8" s="33"/>
      <c r="NO8" s="33"/>
      <c r="NP8" s="33"/>
      <c r="NQ8" s="33"/>
      <c r="NR8" s="33"/>
    </row>
    <row r="9" spans="1:382" s="41" customFormat="1">
      <c r="A9" s="562">
        <v>1</v>
      </c>
      <c r="B9" s="636" t="s">
        <v>261</v>
      </c>
      <c r="C9" s="742">
        <f t="shared" si="0"/>
        <v>0</v>
      </c>
      <c r="D9" s="743">
        <f t="shared" si="0"/>
        <v>0</v>
      </c>
      <c r="E9" s="743">
        <f t="shared" si="0"/>
        <v>0</v>
      </c>
      <c r="F9" s="744">
        <f t="shared" si="0"/>
        <v>0</v>
      </c>
      <c r="G9" s="629">
        <f t="shared" ref="G9:I9" si="15">+G10+G91</f>
        <v>0</v>
      </c>
      <c r="H9" s="629">
        <f t="shared" si="15"/>
        <v>0</v>
      </c>
      <c r="I9" s="629">
        <f t="shared" si="15"/>
        <v>0</v>
      </c>
      <c r="J9" s="629">
        <f t="shared" si="2"/>
        <v>0</v>
      </c>
      <c r="K9" s="629">
        <f t="shared" ref="K9:M9" si="16">+K10+K91</f>
        <v>0</v>
      </c>
      <c r="L9" s="629">
        <f t="shared" si="16"/>
        <v>0</v>
      </c>
      <c r="M9" s="629">
        <f t="shared" si="16"/>
        <v>0</v>
      </c>
      <c r="N9" s="629">
        <f t="shared" si="4"/>
        <v>0</v>
      </c>
      <c r="O9" s="629">
        <f t="shared" ref="O9:Q9" si="17">+O10+O91</f>
        <v>0</v>
      </c>
      <c r="P9" s="629">
        <f t="shared" si="17"/>
        <v>0</v>
      </c>
      <c r="Q9" s="629">
        <f t="shared" si="17"/>
        <v>0</v>
      </c>
      <c r="R9" s="629">
        <f t="shared" si="6"/>
        <v>0</v>
      </c>
      <c r="S9" s="629">
        <f t="shared" ref="S9:U9" si="18">+S10+S91</f>
        <v>0</v>
      </c>
      <c r="T9" s="629">
        <f t="shared" si="18"/>
        <v>0</v>
      </c>
      <c r="U9" s="629">
        <f t="shared" si="18"/>
        <v>0</v>
      </c>
      <c r="V9" s="629">
        <f t="shared" si="8"/>
        <v>0</v>
      </c>
      <c r="W9" s="629">
        <f t="shared" ref="W9:Y9" si="19">+W10+W91</f>
        <v>0</v>
      </c>
      <c r="X9" s="629">
        <f t="shared" si="19"/>
        <v>0</v>
      </c>
      <c r="Y9" s="629">
        <f t="shared" si="19"/>
        <v>0</v>
      </c>
      <c r="Z9" s="629">
        <f t="shared" si="10"/>
        <v>0</v>
      </c>
      <c r="AA9" s="629">
        <f t="shared" ref="AA9:AC9" si="20">+AA10+AA91</f>
        <v>0</v>
      </c>
      <c r="AB9" s="629">
        <f t="shared" si="20"/>
        <v>0</v>
      </c>
      <c r="AC9" s="629">
        <f t="shared" si="20"/>
        <v>0</v>
      </c>
      <c r="AD9" s="629">
        <f t="shared" si="12"/>
        <v>0</v>
      </c>
      <c r="AE9" s="629">
        <f t="shared" ref="AE9:AG9" si="21">+AE10+AE91</f>
        <v>0</v>
      </c>
      <c r="AF9" s="629">
        <f t="shared" si="21"/>
        <v>0</v>
      </c>
      <c r="AG9" s="629">
        <f t="shared" si="21"/>
        <v>0</v>
      </c>
      <c r="AH9" s="629">
        <f t="shared" si="14"/>
        <v>0</v>
      </c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55"/>
      <c r="IA9" s="55"/>
      <c r="IB9" s="55"/>
      <c r="IC9" s="55"/>
      <c r="ID9" s="55"/>
      <c r="IE9" s="55"/>
      <c r="IF9" s="55"/>
      <c r="IG9" s="55"/>
      <c r="IH9" s="55"/>
      <c r="II9" s="55"/>
      <c r="IJ9" s="55"/>
      <c r="IK9" s="55"/>
      <c r="IL9" s="55"/>
      <c r="IM9" s="55"/>
      <c r="IN9" s="55"/>
      <c r="IO9" s="55"/>
      <c r="IP9" s="55"/>
      <c r="IQ9" s="55"/>
      <c r="IR9" s="55"/>
      <c r="IS9" s="55"/>
      <c r="IT9" s="55"/>
      <c r="IU9" s="55"/>
      <c r="IV9" s="55"/>
      <c r="IW9" s="55"/>
      <c r="IX9" s="55"/>
      <c r="IY9" s="55"/>
      <c r="IZ9" s="55"/>
      <c r="JA9" s="55"/>
      <c r="JB9" s="55"/>
      <c r="JC9" s="55"/>
      <c r="JD9" s="55"/>
      <c r="JE9" s="55"/>
      <c r="JF9" s="55"/>
      <c r="JG9" s="55"/>
      <c r="JH9" s="55"/>
      <c r="JI9" s="55"/>
      <c r="JJ9" s="55"/>
      <c r="JK9" s="55"/>
      <c r="JL9" s="55"/>
      <c r="JM9" s="55"/>
      <c r="JN9" s="55"/>
      <c r="JO9" s="55"/>
      <c r="JP9" s="55"/>
      <c r="JQ9" s="55"/>
      <c r="JR9" s="55"/>
      <c r="JS9" s="55"/>
      <c r="JT9" s="55"/>
      <c r="JU9" s="55"/>
      <c r="JV9" s="55"/>
      <c r="JW9" s="55"/>
      <c r="JX9" s="55"/>
      <c r="JY9" s="55"/>
      <c r="JZ9" s="55"/>
      <c r="KA9" s="55"/>
      <c r="KB9" s="55"/>
      <c r="KC9" s="55"/>
      <c r="KD9" s="55"/>
      <c r="KE9" s="55"/>
      <c r="KF9" s="55"/>
      <c r="KG9" s="55"/>
      <c r="KH9" s="55"/>
      <c r="KI9" s="55"/>
      <c r="KJ9" s="55"/>
      <c r="KK9" s="55"/>
      <c r="KL9" s="55"/>
      <c r="KM9" s="55"/>
      <c r="KN9" s="55"/>
      <c r="KO9" s="55"/>
      <c r="KP9" s="55"/>
      <c r="KQ9" s="55"/>
      <c r="KR9" s="55"/>
      <c r="KS9" s="55"/>
      <c r="KT9" s="55"/>
      <c r="KU9" s="55"/>
      <c r="KV9" s="55"/>
      <c r="KW9" s="55"/>
      <c r="KX9" s="55"/>
      <c r="KY9" s="55"/>
      <c r="KZ9" s="55"/>
      <c r="LA9" s="55"/>
      <c r="LB9" s="55"/>
      <c r="LC9" s="55"/>
      <c r="LD9" s="55"/>
      <c r="LE9" s="55"/>
      <c r="LF9" s="55"/>
      <c r="LG9" s="55"/>
      <c r="LH9" s="55"/>
      <c r="LI9" s="55"/>
      <c r="LJ9" s="55"/>
      <c r="LK9" s="55"/>
      <c r="LL9" s="55"/>
      <c r="LM9" s="55"/>
      <c r="LN9" s="55"/>
      <c r="LO9" s="55"/>
      <c r="LP9" s="55"/>
      <c r="LQ9" s="55"/>
      <c r="LR9" s="55"/>
      <c r="LS9" s="55"/>
      <c r="LT9" s="55"/>
      <c r="LU9" s="55"/>
      <c r="LV9" s="55"/>
      <c r="LW9" s="55"/>
      <c r="LX9" s="55"/>
      <c r="LY9" s="55"/>
      <c r="LZ9" s="55"/>
      <c r="MA9" s="55"/>
      <c r="MB9" s="55"/>
      <c r="MC9" s="55"/>
      <c r="MD9" s="55"/>
      <c r="ME9" s="55"/>
      <c r="MF9" s="55"/>
      <c r="MG9" s="55"/>
      <c r="MH9" s="55"/>
      <c r="MI9" s="55"/>
      <c r="MJ9" s="55"/>
      <c r="MK9" s="55"/>
      <c r="ML9" s="55"/>
      <c r="MM9" s="55"/>
      <c r="MN9" s="55"/>
      <c r="MO9" s="55"/>
      <c r="MP9" s="55"/>
      <c r="MQ9" s="55"/>
      <c r="MR9" s="55"/>
      <c r="MS9" s="55"/>
      <c r="MT9" s="55"/>
      <c r="MU9" s="55"/>
      <c r="MV9" s="55"/>
      <c r="MW9" s="55"/>
      <c r="MX9" s="55"/>
      <c r="MY9" s="55"/>
      <c r="MZ9" s="55"/>
      <c r="NA9" s="55"/>
      <c r="NB9" s="55"/>
      <c r="NC9" s="55"/>
      <c r="ND9" s="55"/>
      <c r="NE9" s="55"/>
      <c r="NF9" s="55"/>
      <c r="NG9" s="55"/>
      <c r="NH9" s="55"/>
      <c r="NI9" s="55"/>
      <c r="NJ9" s="55"/>
      <c r="NK9" s="55"/>
      <c r="NL9" s="55"/>
      <c r="NM9" s="55"/>
      <c r="NN9" s="55"/>
      <c r="NO9" s="55"/>
      <c r="NP9" s="55"/>
      <c r="NQ9" s="55"/>
      <c r="NR9" s="55"/>
    </row>
    <row r="10" spans="1:382" s="43" customFormat="1">
      <c r="A10" s="42"/>
      <c r="B10" s="637" t="s">
        <v>262</v>
      </c>
      <c r="C10" s="742">
        <f t="shared" si="0"/>
        <v>0</v>
      </c>
      <c r="D10" s="743">
        <f t="shared" si="0"/>
        <v>0</v>
      </c>
      <c r="E10" s="743">
        <f t="shared" si="0"/>
        <v>0</v>
      </c>
      <c r="F10" s="744">
        <f t="shared" si="0"/>
        <v>0</v>
      </c>
      <c r="G10" s="606">
        <f t="shared" ref="G10:I10" si="22">+G11+G23+G26+G29+G43+G46+G49+G52+G55+G58+G61+G64+G67+G70+G73+G76+G79+G82+G85+G88+G32+G35+G39+G92+G95</f>
        <v>0</v>
      </c>
      <c r="H10" s="606">
        <f t="shared" si="22"/>
        <v>0</v>
      </c>
      <c r="I10" s="606">
        <f t="shared" si="22"/>
        <v>0</v>
      </c>
      <c r="J10" s="606">
        <f t="shared" si="2"/>
        <v>0</v>
      </c>
      <c r="K10" s="606">
        <f t="shared" ref="K10:M10" si="23">+K11+K23+K26+K29+K43+K46+K49+K52+K55+K58+K61+K64+K67+K70+K73+K76+K79+K82+K85+K88+K32+K35+K39+K92+K95</f>
        <v>0</v>
      </c>
      <c r="L10" s="606">
        <f t="shared" si="23"/>
        <v>0</v>
      </c>
      <c r="M10" s="606">
        <f t="shared" si="23"/>
        <v>0</v>
      </c>
      <c r="N10" s="606">
        <f t="shared" si="4"/>
        <v>0</v>
      </c>
      <c r="O10" s="606">
        <f t="shared" ref="O10:Q10" si="24">+O11+O23+O26+O29+O43+O46+O49+O52+O55+O58+O61+O64+O67+O70+O73+O76+O79+O82+O85+O88+O32+O35+O39+O92+O95</f>
        <v>0</v>
      </c>
      <c r="P10" s="606">
        <f t="shared" si="24"/>
        <v>0</v>
      </c>
      <c r="Q10" s="606">
        <f t="shared" si="24"/>
        <v>0</v>
      </c>
      <c r="R10" s="606">
        <f t="shared" si="6"/>
        <v>0</v>
      </c>
      <c r="S10" s="606">
        <f t="shared" ref="S10:U10" si="25">+S11+S23+S26+S29+S43+S46+S49+S52+S55+S58+S61+S64+S67+S70+S73+S76+S79+S82+S85+S88+S32+S35+S39+S92+S95</f>
        <v>0</v>
      </c>
      <c r="T10" s="606">
        <f t="shared" si="25"/>
        <v>0</v>
      </c>
      <c r="U10" s="606">
        <f t="shared" si="25"/>
        <v>0</v>
      </c>
      <c r="V10" s="606">
        <f t="shared" si="8"/>
        <v>0</v>
      </c>
      <c r="W10" s="606">
        <f t="shared" ref="W10:Y10" si="26">+W11+W23+W26+W29+W43+W46+W49+W52+W55+W58+W61+W64+W67+W70+W73+W76+W79+W82+W85+W88+W32+W35+W39+W92+W95</f>
        <v>0</v>
      </c>
      <c r="X10" s="606">
        <f t="shared" si="26"/>
        <v>0</v>
      </c>
      <c r="Y10" s="606">
        <f t="shared" si="26"/>
        <v>0</v>
      </c>
      <c r="Z10" s="606">
        <f t="shared" si="10"/>
        <v>0</v>
      </c>
      <c r="AA10" s="606">
        <f t="shared" ref="AA10:AC10" si="27">+AA11+AA23+AA26+AA29+AA43+AA46+AA49+AA52+AA55+AA58+AA61+AA64+AA67+AA70+AA73+AA76+AA79+AA82+AA85+AA88+AA32+AA35+AA39+AA92+AA95</f>
        <v>0</v>
      </c>
      <c r="AB10" s="606">
        <f t="shared" si="27"/>
        <v>0</v>
      </c>
      <c r="AC10" s="606">
        <f t="shared" si="27"/>
        <v>0</v>
      </c>
      <c r="AD10" s="606">
        <f t="shared" si="12"/>
        <v>0</v>
      </c>
      <c r="AE10" s="606">
        <f t="shared" ref="AE10:AG10" si="28">+AE11+AE23+AE26+AE29+AE43+AE46+AE49+AE52+AE55+AE58+AE61+AE64+AE67+AE70+AE73+AE76+AE79+AE82+AE85+AE88+AE32+AE35+AE39+AE92+AE95</f>
        <v>0</v>
      </c>
      <c r="AF10" s="606">
        <f t="shared" si="28"/>
        <v>0</v>
      </c>
      <c r="AG10" s="606">
        <f t="shared" si="28"/>
        <v>0</v>
      </c>
      <c r="AH10" s="606">
        <f t="shared" si="14"/>
        <v>0</v>
      </c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  <c r="IX10" s="55"/>
      <c r="IY10" s="55"/>
      <c r="IZ10" s="55"/>
      <c r="JA10" s="55"/>
      <c r="JB10" s="55"/>
      <c r="JC10" s="55"/>
      <c r="JD10" s="55"/>
      <c r="JE10" s="55"/>
      <c r="JF10" s="55"/>
      <c r="JG10" s="55"/>
      <c r="JH10" s="55"/>
      <c r="JI10" s="55"/>
      <c r="JJ10" s="55"/>
      <c r="JK10" s="55"/>
      <c r="JL10" s="55"/>
      <c r="JM10" s="55"/>
      <c r="JN10" s="55"/>
      <c r="JO10" s="55"/>
      <c r="JP10" s="55"/>
      <c r="JQ10" s="55"/>
      <c r="JR10" s="55"/>
      <c r="JS10" s="55"/>
      <c r="JT10" s="55"/>
      <c r="JU10" s="55"/>
      <c r="JV10" s="55"/>
      <c r="JW10" s="55"/>
      <c r="JX10" s="55"/>
      <c r="JY10" s="55"/>
      <c r="JZ10" s="55"/>
      <c r="KA10" s="55"/>
      <c r="KB10" s="55"/>
      <c r="KC10" s="55"/>
      <c r="KD10" s="55"/>
      <c r="KE10" s="55"/>
      <c r="KF10" s="55"/>
      <c r="KG10" s="55"/>
      <c r="KH10" s="55"/>
      <c r="KI10" s="55"/>
      <c r="KJ10" s="55"/>
      <c r="KK10" s="55"/>
      <c r="KL10" s="55"/>
      <c r="KM10" s="55"/>
      <c r="KN10" s="55"/>
      <c r="KO10" s="55"/>
      <c r="KP10" s="55"/>
      <c r="KQ10" s="55"/>
      <c r="KR10" s="55"/>
      <c r="KS10" s="55"/>
      <c r="KT10" s="55"/>
      <c r="KU10" s="55"/>
      <c r="KV10" s="55"/>
      <c r="KW10" s="55"/>
      <c r="KX10" s="55"/>
      <c r="KY10" s="55"/>
      <c r="KZ10" s="55"/>
      <c r="LA10" s="55"/>
      <c r="LB10" s="55"/>
      <c r="LC10" s="55"/>
      <c r="LD10" s="55"/>
      <c r="LE10" s="55"/>
      <c r="LF10" s="55"/>
      <c r="LG10" s="55"/>
      <c r="LH10" s="55"/>
      <c r="LI10" s="55"/>
      <c r="LJ10" s="55"/>
      <c r="LK10" s="55"/>
      <c r="LL10" s="55"/>
      <c r="LM10" s="55"/>
      <c r="LN10" s="55"/>
      <c r="LO10" s="55"/>
      <c r="LP10" s="55"/>
      <c r="LQ10" s="55"/>
      <c r="LR10" s="55"/>
      <c r="LS10" s="55"/>
      <c r="LT10" s="55"/>
      <c r="LU10" s="55"/>
      <c r="LV10" s="55"/>
      <c r="LW10" s="55"/>
      <c r="LX10" s="55"/>
      <c r="LY10" s="55"/>
      <c r="LZ10" s="55"/>
      <c r="MA10" s="55"/>
      <c r="MB10" s="55"/>
      <c r="MC10" s="55"/>
      <c r="MD10" s="55"/>
      <c r="ME10" s="55"/>
      <c r="MF10" s="55"/>
      <c r="MG10" s="55"/>
      <c r="MH10" s="55"/>
      <c r="MI10" s="55"/>
      <c r="MJ10" s="55"/>
      <c r="MK10" s="55"/>
      <c r="ML10" s="55"/>
      <c r="MM10" s="55"/>
      <c r="MN10" s="55"/>
      <c r="MO10" s="55"/>
      <c r="MP10" s="55"/>
      <c r="MQ10" s="55"/>
      <c r="MR10" s="55"/>
      <c r="MS10" s="55"/>
      <c r="MT10" s="55"/>
      <c r="MU10" s="55"/>
      <c r="MV10" s="55"/>
      <c r="MW10" s="55"/>
      <c r="MX10" s="55"/>
      <c r="MY10" s="55"/>
      <c r="MZ10" s="55"/>
      <c r="NA10" s="55"/>
      <c r="NB10" s="55"/>
      <c r="NC10" s="55"/>
      <c r="ND10" s="55"/>
      <c r="NE10" s="55"/>
      <c r="NF10" s="55"/>
      <c r="NG10" s="55"/>
      <c r="NH10" s="55"/>
      <c r="NI10" s="55"/>
      <c r="NJ10" s="55"/>
      <c r="NK10" s="55"/>
      <c r="NL10" s="55"/>
      <c r="NM10" s="55"/>
      <c r="NN10" s="55"/>
      <c r="NO10" s="55"/>
      <c r="NP10" s="55"/>
      <c r="NQ10" s="55"/>
      <c r="NR10" s="55"/>
    </row>
    <row r="11" spans="1:382" s="560" customFormat="1">
      <c r="A11" s="44">
        <v>1.1000000000000001</v>
      </c>
      <c r="B11" s="638" t="s">
        <v>263</v>
      </c>
      <c r="C11" s="742">
        <f t="shared" si="0"/>
        <v>0</v>
      </c>
      <c r="D11" s="743">
        <f t="shared" si="0"/>
        <v>0</v>
      </c>
      <c r="E11" s="743">
        <f t="shared" si="0"/>
        <v>0</v>
      </c>
      <c r="F11" s="744">
        <f t="shared" si="0"/>
        <v>0</v>
      </c>
      <c r="G11" s="607">
        <f t="shared" ref="G11:I11" si="29">+G12+G15+G19</f>
        <v>0</v>
      </c>
      <c r="H11" s="607">
        <f t="shared" si="29"/>
        <v>0</v>
      </c>
      <c r="I11" s="607">
        <f t="shared" si="29"/>
        <v>0</v>
      </c>
      <c r="J11" s="607">
        <f t="shared" si="2"/>
        <v>0</v>
      </c>
      <c r="K11" s="607">
        <f t="shared" ref="K11:M11" si="30">+K12+K15+K19</f>
        <v>0</v>
      </c>
      <c r="L11" s="607">
        <f t="shared" si="30"/>
        <v>0</v>
      </c>
      <c r="M11" s="607">
        <f t="shared" si="30"/>
        <v>0</v>
      </c>
      <c r="N11" s="607">
        <f t="shared" si="4"/>
        <v>0</v>
      </c>
      <c r="O11" s="607">
        <f t="shared" ref="O11:Q11" si="31">+O12+O15+O19</f>
        <v>0</v>
      </c>
      <c r="P11" s="607">
        <f t="shared" si="31"/>
        <v>0</v>
      </c>
      <c r="Q11" s="607">
        <f t="shared" si="31"/>
        <v>0</v>
      </c>
      <c r="R11" s="607">
        <f t="shared" si="6"/>
        <v>0</v>
      </c>
      <c r="S11" s="607">
        <f t="shared" ref="S11:U11" si="32">+S12+S15+S19</f>
        <v>0</v>
      </c>
      <c r="T11" s="607">
        <f t="shared" si="32"/>
        <v>0</v>
      </c>
      <c r="U11" s="607">
        <f t="shared" si="32"/>
        <v>0</v>
      </c>
      <c r="V11" s="607">
        <f t="shared" si="8"/>
        <v>0</v>
      </c>
      <c r="W11" s="607">
        <f t="shared" ref="W11:Y11" si="33">+W12+W15+W19</f>
        <v>0</v>
      </c>
      <c r="X11" s="607">
        <f t="shared" si="33"/>
        <v>0</v>
      </c>
      <c r="Y11" s="607">
        <f t="shared" si="33"/>
        <v>0</v>
      </c>
      <c r="Z11" s="607">
        <f t="shared" si="10"/>
        <v>0</v>
      </c>
      <c r="AA11" s="607">
        <f t="shared" ref="AA11:AC11" si="34">+AA12+AA15+AA19</f>
        <v>0</v>
      </c>
      <c r="AB11" s="607">
        <f t="shared" si="34"/>
        <v>0</v>
      </c>
      <c r="AC11" s="607">
        <f t="shared" si="34"/>
        <v>0</v>
      </c>
      <c r="AD11" s="607">
        <f t="shared" si="12"/>
        <v>0</v>
      </c>
      <c r="AE11" s="607">
        <f t="shared" ref="AE11:AG11" si="35">+AE12+AE15+AE19</f>
        <v>0</v>
      </c>
      <c r="AF11" s="607">
        <f t="shared" si="35"/>
        <v>0</v>
      </c>
      <c r="AG11" s="607">
        <f t="shared" si="35"/>
        <v>0</v>
      </c>
      <c r="AH11" s="607">
        <f t="shared" si="14"/>
        <v>0</v>
      </c>
    </row>
    <row r="12" spans="1:382" s="560" customFormat="1">
      <c r="A12" s="45"/>
      <c r="B12" s="639" t="s">
        <v>264</v>
      </c>
      <c r="C12" s="742">
        <f t="shared" si="0"/>
        <v>0</v>
      </c>
      <c r="D12" s="743">
        <f t="shared" si="0"/>
        <v>0</v>
      </c>
      <c r="E12" s="743">
        <f t="shared" si="0"/>
        <v>0</v>
      </c>
      <c r="F12" s="744">
        <f t="shared" si="0"/>
        <v>0</v>
      </c>
      <c r="G12" s="974"/>
      <c r="H12" s="749"/>
      <c r="I12" s="749"/>
      <c r="J12" s="749">
        <f t="shared" si="2"/>
        <v>0</v>
      </c>
      <c r="K12" s="974"/>
      <c r="L12" s="749"/>
      <c r="M12" s="749"/>
      <c r="N12" s="749">
        <f t="shared" si="4"/>
        <v>0</v>
      </c>
      <c r="O12" s="974"/>
      <c r="P12" s="749"/>
      <c r="Q12" s="749"/>
      <c r="R12" s="749">
        <f t="shared" si="6"/>
        <v>0</v>
      </c>
      <c r="S12" s="974"/>
      <c r="T12" s="749"/>
      <c r="U12" s="749"/>
      <c r="V12" s="749">
        <f t="shared" si="8"/>
        <v>0</v>
      </c>
      <c r="W12" s="974"/>
      <c r="X12" s="749"/>
      <c r="Y12" s="749"/>
      <c r="Z12" s="749">
        <f t="shared" si="10"/>
        <v>0</v>
      </c>
      <c r="AA12" s="974"/>
      <c r="AB12" s="749"/>
      <c r="AC12" s="749"/>
      <c r="AD12" s="749">
        <f t="shared" si="12"/>
        <v>0</v>
      </c>
      <c r="AE12" s="974"/>
      <c r="AF12" s="749"/>
      <c r="AG12" s="749"/>
      <c r="AH12" s="749">
        <f t="shared" si="14"/>
        <v>0</v>
      </c>
    </row>
    <row r="13" spans="1:382" s="560" customFormat="1">
      <c r="A13" s="46"/>
      <c r="B13" s="640" t="s">
        <v>219</v>
      </c>
      <c r="C13" s="742">
        <f t="shared" si="0"/>
        <v>0</v>
      </c>
      <c r="D13" s="743">
        <f t="shared" si="0"/>
        <v>0</v>
      </c>
      <c r="E13" s="743">
        <f t="shared" si="0"/>
        <v>0</v>
      </c>
      <c r="F13" s="744">
        <f t="shared" si="0"/>
        <v>0</v>
      </c>
      <c r="G13" s="609">
        <f t="shared" ref="G13:J13" si="36">+G12*-0.24</f>
        <v>0</v>
      </c>
      <c r="H13" s="609">
        <f t="shared" si="36"/>
        <v>0</v>
      </c>
      <c r="I13" s="609">
        <f t="shared" si="36"/>
        <v>0</v>
      </c>
      <c r="J13" s="609">
        <f t="shared" si="36"/>
        <v>0</v>
      </c>
      <c r="K13" s="609">
        <f t="shared" ref="K13" si="37">+K12*-0.24</f>
        <v>0</v>
      </c>
      <c r="L13" s="609">
        <f t="shared" ref="L13" si="38">+L12*-0.24</f>
        <v>0</v>
      </c>
      <c r="M13" s="609">
        <f t="shared" ref="M13" si="39">+M12*-0.24</f>
        <v>0</v>
      </c>
      <c r="N13" s="609">
        <f t="shared" ref="N13" si="40">+N12*-0.24</f>
        <v>0</v>
      </c>
      <c r="O13" s="609">
        <f t="shared" ref="O13" si="41">+O12*-0.24</f>
        <v>0</v>
      </c>
      <c r="P13" s="609">
        <f t="shared" ref="P13" si="42">+P12*-0.24</f>
        <v>0</v>
      </c>
      <c r="Q13" s="609">
        <f t="shared" ref="Q13" si="43">+Q12*-0.24</f>
        <v>0</v>
      </c>
      <c r="R13" s="609">
        <f t="shared" ref="R13" si="44">+R12*-0.24</f>
        <v>0</v>
      </c>
      <c r="S13" s="609">
        <f t="shared" ref="S13" si="45">+S12*-0.24</f>
        <v>0</v>
      </c>
      <c r="T13" s="609">
        <f t="shared" ref="T13" si="46">+T12*-0.24</f>
        <v>0</v>
      </c>
      <c r="U13" s="609">
        <f t="shared" ref="U13" si="47">+U12*-0.24</f>
        <v>0</v>
      </c>
      <c r="V13" s="609">
        <f t="shared" ref="V13" si="48">+V12*-0.24</f>
        <v>0</v>
      </c>
      <c r="W13" s="609">
        <f t="shared" ref="W13" si="49">+W12*-0.24</f>
        <v>0</v>
      </c>
      <c r="X13" s="609">
        <f t="shared" ref="X13" si="50">+X12*-0.24</f>
        <v>0</v>
      </c>
      <c r="Y13" s="609">
        <f t="shared" ref="Y13" si="51">+Y12*-0.24</f>
        <v>0</v>
      </c>
      <c r="Z13" s="609">
        <f t="shared" ref="Z13" si="52">+Z12*-0.24</f>
        <v>0</v>
      </c>
      <c r="AA13" s="609">
        <f t="shared" ref="AA13" si="53">+AA12*-0.24</f>
        <v>0</v>
      </c>
      <c r="AB13" s="609">
        <f t="shared" ref="AB13" si="54">+AB12*-0.24</f>
        <v>0</v>
      </c>
      <c r="AC13" s="609">
        <f t="shared" ref="AC13" si="55">+AC12*-0.24</f>
        <v>0</v>
      </c>
      <c r="AD13" s="609">
        <f t="shared" ref="AD13" si="56">+AD12*-0.24</f>
        <v>0</v>
      </c>
      <c r="AE13" s="609">
        <f t="shared" ref="AE13" si="57">+AE12*-0.24</f>
        <v>0</v>
      </c>
      <c r="AF13" s="609">
        <f t="shared" ref="AF13" si="58">+AF12*-0.24</f>
        <v>0</v>
      </c>
      <c r="AG13" s="609">
        <f t="shared" ref="AG13" si="59">+AG12*-0.24</f>
        <v>0</v>
      </c>
      <c r="AH13" s="609">
        <f t="shared" ref="AH13" si="60">+AH12*-0.24</f>
        <v>0</v>
      </c>
    </row>
    <row r="14" spans="1:382" s="558" customFormat="1">
      <c r="A14" s="46"/>
      <c r="B14" s="640" t="s">
        <v>220</v>
      </c>
      <c r="C14" s="742">
        <f t="shared" si="0"/>
        <v>0</v>
      </c>
      <c r="D14" s="743">
        <f t="shared" si="0"/>
        <v>0</v>
      </c>
      <c r="E14" s="743">
        <f t="shared" si="0"/>
        <v>0</v>
      </c>
      <c r="F14" s="744">
        <f t="shared" si="0"/>
        <v>0</v>
      </c>
      <c r="G14" s="609">
        <f t="shared" ref="G14:I14" si="61">+G12+G13</f>
        <v>0</v>
      </c>
      <c r="H14" s="609">
        <f t="shared" si="61"/>
        <v>0</v>
      </c>
      <c r="I14" s="609">
        <f t="shared" si="61"/>
        <v>0</v>
      </c>
      <c r="J14" s="609">
        <f t="shared" si="2"/>
        <v>0</v>
      </c>
      <c r="K14" s="609">
        <f t="shared" ref="K14:M14" si="62">+K12+K13</f>
        <v>0</v>
      </c>
      <c r="L14" s="609">
        <f t="shared" si="62"/>
        <v>0</v>
      </c>
      <c r="M14" s="609">
        <f t="shared" si="62"/>
        <v>0</v>
      </c>
      <c r="N14" s="609">
        <f t="shared" ref="N14:N16" si="63">SUM(K14:M14)</f>
        <v>0</v>
      </c>
      <c r="O14" s="609">
        <f t="shared" ref="O14:Q14" si="64">+O12+O13</f>
        <v>0</v>
      </c>
      <c r="P14" s="609">
        <f t="shared" si="64"/>
        <v>0</v>
      </c>
      <c r="Q14" s="609">
        <f t="shared" si="64"/>
        <v>0</v>
      </c>
      <c r="R14" s="609">
        <f t="shared" ref="R14:R16" si="65">SUM(O14:Q14)</f>
        <v>0</v>
      </c>
      <c r="S14" s="609">
        <f t="shared" ref="S14:U14" si="66">+S12+S13</f>
        <v>0</v>
      </c>
      <c r="T14" s="609">
        <f t="shared" si="66"/>
        <v>0</v>
      </c>
      <c r="U14" s="609">
        <f t="shared" si="66"/>
        <v>0</v>
      </c>
      <c r="V14" s="609">
        <f t="shared" ref="V14:V16" si="67">SUM(S14:U14)</f>
        <v>0</v>
      </c>
      <c r="W14" s="609">
        <f t="shared" ref="W14:Y14" si="68">+W12+W13</f>
        <v>0</v>
      </c>
      <c r="X14" s="609">
        <f t="shared" si="68"/>
        <v>0</v>
      </c>
      <c r="Y14" s="609">
        <f t="shared" si="68"/>
        <v>0</v>
      </c>
      <c r="Z14" s="609">
        <f t="shared" ref="Z14:Z16" si="69">SUM(W14:Y14)</f>
        <v>0</v>
      </c>
      <c r="AA14" s="609">
        <f t="shared" ref="AA14:AC14" si="70">+AA12+AA13</f>
        <v>0</v>
      </c>
      <c r="AB14" s="609">
        <f t="shared" si="70"/>
        <v>0</v>
      </c>
      <c r="AC14" s="609">
        <f t="shared" si="70"/>
        <v>0</v>
      </c>
      <c r="AD14" s="609">
        <f t="shared" ref="AD14:AD16" si="71">SUM(AA14:AC14)</f>
        <v>0</v>
      </c>
      <c r="AE14" s="609">
        <f t="shared" ref="AE14:AG14" si="72">+AE12+AE13</f>
        <v>0</v>
      </c>
      <c r="AF14" s="609">
        <f t="shared" si="72"/>
        <v>0</v>
      </c>
      <c r="AG14" s="609">
        <f t="shared" si="72"/>
        <v>0</v>
      </c>
      <c r="AH14" s="609">
        <f t="shared" ref="AH14:AH16" si="73">SUM(AE14:AG14)</f>
        <v>0</v>
      </c>
    </row>
    <row r="15" spans="1:382" s="558" customFormat="1">
      <c r="A15" s="45"/>
      <c r="B15" s="639" t="s">
        <v>337</v>
      </c>
      <c r="C15" s="742">
        <f t="shared" si="0"/>
        <v>0</v>
      </c>
      <c r="D15" s="743">
        <f t="shared" si="0"/>
        <v>0</v>
      </c>
      <c r="E15" s="743">
        <f t="shared" si="0"/>
        <v>0</v>
      </c>
      <c r="F15" s="744">
        <f t="shared" si="0"/>
        <v>0</v>
      </c>
      <c r="G15" s="977"/>
      <c r="H15" s="750"/>
      <c r="I15" s="750"/>
      <c r="J15" s="749">
        <f t="shared" si="2"/>
        <v>0</v>
      </c>
      <c r="K15" s="977"/>
      <c r="L15" s="750"/>
      <c r="M15" s="750"/>
      <c r="N15" s="749">
        <f t="shared" si="63"/>
        <v>0</v>
      </c>
      <c r="O15" s="977"/>
      <c r="P15" s="750"/>
      <c r="Q15" s="750"/>
      <c r="R15" s="749">
        <f t="shared" si="65"/>
        <v>0</v>
      </c>
      <c r="S15" s="977"/>
      <c r="T15" s="750"/>
      <c r="U15" s="750"/>
      <c r="V15" s="749">
        <f t="shared" si="67"/>
        <v>0</v>
      </c>
      <c r="W15" s="977"/>
      <c r="X15" s="750"/>
      <c r="Y15" s="750"/>
      <c r="Z15" s="749">
        <f t="shared" si="69"/>
        <v>0</v>
      </c>
      <c r="AA15" s="977"/>
      <c r="AB15" s="750"/>
      <c r="AC15" s="750"/>
      <c r="AD15" s="749">
        <f t="shared" si="71"/>
        <v>0</v>
      </c>
      <c r="AE15" s="977"/>
      <c r="AF15" s="750"/>
      <c r="AG15" s="750"/>
      <c r="AH15" s="749">
        <f t="shared" si="73"/>
        <v>0</v>
      </c>
    </row>
    <row r="16" spans="1:382" s="558" customFormat="1">
      <c r="A16" s="599"/>
      <c r="B16" s="640" t="s">
        <v>326</v>
      </c>
      <c r="C16" s="742">
        <f t="shared" si="0"/>
        <v>0</v>
      </c>
      <c r="D16" s="743">
        <f t="shared" si="0"/>
        <v>0</v>
      </c>
      <c r="E16" s="743">
        <f t="shared" si="0"/>
        <v>0</v>
      </c>
      <c r="F16" s="744">
        <f t="shared" si="0"/>
        <v>0</v>
      </c>
      <c r="G16" s="610">
        <f t="shared" ref="G16:I16" si="74">(G15*-0.03)</f>
        <v>0</v>
      </c>
      <c r="H16" s="610">
        <f t="shared" si="74"/>
        <v>0</v>
      </c>
      <c r="I16" s="610">
        <f t="shared" si="74"/>
        <v>0</v>
      </c>
      <c r="J16" s="609">
        <f t="shared" si="2"/>
        <v>0</v>
      </c>
      <c r="K16" s="610">
        <f t="shared" ref="K16:M16" si="75">(K15*-0.03)</f>
        <v>0</v>
      </c>
      <c r="L16" s="610">
        <f t="shared" si="75"/>
        <v>0</v>
      </c>
      <c r="M16" s="610">
        <f t="shared" si="75"/>
        <v>0</v>
      </c>
      <c r="N16" s="609">
        <f t="shared" si="63"/>
        <v>0</v>
      </c>
      <c r="O16" s="610">
        <f t="shared" ref="O16:Q16" si="76">(O15*-0.03)</f>
        <v>0</v>
      </c>
      <c r="P16" s="610">
        <f t="shared" si="76"/>
        <v>0</v>
      </c>
      <c r="Q16" s="610">
        <f t="shared" si="76"/>
        <v>0</v>
      </c>
      <c r="R16" s="609">
        <f t="shared" si="65"/>
        <v>0</v>
      </c>
      <c r="S16" s="610">
        <f t="shared" ref="S16:U16" si="77">(S15*-0.03)</f>
        <v>0</v>
      </c>
      <c r="T16" s="610">
        <f t="shared" si="77"/>
        <v>0</v>
      </c>
      <c r="U16" s="610">
        <f t="shared" si="77"/>
        <v>0</v>
      </c>
      <c r="V16" s="609">
        <f t="shared" si="67"/>
        <v>0</v>
      </c>
      <c r="W16" s="610">
        <f t="shared" ref="W16:Y16" si="78">(W15*-0.03)</f>
        <v>0</v>
      </c>
      <c r="X16" s="610">
        <f t="shared" si="78"/>
        <v>0</v>
      </c>
      <c r="Y16" s="610">
        <f t="shared" si="78"/>
        <v>0</v>
      </c>
      <c r="Z16" s="609">
        <f t="shared" si="69"/>
        <v>0</v>
      </c>
      <c r="AA16" s="610">
        <f t="shared" ref="AA16:AC16" si="79">(AA15*-0.03)</f>
        <v>0</v>
      </c>
      <c r="AB16" s="610">
        <f t="shared" si="79"/>
        <v>0</v>
      </c>
      <c r="AC16" s="610">
        <f t="shared" si="79"/>
        <v>0</v>
      </c>
      <c r="AD16" s="609">
        <f t="shared" si="71"/>
        <v>0</v>
      </c>
      <c r="AE16" s="610">
        <f t="shared" ref="AE16:AG16" si="80">(AE15*-0.03)</f>
        <v>0</v>
      </c>
      <c r="AF16" s="610">
        <f t="shared" si="80"/>
        <v>0</v>
      </c>
      <c r="AG16" s="610">
        <f t="shared" si="80"/>
        <v>0</v>
      </c>
      <c r="AH16" s="609">
        <f t="shared" si="73"/>
        <v>0</v>
      </c>
    </row>
    <row r="17" spans="1:58" s="558" customFormat="1">
      <c r="A17" s="46"/>
      <c r="B17" s="640" t="s">
        <v>219</v>
      </c>
      <c r="C17" s="742">
        <f t="shared" si="0"/>
        <v>0</v>
      </c>
      <c r="D17" s="743">
        <f t="shared" si="0"/>
        <v>0</v>
      </c>
      <c r="E17" s="743">
        <f t="shared" si="0"/>
        <v>0</v>
      </c>
      <c r="F17" s="744">
        <f t="shared" si="0"/>
        <v>0</v>
      </c>
      <c r="G17" s="609">
        <f t="shared" ref="G17:J17" si="81">+(G15+G16)*-0.24</f>
        <v>0</v>
      </c>
      <c r="H17" s="609">
        <f t="shared" si="81"/>
        <v>0</v>
      </c>
      <c r="I17" s="609">
        <f t="shared" si="81"/>
        <v>0</v>
      </c>
      <c r="J17" s="609">
        <f t="shared" si="81"/>
        <v>0</v>
      </c>
      <c r="K17" s="609">
        <f t="shared" ref="K17" si="82">+(K15+K16)*-0.24</f>
        <v>0</v>
      </c>
      <c r="L17" s="609">
        <f t="shared" ref="L17" si="83">+(L15+L16)*-0.24</f>
        <v>0</v>
      </c>
      <c r="M17" s="609">
        <f t="shared" ref="M17" si="84">+(M15+M16)*-0.24</f>
        <v>0</v>
      </c>
      <c r="N17" s="609">
        <f t="shared" ref="N17" si="85">+(N15+N16)*-0.24</f>
        <v>0</v>
      </c>
      <c r="O17" s="609">
        <f t="shared" ref="O17" si="86">+(O15+O16)*-0.24</f>
        <v>0</v>
      </c>
      <c r="P17" s="609">
        <f t="shared" ref="P17" si="87">+(P15+P16)*-0.24</f>
        <v>0</v>
      </c>
      <c r="Q17" s="609">
        <f t="shared" ref="Q17" si="88">+(Q15+Q16)*-0.24</f>
        <v>0</v>
      </c>
      <c r="R17" s="609">
        <f t="shared" ref="R17" si="89">+(R15+R16)*-0.24</f>
        <v>0</v>
      </c>
      <c r="S17" s="609">
        <f t="shared" ref="S17" si="90">+(S15+S16)*-0.24</f>
        <v>0</v>
      </c>
      <c r="T17" s="609">
        <f t="shared" ref="T17" si="91">+(T15+T16)*-0.24</f>
        <v>0</v>
      </c>
      <c r="U17" s="609">
        <f t="shared" ref="U17" si="92">+(U15+U16)*-0.24</f>
        <v>0</v>
      </c>
      <c r="V17" s="609">
        <f t="shared" ref="V17" si="93">+(V15+V16)*-0.24</f>
        <v>0</v>
      </c>
      <c r="W17" s="609">
        <f t="shared" ref="W17" si="94">+(W15+W16)*-0.24</f>
        <v>0</v>
      </c>
      <c r="X17" s="609">
        <f t="shared" ref="X17" si="95">+(X15+X16)*-0.24</f>
        <v>0</v>
      </c>
      <c r="Y17" s="609">
        <f t="shared" ref="Y17" si="96">+(Y15+Y16)*-0.24</f>
        <v>0</v>
      </c>
      <c r="Z17" s="609">
        <f t="shared" ref="Z17" si="97">+(Z15+Z16)*-0.24</f>
        <v>0</v>
      </c>
      <c r="AA17" s="609">
        <f t="shared" ref="AA17" si="98">+(AA15+AA16)*-0.24</f>
        <v>0</v>
      </c>
      <c r="AB17" s="609">
        <f t="shared" ref="AB17" si="99">+(AB15+AB16)*-0.24</f>
        <v>0</v>
      </c>
      <c r="AC17" s="609">
        <f t="shared" ref="AC17" si="100">+(AC15+AC16)*-0.24</f>
        <v>0</v>
      </c>
      <c r="AD17" s="609">
        <f t="shared" ref="AD17" si="101">+(AD15+AD16)*-0.24</f>
        <v>0</v>
      </c>
      <c r="AE17" s="609">
        <f t="shared" ref="AE17" si="102">+(AE15+AE16)*-0.24</f>
        <v>0</v>
      </c>
      <c r="AF17" s="609">
        <f t="shared" ref="AF17" si="103">+(AF15+AF16)*-0.24</f>
        <v>0</v>
      </c>
      <c r="AG17" s="609">
        <f t="shared" ref="AG17" si="104">+(AG15+AG16)*-0.24</f>
        <v>0</v>
      </c>
      <c r="AH17" s="609">
        <f t="shared" ref="AH17" si="105">+(AH15+AH16)*-0.24</f>
        <v>0</v>
      </c>
    </row>
    <row r="18" spans="1:58" s="558" customFormat="1">
      <c r="A18" s="46"/>
      <c r="B18" s="640" t="s">
        <v>324</v>
      </c>
      <c r="C18" s="742">
        <f t="shared" si="0"/>
        <v>0</v>
      </c>
      <c r="D18" s="743">
        <f t="shared" si="0"/>
        <v>0</v>
      </c>
      <c r="E18" s="743">
        <f t="shared" si="0"/>
        <v>0</v>
      </c>
      <c r="F18" s="744">
        <f t="shared" si="0"/>
        <v>0</v>
      </c>
      <c r="G18" s="609">
        <f t="shared" ref="G18:I18" si="106">+G15+G16+G17</f>
        <v>0</v>
      </c>
      <c r="H18" s="609">
        <f t="shared" si="106"/>
        <v>0</v>
      </c>
      <c r="I18" s="609">
        <f t="shared" si="106"/>
        <v>0</v>
      </c>
      <c r="J18" s="609">
        <f t="shared" ref="J18" si="107">SUM(G18:I18)</f>
        <v>0</v>
      </c>
      <c r="K18" s="609">
        <f t="shared" ref="K18:M18" si="108">+K15+K16+K17</f>
        <v>0</v>
      </c>
      <c r="L18" s="609">
        <f t="shared" si="108"/>
        <v>0</v>
      </c>
      <c r="M18" s="609">
        <f t="shared" si="108"/>
        <v>0</v>
      </c>
      <c r="N18" s="609">
        <f t="shared" ref="N18" si="109">SUM(K18:M18)</f>
        <v>0</v>
      </c>
      <c r="O18" s="609">
        <f t="shared" ref="O18:Q18" si="110">+O15+O16+O17</f>
        <v>0</v>
      </c>
      <c r="P18" s="609">
        <f t="shared" si="110"/>
        <v>0</v>
      </c>
      <c r="Q18" s="609">
        <f t="shared" si="110"/>
        <v>0</v>
      </c>
      <c r="R18" s="609">
        <f t="shared" ref="R18" si="111">SUM(O18:Q18)</f>
        <v>0</v>
      </c>
      <c r="S18" s="609">
        <f t="shared" ref="S18:U18" si="112">+S15+S16+S17</f>
        <v>0</v>
      </c>
      <c r="T18" s="609">
        <f t="shared" si="112"/>
        <v>0</v>
      </c>
      <c r="U18" s="609">
        <f t="shared" si="112"/>
        <v>0</v>
      </c>
      <c r="V18" s="609">
        <f t="shared" ref="V18" si="113">SUM(S18:U18)</f>
        <v>0</v>
      </c>
      <c r="W18" s="609">
        <f t="shared" ref="W18:Y18" si="114">+W15+W16+W17</f>
        <v>0</v>
      </c>
      <c r="X18" s="609">
        <f t="shared" si="114"/>
        <v>0</v>
      </c>
      <c r="Y18" s="609">
        <f t="shared" si="114"/>
        <v>0</v>
      </c>
      <c r="Z18" s="609">
        <f t="shared" ref="Z18" si="115">SUM(W18:Y18)</f>
        <v>0</v>
      </c>
      <c r="AA18" s="609">
        <f t="shared" ref="AA18:AC18" si="116">+AA15+AA16+AA17</f>
        <v>0</v>
      </c>
      <c r="AB18" s="609">
        <f t="shared" si="116"/>
        <v>0</v>
      </c>
      <c r="AC18" s="609">
        <f t="shared" si="116"/>
        <v>0</v>
      </c>
      <c r="AD18" s="609">
        <f t="shared" ref="AD18" si="117">SUM(AA18:AC18)</f>
        <v>0</v>
      </c>
      <c r="AE18" s="609">
        <f t="shared" ref="AE18:AG18" si="118">+AE15+AE16+AE17</f>
        <v>0</v>
      </c>
      <c r="AF18" s="609">
        <f t="shared" si="118"/>
        <v>0</v>
      </c>
      <c r="AG18" s="609">
        <f t="shared" si="118"/>
        <v>0</v>
      </c>
      <c r="AH18" s="609">
        <f t="shared" ref="AH18" si="119">SUM(AE18:AG18)</f>
        <v>0</v>
      </c>
    </row>
    <row r="19" spans="1:58" s="558" customFormat="1">
      <c r="A19" s="45"/>
      <c r="B19" s="639" t="s">
        <v>338</v>
      </c>
      <c r="C19" s="742">
        <f t="shared" si="0"/>
        <v>0</v>
      </c>
      <c r="D19" s="743">
        <f t="shared" si="0"/>
        <v>0</v>
      </c>
      <c r="E19" s="743">
        <f t="shared" si="0"/>
        <v>0</v>
      </c>
      <c r="F19" s="744">
        <f t="shared" si="0"/>
        <v>0</v>
      </c>
      <c r="G19" s="977"/>
      <c r="H19" s="750"/>
      <c r="I19" s="750"/>
      <c r="J19" s="749">
        <f>SUM(G19:I19)</f>
        <v>0</v>
      </c>
      <c r="K19" s="977"/>
      <c r="L19" s="750"/>
      <c r="M19" s="750"/>
      <c r="N19" s="749">
        <f>SUM(K19:M19)</f>
        <v>0</v>
      </c>
      <c r="O19" s="977"/>
      <c r="P19" s="750"/>
      <c r="Q19" s="750"/>
      <c r="R19" s="749">
        <f>SUM(O19:Q19)</f>
        <v>0</v>
      </c>
      <c r="S19" s="977"/>
      <c r="T19" s="750"/>
      <c r="U19" s="750"/>
      <c r="V19" s="749">
        <f>SUM(S19:U19)</f>
        <v>0</v>
      </c>
      <c r="W19" s="977"/>
      <c r="X19" s="750"/>
      <c r="Y19" s="750"/>
      <c r="Z19" s="749">
        <f>SUM(W19:Y19)</f>
        <v>0</v>
      </c>
      <c r="AA19" s="977"/>
      <c r="AB19" s="750"/>
      <c r="AC19" s="750"/>
      <c r="AD19" s="749">
        <f>SUM(AA19:AC19)</f>
        <v>0</v>
      </c>
      <c r="AE19" s="977"/>
      <c r="AF19" s="750"/>
      <c r="AG19" s="750"/>
      <c r="AH19" s="749">
        <f>SUM(AE19:AG19)</f>
        <v>0</v>
      </c>
    </row>
    <row r="20" spans="1:58" s="558" customFormat="1">
      <c r="A20" s="599"/>
      <c r="B20" s="640" t="s">
        <v>326</v>
      </c>
      <c r="C20" s="742">
        <f t="shared" si="0"/>
        <v>0</v>
      </c>
      <c r="D20" s="743">
        <f t="shared" si="0"/>
        <v>0</v>
      </c>
      <c r="E20" s="743">
        <f t="shared" si="0"/>
        <v>0</v>
      </c>
      <c r="F20" s="744">
        <f t="shared" si="0"/>
        <v>0</v>
      </c>
      <c r="G20" s="610">
        <f t="shared" ref="G20:I20" si="120">(G19*-0.03)</f>
        <v>0</v>
      </c>
      <c r="H20" s="610">
        <f t="shared" si="120"/>
        <v>0</v>
      </c>
      <c r="I20" s="610">
        <f t="shared" si="120"/>
        <v>0</v>
      </c>
      <c r="J20" s="609">
        <f t="shared" ref="J20" si="121">SUM(G20:I20)</f>
        <v>0</v>
      </c>
      <c r="K20" s="610">
        <f t="shared" ref="K20:M20" si="122">(K19*-0.03)</f>
        <v>0</v>
      </c>
      <c r="L20" s="610">
        <f t="shared" si="122"/>
        <v>0</v>
      </c>
      <c r="M20" s="610">
        <f t="shared" si="122"/>
        <v>0</v>
      </c>
      <c r="N20" s="609">
        <f t="shared" ref="N20" si="123">SUM(K20:M20)</f>
        <v>0</v>
      </c>
      <c r="O20" s="610">
        <f t="shared" ref="O20:Q20" si="124">(O19*-0.03)</f>
        <v>0</v>
      </c>
      <c r="P20" s="610">
        <f t="shared" si="124"/>
        <v>0</v>
      </c>
      <c r="Q20" s="610">
        <f t="shared" si="124"/>
        <v>0</v>
      </c>
      <c r="R20" s="609">
        <f t="shared" ref="R20" si="125">SUM(O20:Q20)</f>
        <v>0</v>
      </c>
      <c r="S20" s="610">
        <f t="shared" ref="S20:U20" si="126">(S19*-0.03)</f>
        <v>0</v>
      </c>
      <c r="T20" s="610">
        <f t="shared" si="126"/>
        <v>0</v>
      </c>
      <c r="U20" s="610">
        <f t="shared" si="126"/>
        <v>0</v>
      </c>
      <c r="V20" s="609">
        <f t="shared" ref="V20" si="127">SUM(S20:U20)</f>
        <v>0</v>
      </c>
      <c r="W20" s="610">
        <f t="shared" ref="W20:Y20" si="128">(W19*-0.03)</f>
        <v>0</v>
      </c>
      <c r="X20" s="610">
        <f t="shared" si="128"/>
        <v>0</v>
      </c>
      <c r="Y20" s="610">
        <f t="shared" si="128"/>
        <v>0</v>
      </c>
      <c r="Z20" s="609">
        <f t="shared" ref="Z20" si="129">SUM(W20:Y20)</f>
        <v>0</v>
      </c>
      <c r="AA20" s="610">
        <f t="shared" ref="AA20:AC20" si="130">(AA19*-0.03)</f>
        <v>0</v>
      </c>
      <c r="AB20" s="610">
        <f t="shared" si="130"/>
        <v>0</v>
      </c>
      <c r="AC20" s="610">
        <f t="shared" si="130"/>
        <v>0</v>
      </c>
      <c r="AD20" s="609">
        <f t="shared" ref="AD20" si="131">SUM(AA20:AC20)</f>
        <v>0</v>
      </c>
      <c r="AE20" s="610">
        <f t="shared" ref="AE20:AG20" si="132">(AE19*-0.03)</f>
        <v>0</v>
      </c>
      <c r="AF20" s="610">
        <f t="shared" si="132"/>
        <v>0</v>
      </c>
      <c r="AG20" s="610">
        <f t="shared" si="132"/>
        <v>0</v>
      </c>
      <c r="AH20" s="609">
        <f t="shared" ref="AH20" si="133">SUM(AE20:AG20)</f>
        <v>0</v>
      </c>
    </row>
    <row r="21" spans="1:58" s="558" customFormat="1">
      <c r="A21" s="46"/>
      <c r="B21" s="640" t="s">
        <v>219</v>
      </c>
      <c r="C21" s="742">
        <f t="shared" si="0"/>
        <v>0</v>
      </c>
      <c r="D21" s="743">
        <f t="shared" si="0"/>
        <v>0</v>
      </c>
      <c r="E21" s="743">
        <f t="shared" si="0"/>
        <v>0</v>
      </c>
      <c r="F21" s="744">
        <f t="shared" si="0"/>
        <v>0</v>
      </c>
      <c r="G21" s="609">
        <f t="shared" ref="G21:J21" si="134">+(G19+G20)*-0.24</f>
        <v>0</v>
      </c>
      <c r="H21" s="609">
        <f t="shared" si="134"/>
        <v>0</v>
      </c>
      <c r="I21" s="609">
        <f t="shared" si="134"/>
        <v>0</v>
      </c>
      <c r="J21" s="609">
        <f t="shared" si="134"/>
        <v>0</v>
      </c>
      <c r="K21" s="609">
        <f t="shared" ref="K21" si="135">+(K19+K20)*-0.24</f>
        <v>0</v>
      </c>
      <c r="L21" s="609">
        <f t="shared" ref="L21" si="136">+(L19+L20)*-0.24</f>
        <v>0</v>
      </c>
      <c r="M21" s="609">
        <f t="shared" ref="M21" si="137">+(M19+M20)*-0.24</f>
        <v>0</v>
      </c>
      <c r="N21" s="609">
        <f t="shared" ref="N21" si="138">+(N19+N20)*-0.24</f>
        <v>0</v>
      </c>
      <c r="O21" s="609">
        <f t="shared" ref="O21" si="139">+(O19+O20)*-0.24</f>
        <v>0</v>
      </c>
      <c r="P21" s="609">
        <f t="shared" ref="P21" si="140">+(P19+P20)*-0.24</f>
        <v>0</v>
      </c>
      <c r="Q21" s="609">
        <f t="shared" ref="Q21" si="141">+(Q19+Q20)*-0.24</f>
        <v>0</v>
      </c>
      <c r="R21" s="609">
        <f t="shared" ref="R21" si="142">+(R19+R20)*-0.24</f>
        <v>0</v>
      </c>
      <c r="S21" s="609">
        <f t="shared" ref="S21" si="143">+(S19+S20)*-0.24</f>
        <v>0</v>
      </c>
      <c r="T21" s="609">
        <f t="shared" ref="T21" si="144">+(T19+T20)*-0.24</f>
        <v>0</v>
      </c>
      <c r="U21" s="609">
        <f t="shared" ref="U21" si="145">+(U19+U20)*-0.24</f>
        <v>0</v>
      </c>
      <c r="V21" s="609">
        <f t="shared" ref="V21" si="146">+(V19+V20)*-0.24</f>
        <v>0</v>
      </c>
      <c r="W21" s="609">
        <f t="shared" ref="W21" si="147">+(W19+W20)*-0.24</f>
        <v>0</v>
      </c>
      <c r="X21" s="609">
        <f t="shared" ref="X21" si="148">+(X19+X20)*-0.24</f>
        <v>0</v>
      </c>
      <c r="Y21" s="609">
        <f t="shared" ref="Y21" si="149">+(Y19+Y20)*-0.24</f>
        <v>0</v>
      </c>
      <c r="Z21" s="609">
        <f t="shared" ref="Z21" si="150">+(Z19+Z20)*-0.24</f>
        <v>0</v>
      </c>
      <c r="AA21" s="609">
        <f t="shared" ref="AA21" si="151">+(AA19+AA20)*-0.24</f>
        <v>0</v>
      </c>
      <c r="AB21" s="609">
        <f t="shared" ref="AB21" si="152">+(AB19+AB20)*-0.24</f>
        <v>0</v>
      </c>
      <c r="AC21" s="609">
        <f t="shared" ref="AC21" si="153">+(AC19+AC20)*-0.24</f>
        <v>0</v>
      </c>
      <c r="AD21" s="609">
        <f t="shared" ref="AD21" si="154">+(AD19+AD20)*-0.24</f>
        <v>0</v>
      </c>
      <c r="AE21" s="609">
        <f t="shared" ref="AE21" si="155">+(AE19+AE20)*-0.24</f>
        <v>0</v>
      </c>
      <c r="AF21" s="609">
        <f t="shared" ref="AF21" si="156">+(AF19+AF20)*-0.24</f>
        <v>0</v>
      </c>
      <c r="AG21" s="609">
        <f t="shared" ref="AG21" si="157">+(AG19+AG20)*-0.24</f>
        <v>0</v>
      </c>
      <c r="AH21" s="609">
        <f t="shared" ref="AH21" si="158">+(AH19+AH20)*-0.24</f>
        <v>0</v>
      </c>
    </row>
    <row r="22" spans="1:58" s="558" customFormat="1">
      <c r="A22" s="46"/>
      <c r="B22" s="640" t="s">
        <v>324</v>
      </c>
      <c r="C22" s="742">
        <f t="shared" si="0"/>
        <v>0</v>
      </c>
      <c r="D22" s="743">
        <f t="shared" si="0"/>
        <v>0</v>
      </c>
      <c r="E22" s="743">
        <f t="shared" si="0"/>
        <v>0</v>
      </c>
      <c r="F22" s="744">
        <f t="shared" si="0"/>
        <v>0</v>
      </c>
      <c r="G22" s="609">
        <f t="shared" ref="G22:I22" si="159">+G19+G20+G21</f>
        <v>0</v>
      </c>
      <c r="H22" s="609">
        <f t="shared" si="159"/>
        <v>0</v>
      </c>
      <c r="I22" s="609">
        <f t="shared" si="159"/>
        <v>0</v>
      </c>
      <c r="J22" s="609">
        <f t="shared" ref="J22" si="160">SUM(G22:I22)</f>
        <v>0</v>
      </c>
      <c r="K22" s="609">
        <f t="shared" ref="K22:M22" si="161">+K19+K20+K21</f>
        <v>0</v>
      </c>
      <c r="L22" s="609">
        <f t="shared" si="161"/>
        <v>0</v>
      </c>
      <c r="M22" s="609">
        <f t="shared" si="161"/>
        <v>0</v>
      </c>
      <c r="N22" s="609">
        <f t="shared" ref="N22" si="162">SUM(K22:M22)</f>
        <v>0</v>
      </c>
      <c r="O22" s="609">
        <f t="shared" ref="O22:Q22" si="163">+O19+O20+O21</f>
        <v>0</v>
      </c>
      <c r="P22" s="609">
        <f t="shared" si="163"/>
        <v>0</v>
      </c>
      <c r="Q22" s="609">
        <f t="shared" si="163"/>
        <v>0</v>
      </c>
      <c r="R22" s="609">
        <f t="shared" ref="R22" si="164">SUM(O22:Q22)</f>
        <v>0</v>
      </c>
      <c r="S22" s="609">
        <f t="shared" ref="S22:U22" si="165">+S19+S20+S21</f>
        <v>0</v>
      </c>
      <c r="T22" s="609">
        <f t="shared" si="165"/>
        <v>0</v>
      </c>
      <c r="U22" s="609">
        <f t="shared" si="165"/>
        <v>0</v>
      </c>
      <c r="V22" s="609">
        <f t="shared" ref="V22" si="166">SUM(S22:U22)</f>
        <v>0</v>
      </c>
      <c r="W22" s="609">
        <f t="shared" ref="W22:Y22" si="167">+W19+W20+W21</f>
        <v>0</v>
      </c>
      <c r="X22" s="609">
        <f t="shared" si="167"/>
        <v>0</v>
      </c>
      <c r="Y22" s="609">
        <f t="shared" si="167"/>
        <v>0</v>
      </c>
      <c r="Z22" s="609">
        <f t="shared" ref="Z22" si="168">SUM(W22:Y22)</f>
        <v>0</v>
      </c>
      <c r="AA22" s="609">
        <f t="shared" ref="AA22:AC22" si="169">+AA19+AA20+AA21</f>
        <v>0</v>
      </c>
      <c r="AB22" s="609">
        <f t="shared" si="169"/>
        <v>0</v>
      </c>
      <c r="AC22" s="609">
        <f t="shared" si="169"/>
        <v>0</v>
      </c>
      <c r="AD22" s="609">
        <f t="shared" ref="AD22" si="170">SUM(AA22:AC22)</f>
        <v>0</v>
      </c>
      <c r="AE22" s="609">
        <f t="shared" ref="AE22:AG22" si="171">+AE19+AE20+AE21</f>
        <v>0</v>
      </c>
      <c r="AF22" s="609">
        <f t="shared" si="171"/>
        <v>0</v>
      </c>
      <c r="AG22" s="609">
        <f t="shared" si="171"/>
        <v>0</v>
      </c>
      <c r="AH22" s="609">
        <f t="shared" ref="AH22" si="172">SUM(AE22:AG22)</f>
        <v>0</v>
      </c>
    </row>
    <row r="23" spans="1:58" s="558" customFormat="1">
      <c r="A23" s="48">
        <v>1.2</v>
      </c>
      <c r="B23" s="736" t="s">
        <v>265</v>
      </c>
      <c r="C23" s="742">
        <f t="shared" si="0"/>
        <v>0</v>
      </c>
      <c r="D23" s="743">
        <f t="shared" si="0"/>
        <v>0</v>
      </c>
      <c r="E23" s="743">
        <f t="shared" si="0"/>
        <v>0</v>
      </c>
      <c r="F23" s="744">
        <f t="shared" si="0"/>
        <v>0</v>
      </c>
      <c r="G23" s="612"/>
      <c r="H23" s="612"/>
      <c r="I23" s="612"/>
      <c r="J23" s="749">
        <f t="shared" ref="J23:J54" si="173">SUM(G23:I23)</f>
        <v>0</v>
      </c>
      <c r="K23" s="612"/>
      <c r="L23" s="612"/>
      <c r="M23" s="612"/>
      <c r="N23" s="749">
        <f t="shared" ref="N23:N29" si="174">SUM(K23:M23)</f>
        <v>0</v>
      </c>
      <c r="O23" s="612"/>
      <c r="P23" s="612"/>
      <c r="Q23" s="612"/>
      <c r="R23" s="749">
        <f t="shared" ref="R23:R29" si="175">SUM(O23:Q23)</f>
        <v>0</v>
      </c>
      <c r="S23" s="612"/>
      <c r="T23" s="612"/>
      <c r="U23" s="612"/>
      <c r="V23" s="749">
        <f t="shared" ref="V23:V29" si="176">SUM(S23:U23)</f>
        <v>0</v>
      </c>
      <c r="W23" s="612"/>
      <c r="X23" s="612"/>
      <c r="Y23" s="612"/>
      <c r="Z23" s="749">
        <f t="shared" ref="Z23:Z29" si="177">SUM(W23:Y23)</f>
        <v>0</v>
      </c>
      <c r="AA23" s="612"/>
      <c r="AB23" s="612"/>
      <c r="AC23" s="612"/>
      <c r="AD23" s="749">
        <f t="shared" ref="AD23:AD29" si="178">SUM(AA23:AC23)</f>
        <v>0</v>
      </c>
      <c r="AE23" s="612"/>
      <c r="AF23" s="612"/>
      <c r="AG23" s="612"/>
      <c r="AH23" s="749">
        <f t="shared" ref="AH23:AH29" si="179">SUM(AE23:AG23)</f>
        <v>0</v>
      </c>
    </row>
    <row r="24" spans="1:58" s="558" customFormat="1" ht="23.45" customHeight="1">
      <c r="A24" s="46"/>
      <c r="B24" s="640" t="s">
        <v>221</v>
      </c>
      <c r="C24" s="742">
        <f t="shared" si="0"/>
        <v>0</v>
      </c>
      <c r="D24" s="743">
        <f t="shared" si="0"/>
        <v>0</v>
      </c>
      <c r="E24" s="743">
        <f t="shared" si="0"/>
        <v>0</v>
      </c>
      <c r="F24" s="744">
        <f t="shared" si="0"/>
        <v>0</v>
      </c>
      <c r="G24" s="609">
        <f t="shared" ref="G24:I24" si="180">+G23*-0.4</f>
        <v>0</v>
      </c>
      <c r="H24" s="609">
        <f t="shared" si="180"/>
        <v>0</v>
      </c>
      <c r="I24" s="609">
        <f t="shared" si="180"/>
        <v>0</v>
      </c>
      <c r="J24" s="609">
        <f t="shared" si="173"/>
        <v>0</v>
      </c>
      <c r="K24" s="609">
        <f t="shared" ref="K24:M24" si="181">+K23*-0.4</f>
        <v>0</v>
      </c>
      <c r="L24" s="609">
        <f t="shared" si="181"/>
        <v>0</v>
      </c>
      <c r="M24" s="609">
        <f t="shared" si="181"/>
        <v>0</v>
      </c>
      <c r="N24" s="609">
        <f t="shared" si="174"/>
        <v>0</v>
      </c>
      <c r="O24" s="609">
        <f t="shared" ref="O24:Q24" si="182">+O23*-0.4</f>
        <v>0</v>
      </c>
      <c r="P24" s="609">
        <f t="shared" si="182"/>
        <v>0</v>
      </c>
      <c r="Q24" s="609">
        <f t="shared" si="182"/>
        <v>0</v>
      </c>
      <c r="R24" s="609">
        <f t="shared" si="175"/>
        <v>0</v>
      </c>
      <c r="S24" s="609">
        <f t="shared" ref="S24:U24" si="183">+S23*-0.4</f>
        <v>0</v>
      </c>
      <c r="T24" s="609">
        <f t="shared" si="183"/>
        <v>0</v>
      </c>
      <c r="U24" s="609">
        <f t="shared" si="183"/>
        <v>0</v>
      </c>
      <c r="V24" s="609">
        <f t="shared" si="176"/>
        <v>0</v>
      </c>
      <c r="W24" s="609">
        <f t="shared" ref="W24:Y24" si="184">+W23*-0.4</f>
        <v>0</v>
      </c>
      <c r="X24" s="609">
        <f t="shared" si="184"/>
        <v>0</v>
      </c>
      <c r="Y24" s="609">
        <f t="shared" si="184"/>
        <v>0</v>
      </c>
      <c r="Z24" s="609">
        <f t="shared" si="177"/>
        <v>0</v>
      </c>
      <c r="AA24" s="609">
        <f t="shared" ref="AA24:AC24" si="185">+AA23*-0.4</f>
        <v>0</v>
      </c>
      <c r="AB24" s="609">
        <f t="shared" si="185"/>
        <v>0</v>
      </c>
      <c r="AC24" s="609">
        <f t="shared" si="185"/>
        <v>0</v>
      </c>
      <c r="AD24" s="609">
        <f t="shared" si="178"/>
        <v>0</v>
      </c>
      <c r="AE24" s="609">
        <f t="shared" ref="AE24:AG24" si="186">+AE23*-0.4</f>
        <v>0</v>
      </c>
      <c r="AF24" s="609">
        <f t="shared" si="186"/>
        <v>0</v>
      </c>
      <c r="AG24" s="609">
        <f t="shared" si="186"/>
        <v>0</v>
      </c>
      <c r="AH24" s="609">
        <f t="shared" si="179"/>
        <v>0</v>
      </c>
    </row>
    <row r="25" spans="1:58" s="558" customFormat="1" ht="23.45" customHeight="1">
      <c r="A25" s="46"/>
      <c r="B25" s="640" t="s">
        <v>222</v>
      </c>
      <c r="C25" s="742">
        <f t="shared" si="0"/>
        <v>0</v>
      </c>
      <c r="D25" s="743">
        <f t="shared" si="0"/>
        <v>0</v>
      </c>
      <c r="E25" s="743">
        <f t="shared" si="0"/>
        <v>0</v>
      </c>
      <c r="F25" s="744">
        <f t="shared" si="0"/>
        <v>0</v>
      </c>
      <c r="G25" s="609">
        <f t="shared" ref="G25:I25" si="187">+G23+G24</f>
        <v>0</v>
      </c>
      <c r="H25" s="609">
        <f t="shared" si="187"/>
        <v>0</v>
      </c>
      <c r="I25" s="609">
        <f t="shared" si="187"/>
        <v>0</v>
      </c>
      <c r="J25" s="609">
        <f t="shared" si="173"/>
        <v>0</v>
      </c>
      <c r="K25" s="609">
        <f t="shared" ref="K25:M25" si="188">+K23+K24</f>
        <v>0</v>
      </c>
      <c r="L25" s="609">
        <f t="shared" si="188"/>
        <v>0</v>
      </c>
      <c r="M25" s="609">
        <f t="shared" si="188"/>
        <v>0</v>
      </c>
      <c r="N25" s="609">
        <f t="shared" si="174"/>
        <v>0</v>
      </c>
      <c r="O25" s="609">
        <f t="shared" ref="O25:Q25" si="189">+O23+O24</f>
        <v>0</v>
      </c>
      <c r="P25" s="609">
        <f t="shared" si="189"/>
        <v>0</v>
      </c>
      <c r="Q25" s="609">
        <f t="shared" si="189"/>
        <v>0</v>
      </c>
      <c r="R25" s="609">
        <f t="shared" si="175"/>
        <v>0</v>
      </c>
      <c r="S25" s="609">
        <f t="shared" ref="S25:U25" si="190">+S23+S24</f>
        <v>0</v>
      </c>
      <c r="T25" s="609">
        <f t="shared" si="190"/>
        <v>0</v>
      </c>
      <c r="U25" s="609">
        <f t="shared" si="190"/>
        <v>0</v>
      </c>
      <c r="V25" s="609">
        <f t="shared" si="176"/>
        <v>0</v>
      </c>
      <c r="W25" s="609">
        <f t="shared" ref="W25:Y25" si="191">+W23+W24</f>
        <v>0</v>
      </c>
      <c r="X25" s="609">
        <f t="shared" si="191"/>
        <v>0</v>
      </c>
      <c r="Y25" s="609">
        <f t="shared" si="191"/>
        <v>0</v>
      </c>
      <c r="Z25" s="609">
        <f t="shared" si="177"/>
        <v>0</v>
      </c>
      <c r="AA25" s="609">
        <f t="shared" ref="AA25:AC25" si="192">+AA23+AA24</f>
        <v>0</v>
      </c>
      <c r="AB25" s="609">
        <f t="shared" si="192"/>
        <v>0</v>
      </c>
      <c r="AC25" s="609">
        <f t="shared" si="192"/>
        <v>0</v>
      </c>
      <c r="AD25" s="609">
        <f t="shared" si="178"/>
        <v>0</v>
      </c>
      <c r="AE25" s="609">
        <f t="shared" ref="AE25:AG25" si="193">+AE23+AE24</f>
        <v>0</v>
      </c>
      <c r="AF25" s="609">
        <f t="shared" si="193"/>
        <v>0</v>
      </c>
      <c r="AG25" s="609">
        <f t="shared" si="193"/>
        <v>0</v>
      </c>
      <c r="AH25" s="609">
        <f t="shared" si="179"/>
        <v>0</v>
      </c>
    </row>
    <row r="26" spans="1:58" s="597" customFormat="1" ht="23.45" customHeight="1">
      <c r="A26" s="49">
        <v>1.2</v>
      </c>
      <c r="B26" s="641" t="s">
        <v>266</v>
      </c>
      <c r="C26" s="742">
        <f t="shared" si="0"/>
        <v>0</v>
      </c>
      <c r="D26" s="743">
        <f t="shared" si="0"/>
        <v>0</v>
      </c>
      <c r="E26" s="743">
        <f t="shared" si="0"/>
        <v>0</v>
      </c>
      <c r="F26" s="744">
        <f t="shared" si="0"/>
        <v>0</v>
      </c>
      <c r="G26" s="613">
        <f t="shared" ref="G26:I26" si="194">+G27+G28</f>
        <v>0</v>
      </c>
      <c r="H26" s="613">
        <f t="shared" si="194"/>
        <v>0</v>
      </c>
      <c r="I26" s="613">
        <f t="shared" si="194"/>
        <v>0</v>
      </c>
      <c r="J26" s="749">
        <f t="shared" si="173"/>
        <v>0</v>
      </c>
      <c r="K26" s="613">
        <f t="shared" ref="K26:M26" si="195">+K27+K28</f>
        <v>0</v>
      </c>
      <c r="L26" s="613">
        <f t="shared" si="195"/>
        <v>0</v>
      </c>
      <c r="M26" s="613">
        <f t="shared" si="195"/>
        <v>0</v>
      </c>
      <c r="N26" s="749">
        <f t="shared" si="174"/>
        <v>0</v>
      </c>
      <c r="O26" s="613">
        <f t="shared" ref="O26:Q26" si="196">+O27+O28</f>
        <v>0</v>
      </c>
      <c r="P26" s="613">
        <f t="shared" si="196"/>
        <v>0</v>
      </c>
      <c r="Q26" s="613">
        <f t="shared" si="196"/>
        <v>0</v>
      </c>
      <c r="R26" s="749">
        <f t="shared" si="175"/>
        <v>0</v>
      </c>
      <c r="S26" s="613">
        <f t="shared" ref="S26:U26" si="197">+S27+S28</f>
        <v>0</v>
      </c>
      <c r="T26" s="613">
        <f t="shared" si="197"/>
        <v>0</v>
      </c>
      <c r="U26" s="613">
        <f t="shared" si="197"/>
        <v>0</v>
      </c>
      <c r="V26" s="749">
        <f t="shared" si="176"/>
        <v>0</v>
      </c>
      <c r="W26" s="613">
        <f t="shared" ref="W26:Y26" si="198">+W27+W28</f>
        <v>0</v>
      </c>
      <c r="X26" s="613">
        <f t="shared" si="198"/>
        <v>0</v>
      </c>
      <c r="Y26" s="613">
        <f t="shared" si="198"/>
        <v>0</v>
      </c>
      <c r="Z26" s="749">
        <f t="shared" si="177"/>
        <v>0</v>
      </c>
      <c r="AA26" s="613">
        <f t="shared" ref="AA26:AC26" si="199">+AA27+AA28</f>
        <v>0</v>
      </c>
      <c r="AB26" s="613">
        <f t="shared" si="199"/>
        <v>0</v>
      </c>
      <c r="AC26" s="613">
        <f t="shared" si="199"/>
        <v>0</v>
      </c>
      <c r="AD26" s="749">
        <f t="shared" si="178"/>
        <v>0</v>
      </c>
      <c r="AE26" s="613">
        <f t="shared" ref="AE26:AG26" si="200">+AE27+AE28</f>
        <v>0</v>
      </c>
      <c r="AF26" s="613">
        <f t="shared" si="200"/>
        <v>0</v>
      </c>
      <c r="AG26" s="613">
        <f t="shared" si="200"/>
        <v>0</v>
      </c>
      <c r="AH26" s="749">
        <f t="shared" si="179"/>
        <v>0</v>
      </c>
    </row>
    <row r="27" spans="1:58" s="682" customFormat="1">
      <c r="A27" s="47"/>
      <c r="B27" s="642" t="s">
        <v>319</v>
      </c>
      <c r="C27" s="742">
        <f t="shared" si="0"/>
        <v>0</v>
      </c>
      <c r="D27" s="743">
        <f t="shared" si="0"/>
        <v>0</v>
      </c>
      <c r="E27" s="743">
        <f t="shared" si="0"/>
        <v>0</v>
      </c>
      <c r="F27" s="744">
        <f t="shared" si="0"/>
        <v>0</v>
      </c>
      <c r="G27" s="611"/>
      <c r="H27" s="611"/>
      <c r="I27" s="611"/>
      <c r="J27" s="609">
        <f t="shared" si="173"/>
        <v>0</v>
      </c>
      <c r="K27" s="611"/>
      <c r="L27" s="611"/>
      <c r="M27" s="611"/>
      <c r="N27" s="609">
        <f t="shared" si="174"/>
        <v>0</v>
      </c>
      <c r="O27" s="611"/>
      <c r="P27" s="611"/>
      <c r="Q27" s="611"/>
      <c r="R27" s="609">
        <f t="shared" si="175"/>
        <v>0</v>
      </c>
      <c r="S27" s="611"/>
      <c r="T27" s="611"/>
      <c r="U27" s="611"/>
      <c r="V27" s="609">
        <f t="shared" si="176"/>
        <v>0</v>
      </c>
      <c r="W27" s="611"/>
      <c r="X27" s="611"/>
      <c r="Y27" s="611"/>
      <c r="Z27" s="609">
        <f t="shared" si="177"/>
        <v>0</v>
      </c>
      <c r="AA27" s="611"/>
      <c r="AB27" s="611"/>
      <c r="AC27" s="611"/>
      <c r="AD27" s="609">
        <f t="shared" si="178"/>
        <v>0</v>
      </c>
      <c r="AE27" s="611"/>
      <c r="AF27" s="611"/>
      <c r="AG27" s="611"/>
      <c r="AH27" s="609">
        <f t="shared" si="179"/>
        <v>0</v>
      </c>
      <c r="AI27" s="558"/>
      <c r="AJ27" s="558"/>
      <c r="AK27" s="558"/>
      <c r="AL27" s="558"/>
      <c r="AM27" s="558"/>
      <c r="AN27" s="558"/>
      <c r="AO27" s="558"/>
      <c r="AP27" s="558"/>
      <c r="AQ27" s="558"/>
      <c r="AR27" s="558"/>
      <c r="AS27" s="558"/>
      <c r="AT27" s="558"/>
      <c r="AU27" s="558"/>
      <c r="AV27" s="558"/>
      <c r="AW27" s="558"/>
      <c r="AX27" s="558"/>
      <c r="AY27" s="558"/>
      <c r="AZ27" s="558"/>
      <c r="BA27" s="558"/>
      <c r="BB27" s="558"/>
      <c r="BC27" s="558"/>
      <c r="BD27" s="558"/>
      <c r="BE27" s="558"/>
      <c r="BF27" s="558"/>
    </row>
    <row r="28" spans="1:58" s="558" customFormat="1">
      <c r="A28" s="47"/>
      <c r="B28" s="642" t="s">
        <v>223</v>
      </c>
      <c r="C28" s="742">
        <f t="shared" si="0"/>
        <v>0</v>
      </c>
      <c r="D28" s="743">
        <f t="shared" si="0"/>
        <v>0</v>
      </c>
      <c r="E28" s="743">
        <f t="shared" si="0"/>
        <v>0</v>
      </c>
      <c r="F28" s="744">
        <f t="shared" si="0"/>
        <v>0</v>
      </c>
      <c r="G28" s="611"/>
      <c r="H28" s="611"/>
      <c r="I28" s="611"/>
      <c r="J28" s="609">
        <f t="shared" si="173"/>
        <v>0</v>
      </c>
      <c r="K28" s="611"/>
      <c r="L28" s="611"/>
      <c r="M28" s="611"/>
      <c r="N28" s="609">
        <f t="shared" si="174"/>
        <v>0</v>
      </c>
      <c r="O28" s="611"/>
      <c r="P28" s="611"/>
      <c r="Q28" s="611"/>
      <c r="R28" s="609">
        <f t="shared" si="175"/>
        <v>0</v>
      </c>
      <c r="S28" s="611"/>
      <c r="T28" s="611"/>
      <c r="U28" s="611"/>
      <c r="V28" s="609">
        <f t="shared" si="176"/>
        <v>0</v>
      </c>
      <c r="W28" s="611"/>
      <c r="X28" s="611"/>
      <c r="Y28" s="611"/>
      <c r="Z28" s="609">
        <f t="shared" si="177"/>
        <v>0</v>
      </c>
      <c r="AA28" s="611"/>
      <c r="AB28" s="611"/>
      <c r="AC28" s="611"/>
      <c r="AD28" s="609">
        <f t="shared" si="178"/>
        <v>0</v>
      </c>
      <c r="AE28" s="611"/>
      <c r="AF28" s="611"/>
      <c r="AG28" s="611"/>
      <c r="AH28" s="609">
        <f t="shared" si="179"/>
        <v>0</v>
      </c>
    </row>
    <row r="29" spans="1:58" s="558" customFormat="1" ht="24">
      <c r="A29" s="53">
        <v>1.3</v>
      </c>
      <c r="B29" s="643" t="s">
        <v>320</v>
      </c>
      <c r="C29" s="742">
        <f t="shared" si="0"/>
        <v>0</v>
      </c>
      <c r="D29" s="743">
        <f t="shared" si="0"/>
        <v>0</v>
      </c>
      <c r="E29" s="743">
        <f t="shared" si="0"/>
        <v>0</v>
      </c>
      <c r="F29" s="744">
        <f t="shared" si="0"/>
        <v>0</v>
      </c>
      <c r="G29" s="613"/>
      <c r="H29" s="613"/>
      <c r="I29" s="613"/>
      <c r="J29" s="749">
        <f t="shared" si="173"/>
        <v>0</v>
      </c>
      <c r="K29" s="613"/>
      <c r="L29" s="613"/>
      <c r="M29" s="613"/>
      <c r="N29" s="749">
        <f t="shared" si="174"/>
        <v>0</v>
      </c>
      <c r="O29" s="613"/>
      <c r="P29" s="613"/>
      <c r="Q29" s="613"/>
      <c r="R29" s="749">
        <f t="shared" si="175"/>
        <v>0</v>
      </c>
      <c r="S29" s="613"/>
      <c r="T29" s="613"/>
      <c r="U29" s="613"/>
      <c r="V29" s="749">
        <f t="shared" si="176"/>
        <v>0</v>
      </c>
      <c r="W29" s="613"/>
      <c r="X29" s="613"/>
      <c r="Y29" s="613"/>
      <c r="Z29" s="749">
        <f t="shared" si="177"/>
        <v>0</v>
      </c>
      <c r="AA29" s="613"/>
      <c r="AB29" s="613"/>
      <c r="AC29" s="613"/>
      <c r="AD29" s="749">
        <f t="shared" si="178"/>
        <v>0</v>
      </c>
      <c r="AE29" s="613"/>
      <c r="AF29" s="613"/>
      <c r="AG29" s="613"/>
      <c r="AH29" s="749">
        <f t="shared" si="179"/>
        <v>0</v>
      </c>
    </row>
    <row r="30" spans="1:58" s="559" customFormat="1">
      <c r="A30" s="46"/>
      <c r="B30" s="640" t="s">
        <v>321</v>
      </c>
      <c r="C30" s="742">
        <f t="shared" si="0"/>
        <v>0</v>
      </c>
      <c r="D30" s="743">
        <f t="shared" si="0"/>
        <v>0</v>
      </c>
      <c r="E30" s="743">
        <f t="shared" si="0"/>
        <v>0</v>
      </c>
      <c r="F30" s="744">
        <f t="shared" si="0"/>
        <v>0</v>
      </c>
      <c r="G30" s="609">
        <f t="shared" ref="G30:J30" si="201">+G29*-0.26</f>
        <v>0</v>
      </c>
      <c r="H30" s="609">
        <f t="shared" si="201"/>
        <v>0</v>
      </c>
      <c r="I30" s="609">
        <f t="shared" si="201"/>
        <v>0</v>
      </c>
      <c r="J30" s="609">
        <f t="shared" si="201"/>
        <v>0</v>
      </c>
      <c r="K30" s="609">
        <f t="shared" ref="K30" si="202">+K29*-0.26</f>
        <v>0</v>
      </c>
      <c r="L30" s="609">
        <f t="shared" ref="L30" si="203">+L29*-0.26</f>
        <v>0</v>
      </c>
      <c r="M30" s="609">
        <f t="shared" ref="M30" si="204">+M29*-0.26</f>
        <v>0</v>
      </c>
      <c r="N30" s="609">
        <f t="shared" ref="N30" si="205">+N29*-0.26</f>
        <v>0</v>
      </c>
      <c r="O30" s="609">
        <f t="shared" ref="O30" si="206">+O29*-0.26</f>
        <v>0</v>
      </c>
      <c r="P30" s="609">
        <f t="shared" ref="P30" si="207">+P29*-0.26</f>
        <v>0</v>
      </c>
      <c r="Q30" s="609">
        <f t="shared" ref="Q30" si="208">+Q29*-0.26</f>
        <v>0</v>
      </c>
      <c r="R30" s="609">
        <f t="shared" ref="R30" si="209">+R29*-0.26</f>
        <v>0</v>
      </c>
      <c r="S30" s="609">
        <f t="shared" ref="S30" si="210">+S29*-0.26</f>
        <v>0</v>
      </c>
      <c r="T30" s="609">
        <f t="shared" ref="T30" si="211">+T29*-0.26</f>
        <v>0</v>
      </c>
      <c r="U30" s="609">
        <f t="shared" ref="U30" si="212">+U29*-0.26</f>
        <v>0</v>
      </c>
      <c r="V30" s="609">
        <f t="shared" ref="V30" si="213">+V29*-0.26</f>
        <v>0</v>
      </c>
      <c r="W30" s="609">
        <f t="shared" ref="W30" si="214">+W29*-0.26</f>
        <v>0</v>
      </c>
      <c r="X30" s="609">
        <f t="shared" ref="X30" si="215">+X29*-0.26</f>
        <v>0</v>
      </c>
      <c r="Y30" s="609">
        <f t="shared" ref="Y30" si="216">+Y29*-0.26</f>
        <v>0</v>
      </c>
      <c r="Z30" s="609">
        <f t="shared" ref="Z30" si="217">+Z29*-0.26</f>
        <v>0</v>
      </c>
      <c r="AA30" s="609">
        <f t="shared" ref="AA30" si="218">+AA29*-0.26</f>
        <v>0</v>
      </c>
      <c r="AB30" s="609">
        <f t="shared" ref="AB30" si="219">+AB29*-0.26</f>
        <v>0</v>
      </c>
      <c r="AC30" s="609">
        <f t="shared" ref="AC30" si="220">+AC29*-0.26</f>
        <v>0</v>
      </c>
      <c r="AD30" s="609">
        <f t="shared" ref="AD30" si="221">+AD29*-0.26</f>
        <v>0</v>
      </c>
      <c r="AE30" s="609">
        <f t="shared" ref="AE30" si="222">+AE29*-0.26</f>
        <v>0</v>
      </c>
      <c r="AF30" s="609">
        <f t="shared" ref="AF30" si="223">+AF29*-0.26</f>
        <v>0</v>
      </c>
      <c r="AG30" s="609">
        <f t="shared" ref="AG30" si="224">+AG29*-0.26</f>
        <v>0</v>
      </c>
      <c r="AH30" s="609">
        <f t="shared" ref="AH30" si="225">+AH29*-0.26</f>
        <v>0</v>
      </c>
    </row>
    <row r="31" spans="1:58" s="558" customFormat="1">
      <c r="A31" s="46"/>
      <c r="B31" s="640" t="s">
        <v>322</v>
      </c>
      <c r="C31" s="742">
        <f t="shared" si="0"/>
        <v>0</v>
      </c>
      <c r="D31" s="743">
        <f t="shared" si="0"/>
        <v>0</v>
      </c>
      <c r="E31" s="743">
        <f t="shared" si="0"/>
        <v>0</v>
      </c>
      <c r="F31" s="744">
        <f t="shared" si="0"/>
        <v>0</v>
      </c>
      <c r="G31" s="609">
        <f t="shared" ref="G31:I31" si="226">+G29+G30</f>
        <v>0</v>
      </c>
      <c r="H31" s="609">
        <f t="shared" si="226"/>
        <v>0</v>
      </c>
      <c r="I31" s="609">
        <f t="shared" si="226"/>
        <v>0</v>
      </c>
      <c r="J31" s="609">
        <f t="shared" si="173"/>
        <v>0</v>
      </c>
      <c r="K31" s="609">
        <f t="shared" ref="K31:M31" si="227">+K29+K30</f>
        <v>0</v>
      </c>
      <c r="L31" s="609">
        <f t="shared" si="227"/>
        <v>0</v>
      </c>
      <c r="M31" s="609">
        <f t="shared" si="227"/>
        <v>0</v>
      </c>
      <c r="N31" s="609">
        <f t="shared" ref="N31:N32" si="228">SUM(K31:M31)</f>
        <v>0</v>
      </c>
      <c r="O31" s="609">
        <f t="shared" ref="O31:Q31" si="229">+O29+O30</f>
        <v>0</v>
      </c>
      <c r="P31" s="609">
        <f t="shared" si="229"/>
        <v>0</v>
      </c>
      <c r="Q31" s="609">
        <f t="shared" si="229"/>
        <v>0</v>
      </c>
      <c r="R31" s="609">
        <f t="shared" ref="R31:R32" si="230">SUM(O31:Q31)</f>
        <v>0</v>
      </c>
      <c r="S31" s="609">
        <f t="shared" ref="S31:U31" si="231">+S29+S30</f>
        <v>0</v>
      </c>
      <c r="T31" s="609">
        <f t="shared" si="231"/>
        <v>0</v>
      </c>
      <c r="U31" s="609">
        <f t="shared" si="231"/>
        <v>0</v>
      </c>
      <c r="V31" s="609">
        <f t="shared" ref="V31:V32" si="232">SUM(S31:U31)</f>
        <v>0</v>
      </c>
      <c r="W31" s="609">
        <f t="shared" ref="W31:Y31" si="233">+W29+W30</f>
        <v>0</v>
      </c>
      <c r="X31" s="609">
        <f t="shared" si="233"/>
        <v>0</v>
      </c>
      <c r="Y31" s="609">
        <f t="shared" si="233"/>
        <v>0</v>
      </c>
      <c r="Z31" s="609">
        <f t="shared" ref="Z31:Z32" si="234">SUM(W31:Y31)</f>
        <v>0</v>
      </c>
      <c r="AA31" s="609">
        <f t="shared" ref="AA31:AC31" si="235">+AA29+AA30</f>
        <v>0</v>
      </c>
      <c r="AB31" s="609">
        <f t="shared" si="235"/>
        <v>0</v>
      </c>
      <c r="AC31" s="609">
        <f t="shared" si="235"/>
        <v>0</v>
      </c>
      <c r="AD31" s="609">
        <f t="shared" ref="AD31:AD32" si="236">SUM(AA31:AC31)</f>
        <v>0</v>
      </c>
      <c r="AE31" s="609">
        <f t="shared" ref="AE31:AG31" si="237">+AE29+AE30</f>
        <v>0</v>
      </c>
      <c r="AF31" s="609">
        <f t="shared" si="237"/>
        <v>0</v>
      </c>
      <c r="AG31" s="609">
        <f t="shared" si="237"/>
        <v>0</v>
      </c>
      <c r="AH31" s="609">
        <f t="shared" ref="AH31:AH32" si="238">SUM(AE31:AG31)</f>
        <v>0</v>
      </c>
    </row>
    <row r="32" spans="1:58" s="558" customFormat="1">
      <c r="A32" s="630">
        <v>1.4</v>
      </c>
      <c r="B32" s="644" t="s">
        <v>330</v>
      </c>
      <c r="C32" s="742">
        <f t="shared" si="0"/>
        <v>0</v>
      </c>
      <c r="D32" s="743">
        <f t="shared" si="0"/>
        <v>0</v>
      </c>
      <c r="E32" s="743">
        <f t="shared" si="0"/>
        <v>0</v>
      </c>
      <c r="F32" s="744">
        <f t="shared" si="0"/>
        <v>0</v>
      </c>
      <c r="G32" s="608"/>
      <c r="H32" s="608"/>
      <c r="I32" s="608"/>
      <c r="J32" s="749">
        <f t="shared" si="173"/>
        <v>0</v>
      </c>
      <c r="K32" s="608"/>
      <c r="L32" s="608"/>
      <c r="M32" s="608"/>
      <c r="N32" s="749">
        <f t="shared" si="228"/>
        <v>0</v>
      </c>
      <c r="O32" s="608"/>
      <c r="P32" s="608"/>
      <c r="Q32" s="608"/>
      <c r="R32" s="749">
        <f t="shared" si="230"/>
        <v>0</v>
      </c>
      <c r="S32" s="608"/>
      <c r="T32" s="608"/>
      <c r="U32" s="608"/>
      <c r="V32" s="749">
        <f t="shared" si="232"/>
        <v>0</v>
      </c>
      <c r="W32" s="608"/>
      <c r="X32" s="608"/>
      <c r="Y32" s="608"/>
      <c r="Z32" s="749">
        <f t="shared" si="234"/>
        <v>0</v>
      </c>
      <c r="AA32" s="608"/>
      <c r="AB32" s="608"/>
      <c r="AC32" s="608"/>
      <c r="AD32" s="749">
        <f t="shared" si="236"/>
        <v>0</v>
      </c>
      <c r="AE32" s="608"/>
      <c r="AF32" s="608"/>
      <c r="AG32" s="608"/>
      <c r="AH32" s="749">
        <f t="shared" si="238"/>
        <v>0</v>
      </c>
    </row>
    <row r="33" spans="1:382" s="558" customFormat="1" ht="23.45" customHeight="1">
      <c r="A33" s="46"/>
      <c r="B33" s="640" t="s">
        <v>219</v>
      </c>
      <c r="C33" s="742">
        <f t="shared" si="0"/>
        <v>0</v>
      </c>
      <c r="D33" s="743">
        <f t="shared" si="0"/>
        <v>0</v>
      </c>
      <c r="E33" s="743">
        <f t="shared" si="0"/>
        <v>0</v>
      </c>
      <c r="F33" s="744">
        <f t="shared" si="0"/>
        <v>0</v>
      </c>
      <c r="G33" s="609">
        <f t="shared" ref="G33:J33" si="239">+G32*-0.24</f>
        <v>0</v>
      </c>
      <c r="H33" s="609">
        <f t="shared" si="239"/>
        <v>0</v>
      </c>
      <c r="I33" s="609">
        <f t="shared" si="239"/>
        <v>0</v>
      </c>
      <c r="J33" s="609">
        <f t="shared" si="239"/>
        <v>0</v>
      </c>
      <c r="K33" s="609">
        <f t="shared" ref="K33" si="240">+K32*-0.24</f>
        <v>0</v>
      </c>
      <c r="L33" s="609">
        <f t="shared" ref="L33" si="241">+L32*-0.24</f>
        <v>0</v>
      </c>
      <c r="M33" s="609">
        <f t="shared" ref="M33" si="242">+M32*-0.24</f>
        <v>0</v>
      </c>
      <c r="N33" s="609">
        <f t="shared" ref="N33" si="243">+N32*-0.24</f>
        <v>0</v>
      </c>
      <c r="O33" s="609">
        <f t="shared" ref="O33" si="244">+O32*-0.24</f>
        <v>0</v>
      </c>
      <c r="P33" s="609">
        <f t="shared" ref="P33" si="245">+P32*-0.24</f>
        <v>0</v>
      </c>
      <c r="Q33" s="609">
        <f t="shared" ref="Q33" si="246">+Q32*-0.24</f>
        <v>0</v>
      </c>
      <c r="R33" s="609">
        <f t="shared" ref="R33" si="247">+R32*-0.24</f>
        <v>0</v>
      </c>
      <c r="S33" s="609">
        <f t="shared" ref="S33" si="248">+S32*-0.24</f>
        <v>0</v>
      </c>
      <c r="T33" s="609">
        <f t="shared" ref="T33" si="249">+T32*-0.24</f>
        <v>0</v>
      </c>
      <c r="U33" s="609">
        <f t="shared" ref="U33" si="250">+U32*-0.24</f>
        <v>0</v>
      </c>
      <c r="V33" s="609">
        <f t="shared" ref="V33" si="251">+V32*-0.24</f>
        <v>0</v>
      </c>
      <c r="W33" s="609">
        <f t="shared" ref="W33" si="252">+W32*-0.24</f>
        <v>0</v>
      </c>
      <c r="X33" s="609">
        <f t="shared" ref="X33" si="253">+X32*-0.24</f>
        <v>0</v>
      </c>
      <c r="Y33" s="609">
        <f t="shared" ref="Y33" si="254">+Y32*-0.24</f>
        <v>0</v>
      </c>
      <c r="Z33" s="609">
        <f t="shared" ref="Z33" si="255">+Z32*-0.24</f>
        <v>0</v>
      </c>
      <c r="AA33" s="609">
        <f t="shared" ref="AA33" si="256">+AA32*-0.24</f>
        <v>0</v>
      </c>
      <c r="AB33" s="609">
        <f t="shared" ref="AB33" si="257">+AB32*-0.24</f>
        <v>0</v>
      </c>
      <c r="AC33" s="609">
        <f t="shared" ref="AC33" si="258">+AC32*-0.24</f>
        <v>0</v>
      </c>
      <c r="AD33" s="609">
        <f t="shared" ref="AD33" si="259">+AD32*-0.24</f>
        <v>0</v>
      </c>
      <c r="AE33" s="609">
        <f t="shared" ref="AE33" si="260">+AE32*-0.24</f>
        <v>0</v>
      </c>
      <c r="AF33" s="609">
        <f t="shared" ref="AF33" si="261">+AF32*-0.24</f>
        <v>0</v>
      </c>
      <c r="AG33" s="609">
        <f t="shared" ref="AG33" si="262">+AG32*-0.24</f>
        <v>0</v>
      </c>
      <c r="AH33" s="609">
        <f t="shared" ref="AH33" si="263">+AH32*-0.24</f>
        <v>0</v>
      </c>
    </row>
    <row r="34" spans="1:382" s="558" customFormat="1" ht="23.45" customHeight="1">
      <c r="A34" s="46"/>
      <c r="B34" s="640" t="s">
        <v>220</v>
      </c>
      <c r="C34" s="742">
        <f t="shared" si="0"/>
        <v>0</v>
      </c>
      <c r="D34" s="743">
        <f t="shared" si="0"/>
        <v>0</v>
      </c>
      <c r="E34" s="743">
        <f t="shared" si="0"/>
        <v>0</v>
      </c>
      <c r="F34" s="744">
        <f t="shared" si="0"/>
        <v>0</v>
      </c>
      <c r="G34" s="609">
        <f t="shared" ref="G34:I34" si="264">+G32+G33</f>
        <v>0</v>
      </c>
      <c r="H34" s="609">
        <f t="shared" si="264"/>
        <v>0</v>
      </c>
      <c r="I34" s="609">
        <f t="shared" si="264"/>
        <v>0</v>
      </c>
      <c r="J34" s="609">
        <f t="shared" si="173"/>
        <v>0</v>
      </c>
      <c r="K34" s="609">
        <f t="shared" ref="K34:M34" si="265">+K32+K33</f>
        <v>0</v>
      </c>
      <c r="L34" s="609">
        <f t="shared" si="265"/>
        <v>0</v>
      </c>
      <c r="M34" s="609">
        <f t="shared" si="265"/>
        <v>0</v>
      </c>
      <c r="N34" s="609">
        <f t="shared" ref="N34:N36" si="266">SUM(K34:M34)</f>
        <v>0</v>
      </c>
      <c r="O34" s="609">
        <f t="shared" ref="O34:Q34" si="267">+O32+O33</f>
        <v>0</v>
      </c>
      <c r="P34" s="609">
        <f t="shared" si="267"/>
        <v>0</v>
      </c>
      <c r="Q34" s="609">
        <f t="shared" si="267"/>
        <v>0</v>
      </c>
      <c r="R34" s="609">
        <f t="shared" ref="R34:R36" si="268">SUM(O34:Q34)</f>
        <v>0</v>
      </c>
      <c r="S34" s="609">
        <f t="shared" ref="S34:U34" si="269">+S32+S33</f>
        <v>0</v>
      </c>
      <c r="T34" s="609">
        <f t="shared" si="269"/>
        <v>0</v>
      </c>
      <c r="U34" s="609">
        <f t="shared" si="269"/>
        <v>0</v>
      </c>
      <c r="V34" s="609">
        <f t="shared" ref="V34:V36" si="270">SUM(S34:U34)</f>
        <v>0</v>
      </c>
      <c r="W34" s="609">
        <f t="shared" ref="W34:Y34" si="271">+W32+W33</f>
        <v>0</v>
      </c>
      <c r="X34" s="609">
        <f t="shared" si="271"/>
        <v>0</v>
      </c>
      <c r="Y34" s="609">
        <f t="shared" si="271"/>
        <v>0</v>
      </c>
      <c r="Z34" s="609">
        <f t="shared" ref="Z34:Z36" si="272">SUM(W34:Y34)</f>
        <v>0</v>
      </c>
      <c r="AA34" s="609">
        <f t="shared" ref="AA34:AC34" si="273">+AA32+AA33</f>
        <v>0</v>
      </c>
      <c r="AB34" s="609">
        <f t="shared" si="273"/>
        <v>0</v>
      </c>
      <c r="AC34" s="609">
        <f t="shared" si="273"/>
        <v>0</v>
      </c>
      <c r="AD34" s="609">
        <f t="shared" ref="AD34:AD36" si="274">SUM(AA34:AC34)</f>
        <v>0</v>
      </c>
      <c r="AE34" s="609">
        <f t="shared" ref="AE34:AG34" si="275">+AE32+AE33</f>
        <v>0</v>
      </c>
      <c r="AF34" s="609">
        <f t="shared" si="275"/>
        <v>0</v>
      </c>
      <c r="AG34" s="609">
        <f t="shared" si="275"/>
        <v>0</v>
      </c>
      <c r="AH34" s="609">
        <f t="shared" ref="AH34:AH36" si="276">SUM(AE34:AG34)</f>
        <v>0</v>
      </c>
    </row>
    <row r="35" spans="1:382" s="558" customFormat="1" ht="23.45" customHeight="1">
      <c r="A35" s="630">
        <v>1.5</v>
      </c>
      <c r="B35" s="644" t="s">
        <v>331</v>
      </c>
      <c r="C35" s="742">
        <f t="shared" si="0"/>
        <v>0</v>
      </c>
      <c r="D35" s="743">
        <f t="shared" si="0"/>
        <v>0</v>
      </c>
      <c r="E35" s="743">
        <f t="shared" si="0"/>
        <v>0</v>
      </c>
      <c r="F35" s="744">
        <f t="shared" si="0"/>
        <v>0</v>
      </c>
      <c r="G35" s="608"/>
      <c r="H35" s="608"/>
      <c r="I35" s="608"/>
      <c r="J35" s="749">
        <f t="shared" si="173"/>
        <v>0</v>
      </c>
      <c r="K35" s="608"/>
      <c r="L35" s="608"/>
      <c r="M35" s="608"/>
      <c r="N35" s="749">
        <f t="shared" si="266"/>
        <v>0</v>
      </c>
      <c r="O35" s="608"/>
      <c r="P35" s="608"/>
      <c r="Q35" s="608"/>
      <c r="R35" s="749">
        <f t="shared" si="268"/>
        <v>0</v>
      </c>
      <c r="S35" s="608"/>
      <c r="T35" s="608"/>
      <c r="U35" s="608"/>
      <c r="V35" s="749">
        <f t="shared" si="270"/>
        <v>0</v>
      </c>
      <c r="W35" s="608"/>
      <c r="X35" s="608"/>
      <c r="Y35" s="608"/>
      <c r="Z35" s="749">
        <f t="shared" si="272"/>
        <v>0</v>
      </c>
      <c r="AA35" s="608"/>
      <c r="AB35" s="608"/>
      <c r="AC35" s="608"/>
      <c r="AD35" s="749">
        <f t="shared" si="274"/>
        <v>0</v>
      </c>
      <c r="AE35" s="608"/>
      <c r="AF35" s="608"/>
      <c r="AG35" s="608"/>
      <c r="AH35" s="749">
        <f t="shared" si="276"/>
        <v>0</v>
      </c>
    </row>
    <row r="36" spans="1:382" s="558" customFormat="1" ht="23.45" customHeight="1">
      <c r="A36" s="738"/>
      <c r="B36" s="640" t="s">
        <v>326</v>
      </c>
      <c r="C36" s="742">
        <f t="shared" si="0"/>
        <v>0</v>
      </c>
      <c r="D36" s="743">
        <f t="shared" si="0"/>
        <v>0</v>
      </c>
      <c r="E36" s="743">
        <f t="shared" si="0"/>
        <v>0</v>
      </c>
      <c r="F36" s="744">
        <f t="shared" si="0"/>
        <v>0</v>
      </c>
      <c r="G36" s="610">
        <f t="shared" ref="G36:I36" si="277">ROUND((G35*-0.03),-1)</f>
        <v>0</v>
      </c>
      <c r="H36" s="610">
        <f t="shared" si="277"/>
        <v>0</v>
      </c>
      <c r="I36" s="610">
        <f t="shared" si="277"/>
        <v>0</v>
      </c>
      <c r="J36" s="609">
        <f t="shared" si="173"/>
        <v>0</v>
      </c>
      <c r="K36" s="610">
        <f t="shared" ref="K36:M36" si="278">ROUND((K35*-0.03),-1)</f>
        <v>0</v>
      </c>
      <c r="L36" s="610">
        <f t="shared" si="278"/>
        <v>0</v>
      </c>
      <c r="M36" s="610">
        <f t="shared" si="278"/>
        <v>0</v>
      </c>
      <c r="N36" s="609">
        <f t="shared" si="266"/>
        <v>0</v>
      </c>
      <c r="O36" s="610">
        <f t="shared" ref="O36:Q36" si="279">ROUND((O35*-0.03),-1)</f>
        <v>0</v>
      </c>
      <c r="P36" s="610">
        <f t="shared" si="279"/>
        <v>0</v>
      </c>
      <c r="Q36" s="610">
        <f t="shared" si="279"/>
        <v>0</v>
      </c>
      <c r="R36" s="609">
        <f t="shared" si="268"/>
        <v>0</v>
      </c>
      <c r="S36" s="610">
        <f t="shared" ref="S36:U36" si="280">ROUND((S35*-0.03),-1)</f>
        <v>0</v>
      </c>
      <c r="T36" s="610">
        <f t="shared" si="280"/>
        <v>0</v>
      </c>
      <c r="U36" s="610">
        <f t="shared" si="280"/>
        <v>0</v>
      </c>
      <c r="V36" s="609">
        <f t="shared" si="270"/>
        <v>0</v>
      </c>
      <c r="W36" s="610">
        <f t="shared" ref="W36:Y36" si="281">ROUND((W35*-0.03),-1)</f>
        <v>0</v>
      </c>
      <c r="X36" s="610">
        <f t="shared" si="281"/>
        <v>0</v>
      </c>
      <c r="Y36" s="610">
        <f t="shared" si="281"/>
        <v>0</v>
      </c>
      <c r="Z36" s="609">
        <f t="shared" si="272"/>
        <v>0</v>
      </c>
      <c r="AA36" s="610">
        <f t="shared" ref="AA36:AC36" si="282">ROUND((AA35*-0.03),-1)</f>
        <v>0</v>
      </c>
      <c r="AB36" s="610">
        <f t="shared" si="282"/>
        <v>0</v>
      </c>
      <c r="AC36" s="610">
        <f t="shared" si="282"/>
        <v>0</v>
      </c>
      <c r="AD36" s="609">
        <f t="shared" si="274"/>
        <v>0</v>
      </c>
      <c r="AE36" s="610">
        <f t="shared" ref="AE36:AG36" si="283">ROUND((AE35*-0.03),-1)</f>
        <v>0</v>
      </c>
      <c r="AF36" s="610">
        <f t="shared" si="283"/>
        <v>0</v>
      </c>
      <c r="AG36" s="610">
        <f t="shared" si="283"/>
        <v>0</v>
      </c>
      <c r="AH36" s="609">
        <f t="shared" si="276"/>
        <v>0</v>
      </c>
    </row>
    <row r="37" spans="1:382" s="558" customFormat="1" ht="23.45" customHeight="1">
      <c r="A37" s="46"/>
      <c r="B37" s="640" t="s">
        <v>219</v>
      </c>
      <c r="C37" s="742">
        <f t="shared" si="0"/>
        <v>0</v>
      </c>
      <c r="D37" s="743">
        <f t="shared" si="0"/>
        <v>0</v>
      </c>
      <c r="E37" s="743">
        <f t="shared" si="0"/>
        <v>0</v>
      </c>
      <c r="F37" s="744">
        <f t="shared" si="0"/>
        <v>0</v>
      </c>
      <c r="G37" s="609">
        <f t="shared" ref="G37:J37" si="284">+ROUND((G35+G36)*-0.24,-1)</f>
        <v>0</v>
      </c>
      <c r="H37" s="609">
        <f t="shared" si="284"/>
        <v>0</v>
      </c>
      <c r="I37" s="609">
        <f t="shared" si="284"/>
        <v>0</v>
      </c>
      <c r="J37" s="609">
        <f t="shared" si="284"/>
        <v>0</v>
      </c>
      <c r="K37" s="609">
        <f t="shared" ref="K37" si="285">+ROUND((K35+K36)*-0.24,-1)</f>
        <v>0</v>
      </c>
      <c r="L37" s="609">
        <f t="shared" ref="L37" si="286">+ROUND((L35+L36)*-0.24,-1)</f>
        <v>0</v>
      </c>
      <c r="M37" s="609">
        <f t="shared" ref="M37" si="287">+ROUND((M35+M36)*-0.24,-1)</f>
        <v>0</v>
      </c>
      <c r="N37" s="609">
        <f t="shared" ref="N37" si="288">+ROUND((N35+N36)*-0.24,-1)</f>
        <v>0</v>
      </c>
      <c r="O37" s="609">
        <f t="shared" ref="O37" si="289">+ROUND((O35+O36)*-0.24,-1)</f>
        <v>0</v>
      </c>
      <c r="P37" s="609">
        <f t="shared" ref="P37" si="290">+ROUND((P35+P36)*-0.24,-1)</f>
        <v>0</v>
      </c>
      <c r="Q37" s="609">
        <f t="shared" ref="Q37" si="291">+ROUND((Q35+Q36)*-0.24,-1)</f>
        <v>0</v>
      </c>
      <c r="R37" s="609">
        <f t="shared" ref="R37" si="292">+ROUND((R35+R36)*-0.24,-1)</f>
        <v>0</v>
      </c>
      <c r="S37" s="609">
        <f t="shared" ref="S37" si="293">+ROUND((S35+S36)*-0.24,-1)</f>
        <v>0</v>
      </c>
      <c r="T37" s="609">
        <f t="shared" ref="T37" si="294">+ROUND((T35+T36)*-0.24,-1)</f>
        <v>0</v>
      </c>
      <c r="U37" s="609">
        <f t="shared" ref="U37" si="295">+ROUND((U35+U36)*-0.24,-1)</f>
        <v>0</v>
      </c>
      <c r="V37" s="609">
        <f t="shared" ref="V37" si="296">+ROUND((V35+V36)*-0.24,-1)</f>
        <v>0</v>
      </c>
      <c r="W37" s="609">
        <f t="shared" ref="W37" si="297">+ROUND((W35+W36)*-0.24,-1)</f>
        <v>0</v>
      </c>
      <c r="X37" s="609">
        <f t="shared" ref="X37" si="298">+ROUND((X35+X36)*-0.24,-1)</f>
        <v>0</v>
      </c>
      <c r="Y37" s="609">
        <f t="shared" ref="Y37" si="299">+ROUND((Y35+Y36)*-0.24,-1)</f>
        <v>0</v>
      </c>
      <c r="Z37" s="609">
        <f t="shared" ref="Z37" si="300">+ROUND((Z35+Z36)*-0.24,-1)</f>
        <v>0</v>
      </c>
      <c r="AA37" s="609">
        <f t="shared" ref="AA37" si="301">+ROUND((AA35+AA36)*-0.24,-1)</f>
        <v>0</v>
      </c>
      <c r="AB37" s="609">
        <f t="shared" ref="AB37" si="302">+ROUND((AB35+AB36)*-0.24,-1)</f>
        <v>0</v>
      </c>
      <c r="AC37" s="609">
        <f t="shared" ref="AC37" si="303">+ROUND((AC35+AC36)*-0.24,-1)</f>
        <v>0</v>
      </c>
      <c r="AD37" s="609">
        <f t="shared" ref="AD37" si="304">+ROUND((AD35+AD36)*-0.24,-1)</f>
        <v>0</v>
      </c>
      <c r="AE37" s="609">
        <f t="shared" ref="AE37" si="305">+ROUND((AE35+AE36)*-0.24,-1)</f>
        <v>0</v>
      </c>
      <c r="AF37" s="609">
        <f t="shared" ref="AF37" si="306">+ROUND((AF35+AF36)*-0.24,-1)</f>
        <v>0</v>
      </c>
      <c r="AG37" s="609">
        <f t="shared" ref="AG37" si="307">+ROUND((AG35+AG36)*-0.24,-1)</f>
        <v>0</v>
      </c>
      <c r="AH37" s="609">
        <f t="shared" ref="AH37" si="308">+ROUND((AH35+AH36)*-0.24,-1)</f>
        <v>0</v>
      </c>
    </row>
    <row r="38" spans="1:382" s="50" customFormat="1" ht="23.45" customHeight="1">
      <c r="A38" s="46"/>
      <c r="B38" s="640" t="s">
        <v>324</v>
      </c>
      <c r="C38" s="742">
        <f t="shared" si="0"/>
        <v>0</v>
      </c>
      <c r="D38" s="743">
        <f t="shared" si="0"/>
        <v>0</v>
      </c>
      <c r="E38" s="743">
        <f t="shared" si="0"/>
        <v>0</v>
      </c>
      <c r="F38" s="744">
        <f t="shared" si="0"/>
        <v>0</v>
      </c>
      <c r="G38" s="609">
        <f t="shared" ref="G38:I38" si="309">+G35+G36+G37</f>
        <v>0</v>
      </c>
      <c r="H38" s="609">
        <f t="shared" si="309"/>
        <v>0</v>
      </c>
      <c r="I38" s="609">
        <f t="shared" si="309"/>
        <v>0</v>
      </c>
      <c r="J38" s="609">
        <f t="shared" si="173"/>
        <v>0</v>
      </c>
      <c r="K38" s="609">
        <f t="shared" ref="K38:M38" si="310">+K35+K36+K37</f>
        <v>0</v>
      </c>
      <c r="L38" s="609">
        <f t="shared" si="310"/>
        <v>0</v>
      </c>
      <c r="M38" s="609">
        <f t="shared" si="310"/>
        <v>0</v>
      </c>
      <c r="N38" s="609">
        <f t="shared" ref="N38:N40" si="311">SUM(K38:M38)</f>
        <v>0</v>
      </c>
      <c r="O38" s="609">
        <f t="shared" ref="O38:Q38" si="312">+O35+O36+O37</f>
        <v>0</v>
      </c>
      <c r="P38" s="609">
        <f t="shared" si="312"/>
        <v>0</v>
      </c>
      <c r="Q38" s="609">
        <f t="shared" si="312"/>
        <v>0</v>
      </c>
      <c r="R38" s="609">
        <f t="shared" ref="R38:R40" si="313">SUM(O38:Q38)</f>
        <v>0</v>
      </c>
      <c r="S38" s="609">
        <f t="shared" ref="S38:U38" si="314">+S35+S36+S37</f>
        <v>0</v>
      </c>
      <c r="T38" s="609">
        <f t="shared" si="314"/>
        <v>0</v>
      </c>
      <c r="U38" s="609">
        <f t="shared" si="314"/>
        <v>0</v>
      </c>
      <c r="V38" s="609">
        <f t="shared" ref="V38:V40" si="315">SUM(S38:U38)</f>
        <v>0</v>
      </c>
      <c r="W38" s="609">
        <f t="shared" ref="W38:Y38" si="316">+W35+W36+W37</f>
        <v>0</v>
      </c>
      <c r="X38" s="609">
        <f t="shared" si="316"/>
        <v>0</v>
      </c>
      <c r="Y38" s="609">
        <f t="shared" si="316"/>
        <v>0</v>
      </c>
      <c r="Z38" s="609">
        <f t="shared" ref="Z38:Z40" si="317">SUM(W38:Y38)</f>
        <v>0</v>
      </c>
      <c r="AA38" s="609">
        <f t="shared" ref="AA38:AC38" si="318">+AA35+AA36+AA37</f>
        <v>0</v>
      </c>
      <c r="AB38" s="609">
        <f t="shared" si="318"/>
        <v>0</v>
      </c>
      <c r="AC38" s="609">
        <f t="shared" si="318"/>
        <v>0</v>
      </c>
      <c r="AD38" s="609">
        <f t="shared" ref="AD38:AD40" si="319">SUM(AA38:AC38)</f>
        <v>0</v>
      </c>
      <c r="AE38" s="609">
        <f t="shared" ref="AE38:AG38" si="320">+AE35+AE36+AE37</f>
        <v>0</v>
      </c>
      <c r="AF38" s="609">
        <f t="shared" si="320"/>
        <v>0</v>
      </c>
      <c r="AG38" s="609">
        <f t="shared" si="320"/>
        <v>0</v>
      </c>
      <c r="AH38" s="609">
        <f t="shared" ref="AH38:AH40" si="321">SUM(AE38:AG38)</f>
        <v>0</v>
      </c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55"/>
      <c r="HV38" s="55"/>
      <c r="HW38" s="55"/>
      <c r="HX38" s="55"/>
      <c r="HY38" s="55"/>
      <c r="HZ38" s="55"/>
      <c r="IA38" s="55"/>
      <c r="IB38" s="55"/>
      <c r="IC38" s="55"/>
      <c r="ID38" s="55"/>
      <c r="IE38" s="55"/>
      <c r="IF38" s="55"/>
      <c r="IG38" s="55"/>
      <c r="IH38" s="55"/>
      <c r="II38" s="55"/>
      <c r="IJ38" s="55"/>
      <c r="IK38" s="55"/>
      <c r="IL38" s="55"/>
      <c r="IM38" s="55"/>
      <c r="IN38" s="55"/>
      <c r="IO38" s="55"/>
      <c r="IP38" s="55"/>
      <c r="IQ38" s="55"/>
      <c r="IR38" s="55"/>
      <c r="IS38" s="55"/>
      <c r="IT38" s="55"/>
      <c r="IU38" s="55"/>
      <c r="IV38" s="55"/>
      <c r="IW38" s="55"/>
      <c r="IX38" s="55"/>
      <c r="IY38" s="55"/>
      <c r="IZ38" s="55"/>
      <c r="JA38" s="55"/>
      <c r="JB38" s="55"/>
      <c r="JC38" s="55"/>
      <c r="JD38" s="55"/>
      <c r="JE38" s="55"/>
      <c r="JF38" s="55"/>
      <c r="JG38" s="55"/>
      <c r="JH38" s="55"/>
      <c r="JI38" s="55"/>
      <c r="JJ38" s="55"/>
      <c r="JK38" s="55"/>
      <c r="JL38" s="55"/>
      <c r="JM38" s="55"/>
      <c r="JN38" s="55"/>
      <c r="JO38" s="55"/>
      <c r="JP38" s="55"/>
      <c r="JQ38" s="55"/>
      <c r="JR38" s="55"/>
      <c r="JS38" s="55"/>
      <c r="JT38" s="55"/>
      <c r="JU38" s="55"/>
      <c r="JV38" s="55"/>
      <c r="JW38" s="55"/>
      <c r="JX38" s="55"/>
      <c r="JY38" s="55"/>
      <c r="JZ38" s="55"/>
      <c r="KA38" s="55"/>
      <c r="KB38" s="55"/>
      <c r="KC38" s="55"/>
      <c r="KD38" s="55"/>
      <c r="KE38" s="55"/>
      <c r="KF38" s="55"/>
      <c r="KG38" s="55"/>
      <c r="KH38" s="55"/>
      <c r="KI38" s="55"/>
      <c r="KJ38" s="55"/>
      <c r="KK38" s="55"/>
      <c r="KL38" s="55"/>
      <c r="KM38" s="55"/>
      <c r="KN38" s="55"/>
      <c r="KO38" s="55"/>
      <c r="KP38" s="55"/>
      <c r="KQ38" s="55"/>
      <c r="KR38" s="55"/>
      <c r="KS38" s="55"/>
      <c r="KT38" s="55"/>
      <c r="KU38" s="55"/>
      <c r="KV38" s="55"/>
      <c r="KW38" s="55"/>
      <c r="KX38" s="55"/>
      <c r="KY38" s="55"/>
      <c r="KZ38" s="55"/>
      <c r="LA38" s="55"/>
      <c r="LB38" s="55"/>
      <c r="LC38" s="55"/>
      <c r="LD38" s="55"/>
      <c r="LE38" s="55"/>
      <c r="LF38" s="55"/>
      <c r="LG38" s="55"/>
      <c r="LH38" s="55"/>
      <c r="LI38" s="55"/>
      <c r="LJ38" s="55"/>
      <c r="LK38" s="55"/>
      <c r="LL38" s="55"/>
      <c r="LM38" s="55"/>
      <c r="LN38" s="55"/>
      <c r="LO38" s="55"/>
      <c r="LP38" s="55"/>
      <c r="LQ38" s="55"/>
      <c r="LR38" s="55"/>
      <c r="LS38" s="55"/>
      <c r="LT38" s="55"/>
      <c r="LU38" s="55"/>
      <c r="LV38" s="55"/>
      <c r="LW38" s="55"/>
      <c r="LX38" s="55"/>
      <c r="LY38" s="55"/>
      <c r="LZ38" s="55"/>
      <c r="MA38" s="55"/>
      <c r="MB38" s="55"/>
      <c r="MC38" s="55"/>
      <c r="MD38" s="55"/>
      <c r="ME38" s="55"/>
      <c r="MF38" s="55"/>
      <c r="MG38" s="55"/>
      <c r="MH38" s="55"/>
      <c r="MI38" s="55"/>
      <c r="MJ38" s="55"/>
      <c r="MK38" s="55"/>
      <c r="ML38" s="55"/>
      <c r="MM38" s="55"/>
      <c r="MN38" s="55"/>
      <c r="MO38" s="55"/>
      <c r="MP38" s="55"/>
      <c r="MQ38" s="55"/>
      <c r="MR38" s="55"/>
      <c r="MS38" s="55"/>
      <c r="MT38" s="55"/>
      <c r="MU38" s="55"/>
      <c r="MV38" s="55"/>
      <c r="MW38" s="55"/>
      <c r="MX38" s="55"/>
      <c r="MY38" s="55"/>
      <c r="MZ38" s="55"/>
      <c r="NA38" s="55"/>
      <c r="NB38" s="55"/>
      <c r="NC38" s="55"/>
      <c r="ND38" s="55"/>
      <c r="NE38" s="55"/>
      <c r="NF38" s="55"/>
      <c r="NG38" s="55"/>
      <c r="NH38" s="55"/>
      <c r="NI38" s="55"/>
      <c r="NJ38" s="55"/>
      <c r="NK38" s="55"/>
      <c r="NL38" s="55"/>
      <c r="NM38" s="55"/>
      <c r="NN38" s="55"/>
      <c r="NO38" s="55"/>
      <c r="NP38" s="55"/>
      <c r="NQ38" s="55"/>
      <c r="NR38" s="55"/>
    </row>
    <row r="39" spans="1:382" s="560" customFormat="1" ht="23.45" customHeight="1">
      <c r="A39" s="630">
        <v>1.6</v>
      </c>
      <c r="B39" s="644" t="s">
        <v>332</v>
      </c>
      <c r="C39" s="742">
        <f>+G39+K39+O39+S39+W39+AA39+AE39</f>
        <v>0</v>
      </c>
      <c r="D39" s="743">
        <f t="shared" ref="D39:F54" si="322">+H39+L39+P39+T39+X39+AB39+AF39</f>
        <v>0</v>
      </c>
      <c r="E39" s="743">
        <f t="shared" si="322"/>
        <v>0</v>
      </c>
      <c r="F39" s="744">
        <f t="shared" si="322"/>
        <v>0</v>
      </c>
      <c r="G39" s="608"/>
      <c r="H39" s="608"/>
      <c r="I39" s="608"/>
      <c r="J39" s="749">
        <f t="shared" si="173"/>
        <v>0</v>
      </c>
      <c r="K39" s="608"/>
      <c r="L39" s="608"/>
      <c r="M39" s="608"/>
      <c r="N39" s="749">
        <f t="shared" si="311"/>
        <v>0</v>
      </c>
      <c r="O39" s="608"/>
      <c r="P39" s="608"/>
      <c r="Q39" s="608"/>
      <c r="R39" s="749">
        <f t="shared" si="313"/>
        <v>0</v>
      </c>
      <c r="S39" s="608"/>
      <c r="T39" s="608"/>
      <c r="U39" s="608"/>
      <c r="V39" s="749">
        <f t="shared" si="315"/>
        <v>0</v>
      </c>
      <c r="W39" s="608"/>
      <c r="X39" s="608"/>
      <c r="Y39" s="608"/>
      <c r="Z39" s="749">
        <f t="shared" si="317"/>
        <v>0</v>
      </c>
      <c r="AA39" s="608"/>
      <c r="AB39" s="608"/>
      <c r="AC39" s="608"/>
      <c r="AD39" s="749">
        <f t="shared" si="319"/>
        <v>0</v>
      </c>
      <c r="AE39" s="608"/>
      <c r="AF39" s="608"/>
      <c r="AG39" s="608"/>
      <c r="AH39" s="749">
        <f t="shared" si="321"/>
        <v>0</v>
      </c>
    </row>
    <row r="40" spans="1:382" s="560" customFormat="1" ht="23.45" customHeight="1">
      <c r="A40" s="738"/>
      <c r="B40" s="640" t="s">
        <v>326</v>
      </c>
      <c r="C40" s="742">
        <f t="shared" ref="C40:F103" si="323">+G40+K40+O40+S40+W40+AA40+AE40</f>
        <v>0</v>
      </c>
      <c r="D40" s="743">
        <f t="shared" si="322"/>
        <v>0</v>
      </c>
      <c r="E40" s="743">
        <f t="shared" si="322"/>
        <v>0</v>
      </c>
      <c r="F40" s="744">
        <f t="shared" si="322"/>
        <v>0</v>
      </c>
      <c r="G40" s="610">
        <f t="shared" ref="G40:I40" si="324">ROUND((G39*-0.03),-1)</f>
        <v>0</v>
      </c>
      <c r="H40" s="610">
        <f t="shared" si="324"/>
        <v>0</v>
      </c>
      <c r="I40" s="610">
        <f t="shared" si="324"/>
        <v>0</v>
      </c>
      <c r="J40" s="609">
        <f t="shared" si="173"/>
        <v>0</v>
      </c>
      <c r="K40" s="610">
        <f t="shared" ref="K40:M40" si="325">ROUND((K39*-0.03),-1)</f>
        <v>0</v>
      </c>
      <c r="L40" s="610">
        <f t="shared" si="325"/>
        <v>0</v>
      </c>
      <c r="M40" s="610">
        <f t="shared" si="325"/>
        <v>0</v>
      </c>
      <c r="N40" s="609">
        <f t="shared" si="311"/>
        <v>0</v>
      </c>
      <c r="O40" s="610">
        <f t="shared" ref="O40:Q40" si="326">ROUND((O39*-0.03),-1)</f>
        <v>0</v>
      </c>
      <c r="P40" s="610">
        <f t="shared" si="326"/>
        <v>0</v>
      </c>
      <c r="Q40" s="610">
        <f t="shared" si="326"/>
        <v>0</v>
      </c>
      <c r="R40" s="609">
        <f t="shared" si="313"/>
        <v>0</v>
      </c>
      <c r="S40" s="610">
        <f t="shared" ref="S40:U40" si="327">ROUND((S39*-0.03),-1)</f>
        <v>0</v>
      </c>
      <c r="T40" s="610">
        <f t="shared" si="327"/>
        <v>0</v>
      </c>
      <c r="U40" s="610">
        <f t="shared" si="327"/>
        <v>0</v>
      </c>
      <c r="V40" s="609">
        <f t="shared" si="315"/>
        <v>0</v>
      </c>
      <c r="W40" s="610">
        <f t="shared" ref="W40:Y40" si="328">ROUND((W39*-0.03),-1)</f>
        <v>0</v>
      </c>
      <c r="X40" s="610">
        <f t="shared" si="328"/>
        <v>0</v>
      </c>
      <c r="Y40" s="610">
        <f t="shared" si="328"/>
        <v>0</v>
      </c>
      <c r="Z40" s="609">
        <f t="shared" si="317"/>
        <v>0</v>
      </c>
      <c r="AA40" s="610">
        <f t="shared" ref="AA40:AC40" si="329">ROUND((AA39*-0.03),-1)</f>
        <v>0</v>
      </c>
      <c r="AB40" s="610">
        <f t="shared" si="329"/>
        <v>0</v>
      </c>
      <c r="AC40" s="610">
        <f t="shared" si="329"/>
        <v>0</v>
      </c>
      <c r="AD40" s="609">
        <f t="shared" si="319"/>
        <v>0</v>
      </c>
      <c r="AE40" s="610">
        <f t="shared" ref="AE40:AG40" si="330">ROUND((AE39*-0.03),-1)</f>
        <v>0</v>
      </c>
      <c r="AF40" s="610">
        <f t="shared" si="330"/>
        <v>0</v>
      </c>
      <c r="AG40" s="610">
        <f t="shared" si="330"/>
        <v>0</v>
      </c>
      <c r="AH40" s="609">
        <f t="shared" si="321"/>
        <v>0</v>
      </c>
    </row>
    <row r="41" spans="1:382" s="41" customFormat="1" ht="23.45" customHeight="1">
      <c r="A41" s="46"/>
      <c r="B41" s="640" t="s">
        <v>219</v>
      </c>
      <c r="C41" s="742">
        <f t="shared" si="323"/>
        <v>0</v>
      </c>
      <c r="D41" s="743">
        <f t="shared" si="322"/>
        <v>0</v>
      </c>
      <c r="E41" s="743">
        <f t="shared" si="322"/>
        <v>0</v>
      </c>
      <c r="F41" s="744">
        <f t="shared" si="322"/>
        <v>0</v>
      </c>
      <c r="G41" s="609">
        <f t="shared" ref="G41:J41" si="331">+ROUND((G39+G40)*-0.24,-1)</f>
        <v>0</v>
      </c>
      <c r="H41" s="609">
        <f t="shared" si="331"/>
        <v>0</v>
      </c>
      <c r="I41" s="609">
        <f t="shared" si="331"/>
        <v>0</v>
      </c>
      <c r="J41" s="609">
        <f t="shared" si="331"/>
        <v>0</v>
      </c>
      <c r="K41" s="609">
        <f t="shared" ref="K41" si="332">+ROUND((K39+K40)*-0.24,-1)</f>
        <v>0</v>
      </c>
      <c r="L41" s="609">
        <f t="shared" ref="L41" si="333">+ROUND((L39+L40)*-0.24,-1)</f>
        <v>0</v>
      </c>
      <c r="M41" s="609">
        <f t="shared" ref="M41" si="334">+ROUND((M39+M40)*-0.24,-1)</f>
        <v>0</v>
      </c>
      <c r="N41" s="609">
        <f t="shared" ref="N41" si="335">+ROUND((N39+N40)*-0.24,-1)</f>
        <v>0</v>
      </c>
      <c r="O41" s="609">
        <f t="shared" ref="O41" si="336">+ROUND((O39+O40)*-0.24,-1)</f>
        <v>0</v>
      </c>
      <c r="P41" s="609">
        <f t="shared" ref="P41" si="337">+ROUND((P39+P40)*-0.24,-1)</f>
        <v>0</v>
      </c>
      <c r="Q41" s="609">
        <f t="shared" ref="Q41" si="338">+ROUND((Q39+Q40)*-0.24,-1)</f>
        <v>0</v>
      </c>
      <c r="R41" s="609">
        <f t="shared" ref="R41" si="339">+ROUND((R39+R40)*-0.24,-1)</f>
        <v>0</v>
      </c>
      <c r="S41" s="609">
        <f t="shared" ref="S41" si="340">+ROUND((S39+S40)*-0.24,-1)</f>
        <v>0</v>
      </c>
      <c r="T41" s="609">
        <f t="shared" ref="T41" si="341">+ROUND((T39+T40)*-0.24,-1)</f>
        <v>0</v>
      </c>
      <c r="U41" s="609">
        <f t="shared" ref="U41" si="342">+ROUND((U39+U40)*-0.24,-1)</f>
        <v>0</v>
      </c>
      <c r="V41" s="609">
        <f t="shared" ref="V41" si="343">+ROUND((V39+V40)*-0.24,-1)</f>
        <v>0</v>
      </c>
      <c r="W41" s="609">
        <f t="shared" ref="W41" si="344">+ROUND((W39+W40)*-0.24,-1)</f>
        <v>0</v>
      </c>
      <c r="X41" s="609">
        <f t="shared" ref="X41" si="345">+ROUND((X39+X40)*-0.24,-1)</f>
        <v>0</v>
      </c>
      <c r="Y41" s="609">
        <f t="shared" ref="Y41" si="346">+ROUND((Y39+Y40)*-0.24,-1)</f>
        <v>0</v>
      </c>
      <c r="Z41" s="609">
        <f t="shared" ref="Z41" si="347">+ROUND((Z39+Z40)*-0.24,-1)</f>
        <v>0</v>
      </c>
      <c r="AA41" s="609">
        <f t="shared" ref="AA41" si="348">+ROUND((AA39+AA40)*-0.24,-1)</f>
        <v>0</v>
      </c>
      <c r="AB41" s="609">
        <f t="shared" ref="AB41" si="349">+ROUND((AB39+AB40)*-0.24,-1)</f>
        <v>0</v>
      </c>
      <c r="AC41" s="609">
        <f t="shared" ref="AC41" si="350">+ROUND((AC39+AC40)*-0.24,-1)</f>
        <v>0</v>
      </c>
      <c r="AD41" s="609">
        <f t="shared" ref="AD41" si="351">+ROUND((AD39+AD40)*-0.24,-1)</f>
        <v>0</v>
      </c>
      <c r="AE41" s="609">
        <f t="shared" ref="AE41" si="352">+ROUND((AE39+AE40)*-0.24,-1)</f>
        <v>0</v>
      </c>
      <c r="AF41" s="609">
        <f t="shared" ref="AF41" si="353">+ROUND((AF39+AF40)*-0.24,-1)</f>
        <v>0</v>
      </c>
      <c r="AG41" s="609">
        <f t="shared" ref="AG41" si="354">+ROUND((AG39+AG40)*-0.24,-1)</f>
        <v>0</v>
      </c>
      <c r="AH41" s="609">
        <f t="shared" ref="AH41" si="355">+ROUND((AH39+AH40)*-0.24,-1)</f>
        <v>0</v>
      </c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55"/>
      <c r="HV41" s="55"/>
      <c r="HW41" s="55"/>
      <c r="HX41" s="55"/>
      <c r="HY41" s="55"/>
      <c r="HZ41" s="55"/>
      <c r="IA41" s="55"/>
      <c r="IB41" s="55"/>
      <c r="IC41" s="55"/>
      <c r="ID41" s="55"/>
      <c r="IE41" s="55"/>
      <c r="IF41" s="55"/>
      <c r="IG41" s="55"/>
      <c r="IH41" s="55"/>
      <c r="II41" s="55"/>
      <c r="IJ41" s="55"/>
      <c r="IK41" s="55"/>
      <c r="IL41" s="55"/>
      <c r="IM41" s="55"/>
      <c r="IN41" s="55"/>
      <c r="IO41" s="55"/>
      <c r="IP41" s="55"/>
      <c r="IQ41" s="55"/>
      <c r="IR41" s="55"/>
      <c r="IS41" s="55"/>
      <c r="IT41" s="55"/>
      <c r="IU41" s="55"/>
      <c r="IV41" s="55"/>
      <c r="IW41" s="55"/>
      <c r="IX41" s="55"/>
      <c r="IY41" s="55"/>
      <c r="IZ41" s="55"/>
      <c r="JA41" s="55"/>
      <c r="JB41" s="55"/>
      <c r="JC41" s="55"/>
      <c r="JD41" s="55"/>
      <c r="JE41" s="55"/>
      <c r="JF41" s="55"/>
      <c r="JG41" s="55"/>
      <c r="JH41" s="55"/>
      <c r="JI41" s="55"/>
      <c r="JJ41" s="55"/>
      <c r="JK41" s="55"/>
      <c r="JL41" s="55"/>
      <c r="JM41" s="55"/>
      <c r="JN41" s="55"/>
      <c r="JO41" s="55"/>
      <c r="JP41" s="55"/>
      <c r="JQ41" s="55"/>
      <c r="JR41" s="55"/>
      <c r="JS41" s="55"/>
      <c r="JT41" s="55"/>
      <c r="JU41" s="55"/>
      <c r="JV41" s="55"/>
      <c r="JW41" s="55"/>
      <c r="JX41" s="55"/>
      <c r="JY41" s="55"/>
      <c r="JZ41" s="55"/>
      <c r="KA41" s="55"/>
      <c r="KB41" s="55"/>
      <c r="KC41" s="55"/>
      <c r="KD41" s="55"/>
      <c r="KE41" s="55"/>
      <c r="KF41" s="55"/>
      <c r="KG41" s="55"/>
      <c r="KH41" s="55"/>
      <c r="KI41" s="55"/>
      <c r="KJ41" s="55"/>
      <c r="KK41" s="55"/>
      <c r="KL41" s="55"/>
      <c r="KM41" s="55"/>
      <c r="KN41" s="55"/>
      <c r="KO41" s="55"/>
      <c r="KP41" s="55"/>
      <c r="KQ41" s="55"/>
      <c r="KR41" s="55"/>
      <c r="KS41" s="55"/>
      <c r="KT41" s="55"/>
      <c r="KU41" s="55"/>
      <c r="KV41" s="55"/>
      <c r="KW41" s="55"/>
      <c r="KX41" s="55"/>
      <c r="KY41" s="55"/>
      <c r="KZ41" s="55"/>
      <c r="LA41" s="55"/>
      <c r="LB41" s="55"/>
      <c r="LC41" s="55"/>
      <c r="LD41" s="55"/>
      <c r="LE41" s="55"/>
      <c r="LF41" s="55"/>
      <c r="LG41" s="55"/>
      <c r="LH41" s="55"/>
      <c r="LI41" s="55"/>
      <c r="LJ41" s="55"/>
      <c r="LK41" s="55"/>
      <c r="LL41" s="55"/>
      <c r="LM41" s="55"/>
      <c r="LN41" s="55"/>
      <c r="LO41" s="55"/>
      <c r="LP41" s="55"/>
      <c r="LQ41" s="55"/>
      <c r="LR41" s="55"/>
      <c r="LS41" s="55"/>
      <c r="LT41" s="55"/>
      <c r="LU41" s="55"/>
      <c r="LV41" s="55"/>
      <c r="LW41" s="55"/>
      <c r="LX41" s="55"/>
      <c r="LY41" s="55"/>
      <c r="LZ41" s="55"/>
      <c r="MA41" s="55"/>
      <c r="MB41" s="55"/>
      <c r="MC41" s="55"/>
      <c r="MD41" s="55"/>
      <c r="ME41" s="55"/>
      <c r="MF41" s="55"/>
      <c r="MG41" s="55"/>
      <c r="MH41" s="55"/>
      <c r="MI41" s="55"/>
      <c r="MJ41" s="55"/>
      <c r="MK41" s="55"/>
      <c r="ML41" s="55"/>
      <c r="MM41" s="55"/>
      <c r="MN41" s="55"/>
      <c r="MO41" s="55"/>
      <c r="MP41" s="55"/>
      <c r="MQ41" s="55"/>
      <c r="MR41" s="55"/>
      <c r="MS41" s="55"/>
      <c r="MT41" s="55"/>
      <c r="MU41" s="55"/>
      <c r="MV41" s="55"/>
      <c r="MW41" s="55"/>
      <c r="MX41" s="55"/>
      <c r="MY41" s="55"/>
      <c r="MZ41" s="55"/>
      <c r="NA41" s="55"/>
      <c r="NB41" s="55"/>
      <c r="NC41" s="55"/>
      <c r="ND41" s="55"/>
      <c r="NE41" s="55"/>
      <c r="NF41" s="55"/>
      <c r="NG41" s="55"/>
      <c r="NH41" s="55"/>
      <c r="NI41" s="55"/>
      <c r="NJ41" s="55"/>
      <c r="NK41" s="55"/>
      <c r="NL41" s="55"/>
      <c r="NM41" s="55"/>
      <c r="NN41" s="55"/>
      <c r="NO41" s="55"/>
      <c r="NP41" s="55"/>
      <c r="NQ41" s="55"/>
      <c r="NR41" s="55"/>
    </row>
    <row r="42" spans="1:382" s="41" customFormat="1" ht="23.45" customHeight="1">
      <c r="A42" s="46"/>
      <c r="B42" s="640" t="s">
        <v>324</v>
      </c>
      <c r="C42" s="742">
        <f t="shared" si="323"/>
        <v>0</v>
      </c>
      <c r="D42" s="743">
        <f t="shared" si="322"/>
        <v>0</v>
      </c>
      <c r="E42" s="743">
        <f t="shared" si="322"/>
        <v>0</v>
      </c>
      <c r="F42" s="744">
        <f t="shared" si="322"/>
        <v>0</v>
      </c>
      <c r="G42" s="609">
        <f t="shared" ref="G42:I42" si="356">+G39+G40+G41</f>
        <v>0</v>
      </c>
      <c r="H42" s="609">
        <f t="shared" si="356"/>
        <v>0</v>
      </c>
      <c r="I42" s="609">
        <f t="shared" si="356"/>
        <v>0</v>
      </c>
      <c r="J42" s="609">
        <f t="shared" ref="J42" si="357">SUM(G42:I42)</f>
        <v>0</v>
      </c>
      <c r="K42" s="609">
        <f t="shared" ref="K42:M42" si="358">+K39+K40+K41</f>
        <v>0</v>
      </c>
      <c r="L42" s="609">
        <f t="shared" si="358"/>
        <v>0</v>
      </c>
      <c r="M42" s="609">
        <f t="shared" si="358"/>
        <v>0</v>
      </c>
      <c r="N42" s="609">
        <f t="shared" ref="N42:N54" si="359">SUM(K42:M42)</f>
        <v>0</v>
      </c>
      <c r="O42" s="609">
        <f t="shared" ref="O42:Q42" si="360">+O39+O40+O41</f>
        <v>0</v>
      </c>
      <c r="P42" s="609">
        <f t="shared" si="360"/>
        <v>0</v>
      </c>
      <c r="Q42" s="609">
        <f t="shared" si="360"/>
        <v>0</v>
      </c>
      <c r="R42" s="609">
        <f t="shared" ref="R42:R54" si="361">SUM(O42:Q42)</f>
        <v>0</v>
      </c>
      <c r="S42" s="609">
        <f t="shared" ref="S42:U42" si="362">+S39+S40+S41</f>
        <v>0</v>
      </c>
      <c r="T42" s="609">
        <f t="shared" si="362"/>
        <v>0</v>
      </c>
      <c r="U42" s="609">
        <f t="shared" si="362"/>
        <v>0</v>
      </c>
      <c r="V42" s="609">
        <f t="shared" ref="V42:V54" si="363">SUM(S42:U42)</f>
        <v>0</v>
      </c>
      <c r="W42" s="609">
        <f t="shared" ref="W42:Y42" si="364">+W39+W40+W41</f>
        <v>0</v>
      </c>
      <c r="X42" s="609">
        <f t="shared" si="364"/>
        <v>0</v>
      </c>
      <c r="Y42" s="609">
        <f t="shared" si="364"/>
        <v>0</v>
      </c>
      <c r="Z42" s="609">
        <f t="shared" ref="Z42:Z54" si="365">SUM(W42:Y42)</f>
        <v>0</v>
      </c>
      <c r="AA42" s="609">
        <f t="shared" ref="AA42:AC42" si="366">+AA39+AA40+AA41</f>
        <v>0</v>
      </c>
      <c r="AB42" s="609">
        <f t="shared" si="366"/>
        <v>0</v>
      </c>
      <c r="AC42" s="609">
        <f t="shared" si="366"/>
        <v>0</v>
      </c>
      <c r="AD42" s="609">
        <f t="shared" ref="AD42:AD54" si="367">SUM(AA42:AC42)</f>
        <v>0</v>
      </c>
      <c r="AE42" s="609">
        <f t="shared" ref="AE42:AG42" si="368">+AE39+AE40+AE41</f>
        <v>0</v>
      </c>
      <c r="AF42" s="609">
        <f t="shared" si="368"/>
        <v>0</v>
      </c>
      <c r="AG42" s="609">
        <f t="shared" si="368"/>
        <v>0</v>
      </c>
      <c r="AH42" s="609">
        <f t="shared" ref="AH42:AH54" si="369">SUM(AE42:AG42)</f>
        <v>0</v>
      </c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  <c r="HG42" s="55"/>
      <c r="HH42" s="55"/>
      <c r="HI42" s="55"/>
      <c r="HJ42" s="55"/>
      <c r="HK42" s="55"/>
      <c r="HL42" s="55"/>
      <c r="HM42" s="55"/>
      <c r="HN42" s="55"/>
      <c r="HO42" s="55"/>
      <c r="HP42" s="55"/>
      <c r="HQ42" s="55"/>
      <c r="HR42" s="55"/>
      <c r="HS42" s="55"/>
      <c r="HT42" s="55"/>
      <c r="HU42" s="55"/>
      <c r="HV42" s="55"/>
      <c r="HW42" s="55"/>
      <c r="HX42" s="55"/>
      <c r="HY42" s="55"/>
      <c r="HZ42" s="55"/>
      <c r="IA42" s="55"/>
      <c r="IB42" s="55"/>
      <c r="IC42" s="55"/>
      <c r="ID42" s="55"/>
      <c r="IE42" s="55"/>
      <c r="IF42" s="55"/>
      <c r="IG42" s="55"/>
      <c r="IH42" s="55"/>
      <c r="II42" s="55"/>
      <c r="IJ42" s="55"/>
      <c r="IK42" s="55"/>
      <c r="IL42" s="55"/>
      <c r="IM42" s="55"/>
      <c r="IN42" s="55"/>
      <c r="IO42" s="55"/>
      <c r="IP42" s="55"/>
      <c r="IQ42" s="55"/>
      <c r="IR42" s="55"/>
      <c r="IS42" s="55"/>
      <c r="IT42" s="55"/>
      <c r="IU42" s="55"/>
      <c r="IV42" s="55"/>
      <c r="IW42" s="55"/>
      <c r="IX42" s="55"/>
      <c r="IY42" s="55"/>
      <c r="IZ42" s="55"/>
      <c r="JA42" s="55"/>
      <c r="JB42" s="55"/>
      <c r="JC42" s="55"/>
      <c r="JD42" s="55"/>
      <c r="JE42" s="55"/>
      <c r="JF42" s="55"/>
      <c r="JG42" s="55"/>
      <c r="JH42" s="55"/>
      <c r="JI42" s="55"/>
      <c r="JJ42" s="55"/>
      <c r="JK42" s="55"/>
      <c r="JL42" s="55"/>
      <c r="JM42" s="55"/>
      <c r="JN42" s="55"/>
      <c r="JO42" s="55"/>
      <c r="JP42" s="55"/>
      <c r="JQ42" s="55"/>
      <c r="JR42" s="55"/>
      <c r="JS42" s="55"/>
      <c r="JT42" s="55"/>
      <c r="JU42" s="55"/>
      <c r="JV42" s="55"/>
      <c r="JW42" s="55"/>
      <c r="JX42" s="55"/>
      <c r="JY42" s="55"/>
      <c r="JZ42" s="55"/>
      <c r="KA42" s="55"/>
      <c r="KB42" s="55"/>
      <c r="KC42" s="55"/>
      <c r="KD42" s="55"/>
      <c r="KE42" s="55"/>
      <c r="KF42" s="55"/>
      <c r="KG42" s="55"/>
      <c r="KH42" s="55"/>
      <c r="KI42" s="55"/>
      <c r="KJ42" s="55"/>
      <c r="KK42" s="55"/>
      <c r="KL42" s="55"/>
      <c r="KM42" s="55"/>
      <c r="KN42" s="55"/>
      <c r="KO42" s="55"/>
      <c r="KP42" s="55"/>
      <c r="KQ42" s="55"/>
      <c r="KR42" s="55"/>
      <c r="KS42" s="55"/>
      <c r="KT42" s="55"/>
      <c r="KU42" s="55"/>
      <c r="KV42" s="55"/>
      <c r="KW42" s="55"/>
      <c r="KX42" s="55"/>
      <c r="KY42" s="55"/>
      <c r="KZ42" s="55"/>
      <c r="LA42" s="55"/>
      <c r="LB42" s="55"/>
      <c r="LC42" s="55"/>
      <c r="LD42" s="55"/>
      <c r="LE42" s="55"/>
      <c r="LF42" s="55"/>
      <c r="LG42" s="55"/>
      <c r="LH42" s="55"/>
      <c r="LI42" s="55"/>
      <c r="LJ42" s="55"/>
      <c r="LK42" s="55"/>
      <c r="LL42" s="55"/>
      <c r="LM42" s="55"/>
      <c r="LN42" s="55"/>
      <c r="LO42" s="55"/>
      <c r="LP42" s="55"/>
      <c r="LQ42" s="55"/>
      <c r="LR42" s="55"/>
      <c r="LS42" s="55"/>
      <c r="LT42" s="55"/>
      <c r="LU42" s="55"/>
      <c r="LV42" s="55"/>
      <c r="LW42" s="55"/>
      <c r="LX42" s="55"/>
      <c r="LY42" s="55"/>
      <c r="LZ42" s="55"/>
      <c r="MA42" s="55"/>
      <c r="MB42" s="55"/>
      <c r="MC42" s="55"/>
      <c r="MD42" s="55"/>
      <c r="ME42" s="55"/>
      <c r="MF42" s="55"/>
      <c r="MG42" s="55"/>
      <c r="MH42" s="55"/>
      <c r="MI42" s="55"/>
      <c r="MJ42" s="55"/>
      <c r="MK42" s="55"/>
      <c r="ML42" s="55"/>
      <c r="MM42" s="55"/>
      <c r="MN42" s="55"/>
      <c r="MO42" s="55"/>
      <c r="MP42" s="55"/>
      <c r="MQ42" s="55"/>
      <c r="MR42" s="55"/>
      <c r="MS42" s="55"/>
      <c r="MT42" s="55"/>
      <c r="MU42" s="55"/>
      <c r="MV42" s="55"/>
      <c r="MW42" s="55"/>
      <c r="MX42" s="55"/>
      <c r="MY42" s="55"/>
      <c r="MZ42" s="55"/>
      <c r="NA42" s="55"/>
      <c r="NB42" s="55"/>
      <c r="NC42" s="55"/>
      <c r="ND42" s="55"/>
      <c r="NE42" s="55"/>
      <c r="NF42" s="55"/>
      <c r="NG42" s="55"/>
      <c r="NH42" s="55"/>
      <c r="NI42" s="55"/>
      <c r="NJ42" s="55"/>
      <c r="NK42" s="55"/>
      <c r="NL42" s="55"/>
      <c r="NM42" s="55"/>
      <c r="NN42" s="55"/>
      <c r="NO42" s="55"/>
      <c r="NP42" s="55"/>
      <c r="NQ42" s="55"/>
      <c r="NR42" s="55"/>
    </row>
    <row r="43" spans="1:382" s="560" customFormat="1" ht="23.45" customHeight="1">
      <c r="A43" s="601">
        <v>1.7</v>
      </c>
      <c r="B43" s="643" t="s">
        <v>267</v>
      </c>
      <c r="C43" s="742">
        <f t="shared" si="323"/>
        <v>0</v>
      </c>
      <c r="D43" s="743">
        <f t="shared" si="322"/>
        <v>0</v>
      </c>
      <c r="E43" s="743">
        <f t="shared" si="322"/>
        <v>0</v>
      </c>
      <c r="F43" s="744">
        <f t="shared" si="322"/>
        <v>0</v>
      </c>
      <c r="G43" s="613"/>
      <c r="H43" s="613"/>
      <c r="I43" s="613"/>
      <c r="J43" s="749">
        <f t="shared" si="173"/>
        <v>0</v>
      </c>
      <c r="K43" s="613"/>
      <c r="L43" s="613"/>
      <c r="M43" s="613"/>
      <c r="N43" s="749">
        <f t="shared" si="359"/>
        <v>0</v>
      </c>
      <c r="O43" s="613"/>
      <c r="P43" s="613"/>
      <c r="Q43" s="613"/>
      <c r="R43" s="749">
        <f t="shared" si="361"/>
        <v>0</v>
      </c>
      <c r="S43" s="613"/>
      <c r="T43" s="613"/>
      <c r="U43" s="613"/>
      <c r="V43" s="749">
        <f t="shared" si="363"/>
        <v>0</v>
      </c>
      <c r="W43" s="613"/>
      <c r="X43" s="613"/>
      <c r="Y43" s="613"/>
      <c r="Z43" s="749">
        <f t="shared" si="365"/>
        <v>0</v>
      </c>
      <c r="AA43" s="613"/>
      <c r="AB43" s="613"/>
      <c r="AC43" s="613"/>
      <c r="AD43" s="749">
        <f t="shared" si="367"/>
        <v>0</v>
      </c>
      <c r="AE43" s="613"/>
      <c r="AF43" s="613"/>
      <c r="AG43" s="613"/>
      <c r="AH43" s="749">
        <f t="shared" si="369"/>
        <v>0</v>
      </c>
    </row>
    <row r="44" spans="1:382" s="560" customFormat="1" ht="23.45" customHeight="1">
      <c r="A44" s="46"/>
      <c r="B44" s="640" t="s">
        <v>221</v>
      </c>
      <c r="C44" s="742">
        <f t="shared" si="323"/>
        <v>0</v>
      </c>
      <c r="D44" s="743">
        <f t="shared" si="322"/>
        <v>0</v>
      </c>
      <c r="E44" s="743">
        <f t="shared" si="322"/>
        <v>0</v>
      </c>
      <c r="F44" s="744">
        <f t="shared" si="322"/>
        <v>0</v>
      </c>
      <c r="G44" s="609">
        <f t="shared" ref="G44:I44" si="370">+G43*-0.4</f>
        <v>0</v>
      </c>
      <c r="H44" s="609">
        <f t="shared" si="370"/>
        <v>0</v>
      </c>
      <c r="I44" s="609">
        <f t="shared" si="370"/>
        <v>0</v>
      </c>
      <c r="J44" s="609">
        <f t="shared" si="173"/>
        <v>0</v>
      </c>
      <c r="K44" s="609">
        <f t="shared" ref="K44:M44" si="371">+K43*-0.4</f>
        <v>0</v>
      </c>
      <c r="L44" s="609">
        <f t="shared" si="371"/>
        <v>0</v>
      </c>
      <c r="M44" s="609">
        <f t="shared" si="371"/>
        <v>0</v>
      </c>
      <c r="N44" s="609">
        <f t="shared" si="359"/>
        <v>0</v>
      </c>
      <c r="O44" s="609">
        <f t="shared" ref="O44:Q44" si="372">+O43*-0.4</f>
        <v>0</v>
      </c>
      <c r="P44" s="609">
        <f t="shared" si="372"/>
        <v>0</v>
      </c>
      <c r="Q44" s="609">
        <f t="shared" si="372"/>
        <v>0</v>
      </c>
      <c r="R44" s="609">
        <f t="shared" si="361"/>
        <v>0</v>
      </c>
      <c r="S44" s="609">
        <f t="shared" ref="S44:U44" si="373">+S43*-0.4</f>
        <v>0</v>
      </c>
      <c r="T44" s="609">
        <f t="shared" si="373"/>
        <v>0</v>
      </c>
      <c r="U44" s="609">
        <f t="shared" si="373"/>
        <v>0</v>
      </c>
      <c r="V44" s="609">
        <f t="shared" si="363"/>
        <v>0</v>
      </c>
      <c r="W44" s="609">
        <f t="shared" ref="W44:Y44" si="374">+W43*-0.4</f>
        <v>0</v>
      </c>
      <c r="X44" s="609">
        <f t="shared" si="374"/>
        <v>0</v>
      </c>
      <c r="Y44" s="609">
        <f t="shared" si="374"/>
        <v>0</v>
      </c>
      <c r="Z44" s="609">
        <f t="shared" si="365"/>
        <v>0</v>
      </c>
      <c r="AA44" s="609">
        <f t="shared" ref="AA44:AC44" si="375">+AA43*-0.4</f>
        <v>0</v>
      </c>
      <c r="AB44" s="609">
        <f t="shared" si="375"/>
        <v>0</v>
      </c>
      <c r="AC44" s="609">
        <f t="shared" si="375"/>
        <v>0</v>
      </c>
      <c r="AD44" s="609">
        <f t="shared" si="367"/>
        <v>0</v>
      </c>
      <c r="AE44" s="609">
        <f t="shared" ref="AE44:AG44" si="376">+AE43*-0.4</f>
        <v>0</v>
      </c>
      <c r="AF44" s="609">
        <f t="shared" si="376"/>
        <v>0</v>
      </c>
      <c r="AG44" s="609">
        <f t="shared" si="376"/>
        <v>0</v>
      </c>
      <c r="AH44" s="609">
        <f t="shared" si="369"/>
        <v>0</v>
      </c>
    </row>
    <row r="45" spans="1:382" s="51" customFormat="1" ht="23.45" customHeight="1">
      <c r="A45" s="46"/>
      <c r="B45" s="640" t="s">
        <v>222</v>
      </c>
      <c r="C45" s="742">
        <f t="shared" si="323"/>
        <v>0</v>
      </c>
      <c r="D45" s="743">
        <f t="shared" si="322"/>
        <v>0</v>
      </c>
      <c r="E45" s="743">
        <f t="shared" si="322"/>
        <v>0</v>
      </c>
      <c r="F45" s="744">
        <f t="shared" si="322"/>
        <v>0</v>
      </c>
      <c r="G45" s="609">
        <f t="shared" ref="G45:I45" si="377">+G43+G44</f>
        <v>0</v>
      </c>
      <c r="H45" s="609">
        <f t="shared" si="377"/>
        <v>0</v>
      </c>
      <c r="I45" s="609">
        <f t="shared" si="377"/>
        <v>0</v>
      </c>
      <c r="J45" s="609">
        <f t="shared" si="173"/>
        <v>0</v>
      </c>
      <c r="K45" s="609">
        <f t="shared" ref="K45:M45" si="378">+K43+K44</f>
        <v>0</v>
      </c>
      <c r="L45" s="609">
        <f t="shared" si="378"/>
        <v>0</v>
      </c>
      <c r="M45" s="609">
        <f t="shared" si="378"/>
        <v>0</v>
      </c>
      <c r="N45" s="609">
        <f t="shared" si="359"/>
        <v>0</v>
      </c>
      <c r="O45" s="609">
        <f t="shared" ref="O45:Q45" si="379">+O43+O44</f>
        <v>0</v>
      </c>
      <c r="P45" s="609">
        <f t="shared" si="379"/>
        <v>0</v>
      </c>
      <c r="Q45" s="609">
        <f t="shared" si="379"/>
        <v>0</v>
      </c>
      <c r="R45" s="609">
        <f t="shared" si="361"/>
        <v>0</v>
      </c>
      <c r="S45" s="609">
        <f t="shared" ref="S45:U45" si="380">+S43+S44</f>
        <v>0</v>
      </c>
      <c r="T45" s="609">
        <f t="shared" si="380"/>
        <v>0</v>
      </c>
      <c r="U45" s="609">
        <f t="shared" si="380"/>
        <v>0</v>
      </c>
      <c r="V45" s="609">
        <f t="shared" si="363"/>
        <v>0</v>
      </c>
      <c r="W45" s="609">
        <f t="shared" ref="W45:Y45" si="381">+W43+W44</f>
        <v>0</v>
      </c>
      <c r="X45" s="609">
        <f t="shared" si="381"/>
        <v>0</v>
      </c>
      <c r="Y45" s="609">
        <f t="shared" si="381"/>
        <v>0</v>
      </c>
      <c r="Z45" s="609">
        <f t="shared" si="365"/>
        <v>0</v>
      </c>
      <c r="AA45" s="609">
        <f t="shared" ref="AA45:AC45" si="382">+AA43+AA44</f>
        <v>0</v>
      </c>
      <c r="AB45" s="609">
        <f t="shared" si="382"/>
        <v>0</v>
      </c>
      <c r="AC45" s="609">
        <f t="shared" si="382"/>
        <v>0</v>
      </c>
      <c r="AD45" s="609">
        <f t="shared" si="367"/>
        <v>0</v>
      </c>
      <c r="AE45" s="609">
        <f t="shared" ref="AE45:AG45" si="383">+AE43+AE44</f>
        <v>0</v>
      </c>
      <c r="AF45" s="609">
        <f t="shared" si="383"/>
        <v>0</v>
      </c>
      <c r="AG45" s="609">
        <f t="shared" si="383"/>
        <v>0</v>
      </c>
      <c r="AH45" s="609">
        <f t="shared" si="369"/>
        <v>0</v>
      </c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  <c r="EO45" s="74"/>
      <c r="EP45" s="74"/>
      <c r="EQ45" s="74"/>
      <c r="ER45" s="74"/>
      <c r="ES45" s="74"/>
      <c r="ET45" s="74"/>
      <c r="EU45" s="74"/>
      <c r="EV45" s="74"/>
      <c r="EW45" s="74"/>
      <c r="EX45" s="74"/>
      <c r="EY45" s="74"/>
      <c r="EZ45" s="74"/>
      <c r="FA45" s="74"/>
      <c r="FB45" s="74"/>
      <c r="FC45" s="74"/>
      <c r="FD45" s="74"/>
      <c r="FE45" s="74"/>
      <c r="FF45" s="74"/>
      <c r="FG45" s="74"/>
      <c r="FH45" s="74"/>
      <c r="FI45" s="74"/>
      <c r="FJ45" s="74"/>
      <c r="FK45" s="74"/>
      <c r="FL45" s="74"/>
      <c r="FM45" s="74"/>
      <c r="FN45" s="74"/>
      <c r="FO45" s="74"/>
      <c r="FP45" s="74"/>
      <c r="FQ45" s="74"/>
      <c r="FR45" s="74"/>
      <c r="FS45" s="74"/>
      <c r="FT45" s="74"/>
      <c r="FU45" s="74"/>
      <c r="FV45" s="74"/>
      <c r="FW45" s="74"/>
      <c r="FX45" s="74"/>
      <c r="FY45" s="74"/>
      <c r="FZ45" s="74"/>
      <c r="GA45" s="74"/>
      <c r="GB45" s="74"/>
      <c r="GC45" s="74"/>
      <c r="GD45" s="74"/>
      <c r="GE45" s="74"/>
      <c r="GF45" s="74"/>
      <c r="GG45" s="74"/>
      <c r="GH45" s="74"/>
      <c r="GI45" s="74"/>
      <c r="GJ45" s="74"/>
      <c r="GK45" s="74"/>
      <c r="GL45" s="74"/>
      <c r="GM45" s="74"/>
      <c r="GN45" s="74"/>
      <c r="GO45" s="74"/>
      <c r="GP45" s="74"/>
      <c r="GQ45" s="74"/>
      <c r="GR45" s="74"/>
      <c r="GS45" s="74"/>
      <c r="GT45" s="74"/>
      <c r="GU45" s="74"/>
      <c r="GV45" s="74"/>
      <c r="GW45" s="74"/>
      <c r="GX45" s="74"/>
      <c r="GY45" s="74"/>
      <c r="GZ45" s="74"/>
      <c r="HA45" s="74"/>
      <c r="HB45" s="74"/>
      <c r="HC45" s="74"/>
      <c r="HD45" s="74"/>
      <c r="HE45" s="74"/>
      <c r="HF45" s="74"/>
      <c r="HG45" s="74"/>
      <c r="HH45" s="74"/>
      <c r="HI45" s="74"/>
      <c r="HJ45" s="74"/>
      <c r="HK45" s="74"/>
      <c r="HL45" s="74"/>
      <c r="HM45" s="74"/>
      <c r="HN45" s="74"/>
      <c r="HO45" s="74"/>
      <c r="HP45" s="74"/>
      <c r="HQ45" s="74"/>
      <c r="HR45" s="74"/>
      <c r="HS45" s="74"/>
      <c r="HT45" s="74"/>
      <c r="HU45" s="74"/>
      <c r="HV45" s="74"/>
      <c r="HW45" s="74"/>
      <c r="HX45" s="74"/>
      <c r="HY45" s="74"/>
      <c r="HZ45" s="74"/>
      <c r="IA45" s="74"/>
      <c r="IB45" s="74"/>
      <c r="IC45" s="74"/>
      <c r="ID45" s="74"/>
      <c r="IE45" s="74"/>
      <c r="IF45" s="74"/>
      <c r="IG45" s="74"/>
      <c r="IH45" s="74"/>
      <c r="II45" s="74"/>
      <c r="IJ45" s="74"/>
      <c r="IK45" s="74"/>
      <c r="IL45" s="74"/>
      <c r="IM45" s="74"/>
      <c r="IN45" s="74"/>
      <c r="IO45" s="74"/>
      <c r="IP45" s="74"/>
      <c r="IQ45" s="74"/>
      <c r="IR45" s="74"/>
      <c r="IS45" s="74"/>
      <c r="IT45" s="74"/>
      <c r="IU45" s="74"/>
      <c r="IV45" s="74"/>
      <c r="IW45" s="74"/>
      <c r="IX45" s="74"/>
      <c r="IY45" s="74"/>
      <c r="IZ45" s="74"/>
      <c r="JA45" s="74"/>
      <c r="JB45" s="74"/>
      <c r="JC45" s="74"/>
      <c r="JD45" s="74"/>
      <c r="JE45" s="74"/>
      <c r="JF45" s="74"/>
      <c r="JG45" s="74"/>
      <c r="JH45" s="74"/>
      <c r="JI45" s="74"/>
      <c r="JJ45" s="74"/>
      <c r="JK45" s="74"/>
      <c r="JL45" s="74"/>
      <c r="JM45" s="74"/>
      <c r="JN45" s="74"/>
      <c r="JO45" s="74"/>
      <c r="JP45" s="74"/>
      <c r="JQ45" s="74"/>
      <c r="JR45" s="74"/>
      <c r="JS45" s="74"/>
      <c r="JT45" s="74"/>
      <c r="JU45" s="74"/>
      <c r="JV45" s="74"/>
      <c r="JW45" s="74"/>
      <c r="JX45" s="74"/>
      <c r="JY45" s="74"/>
      <c r="JZ45" s="74"/>
      <c r="KA45" s="74"/>
      <c r="KB45" s="74"/>
      <c r="KC45" s="74"/>
      <c r="KD45" s="74"/>
      <c r="KE45" s="74"/>
      <c r="KF45" s="74"/>
      <c r="KG45" s="74"/>
      <c r="KH45" s="74"/>
      <c r="KI45" s="74"/>
      <c r="KJ45" s="74"/>
      <c r="KK45" s="74"/>
      <c r="KL45" s="74"/>
      <c r="KM45" s="74"/>
      <c r="KN45" s="74"/>
      <c r="KO45" s="74"/>
      <c r="KP45" s="74"/>
      <c r="KQ45" s="74"/>
      <c r="KR45" s="74"/>
      <c r="KS45" s="74"/>
      <c r="KT45" s="74"/>
      <c r="KU45" s="74"/>
      <c r="KV45" s="74"/>
      <c r="KW45" s="74"/>
      <c r="KX45" s="74"/>
      <c r="KY45" s="74"/>
      <c r="KZ45" s="74"/>
      <c r="LA45" s="74"/>
      <c r="LB45" s="74"/>
      <c r="LC45" s="74"/>
      <c r="LD45" s="74"/>
      <c r="LE45" s="74"/>
      <c r="LF45" s="74"/>
      <c r="LG45" s="74"/>
      <c r="LH45" s="74"/>
      <c r="LI45" s="74"/>
      <c r="LJ45" s="74"/>
      <c r="LK45" s="74"/>
      <c r="LL45" s="74"/>
      <c r="LM45" s="74"/>
      <c r="LN45" s="74"/>
      <c r="LO45" s="74"/>
      <c r="LP45" s="74"/>
      <c r="LQ45" s="74"/>
      <c r="LR45" s="74"/>
      <c r="LS45" s="74"/>
      <c r="LT45" s="74"/>
      <c r="LU45" s="74"/>
      <c r="LV45" s="74"/>
      <c r="LW45" s="74"/>
      <c r="LX45" s="74"/>
      <c r="LY45" s="74"/>
      <c r="LZ45" s="74"/>
      <c r="MA45" s="74"/>
      <c r="MB45" s="74"/>
      <c r="MC45" s="74"/>
      <c r="MD45" s="74"/>
      <c r="ME45" s="74"/>
      <c r="MF45" s="74"/>
      <c r="MG45" s="74"/>
      <c r="MH45" s="74"/>
      <c r="MI45" s="74"/>
      <c r="MJ45" s="74"/>
      <c r="MK45" s="74"/>
      <c r="ML45" s="74"/>
      <c r="MM45" s="74"/>
      <c r="MN45" s="74"/>
      <c r="MO45" s="74"/>
      <c r="MP45" s="74"/>
      <c r="MQ45" s="74"/>
      <c r="MR45" s="74"/>
      <c r="MS45" s="74"/>
      <c r="MT45" s="74"/>
      <c r="MU45" s="74"/>
      <c r="MV45" s="74"/>
      <c r="MW45" s="74"/>
      <c r="MX45" s="74"/>
      <c r="MY45" s="74"/>
      <c r="MZ45" s="74"/>
      <c r="NA45" s="74"/>
      <c r="NB45" s="74"/>
      <c r="NC45" s="74"/>
      <c r="ND45" s="74"/>
      <c r="NE45" s="74"/>
      <c r="NF45" s="74"/>
      <c r="NG45" s="74"/>
      <c r="NH45" s="74"/>
      <c r="NI45" s="74"/>
      <c r="NJ45" s="74"/>
      <c r="NK45" s="74"/>
      <c r="NL45" s="74"/>
      <c r="NM45" s="74"/>
      <c r="NN45" s="74"/>
      <c r="NO45" s="74"/>
      <c r="NP45" s="74"/>
      <c r="NQ45" s="74"/>
      <c r="NR45" s="74"/>
    </row>
    <row r="46" spans="1:382" s="560" customFormat="1" ht="23.45" customHeight="1">
      <c r="A46" s="601">
        <v>1.8</v>
      </c>
      <c r="B46" s="645" t="s">
        <v>268</v>
      </c>
      <c r="C46" s="742">
        <f t="shared" si="323"/>
        <v>0</v>
      </c>
      <c r="D46" s="743">
        <f t="shared" si="322"/>
        <v>0</v>
      </c>
      <c r="E46" s="743">
        <f t="shared" si="322"/>
        <v>0</v>
      </c>
      <c r="F46" s="744">
        <f t="shared" si="322"/>
        <v>0</v>
      </c>
      <c r="G46" s="614"/>
      <c r="H46" s="614"/>
      <c r="I46" s="614"/>
      <c r="J46" s="749">
        <f t="shared" si="173"/>
        <v>0</v>
      </c>
      <c r="K46" s="614"/>
      <c r="L46" s="614"/>
      <c r="M46" s="614"/>
      <c r="N46" s="749">
        <f t="shared" si="359"/>
        <v>0</v>
      </c>
      <c r="O46" s="614"/>
      <c r="P46" s="614"/>
      <c r="Q46" s="614"/>
      <c r="R46" s="749">
        <f t="shared" si="361"/>
        <v>0</v>
      </c>
      <c r="S46" s="614"/>
      <c r="T46" s="614"/>
      <c r="U46" s="614"/>
      <c r="V46" s="749">
        <f t="shared" si="363"/>
        <v>0</v>
      </c>
      <c r="W46" s="614"/>
      <c r="X46" s="614"/>
      <c r="Y46" s="614"/>
      <c r="Z46" s="749">
        <f t="shared" si="365"/>
        <v>0</v>
      </c>
      <c r="AA46" s="614"/>
      <c r="AB46" s="614"/>
      <c r="AC46" s="614"/>
      <c r="AD46" s="749">
        <f t="shared" si="367"/>
        <v>0</v>
      </c>
      <c r="AE46" s="614"/>
      <c r="AF46" s="614"/>
      <c r="AG46" s="614"/>
      <c r="AH46" s="749">
        <f t="shared" si="369"/>
        <v>0</v>
      </c>
    </row>
    <row r="47" spans="1:382" s="560" customFormat="1" ht="23.45" customHeight="1">
      <c r="A47" s="46"/>
      <c r="B47" s="640" t="s">
        <v>221</v>
      </c>
      <c r="C47" s="742">
        <f t="shared" si="323"/>
        <v>0</v>
      </c>
      <c r="D47" s="743">
        <f t="shared" si="322"/>
        <v>0</v>
      </c>
      <c r="E47" s="743">
        <f t="shared" si="322"/>
        <v>0</v>
      </c>
      <c r="F47" s="744">
        <f t="shared" si="322"/>
        <v>0</v>
      </c>
      <c r="G47" s="609">
        <f t="shared" ref="G47:I47" si="384">+G46*-0.4</f>
        <v>0</v>
      </c>
      <c r="H47" s="609">
        <f t="shared" si="384"/>
        <v>0</v>
      </c>
      <c r="I47" s="609">
        <f t="shared" si="384"/>
        <v>0</v>
      </c>
      <c r="J47" s="609">
        <f t="shared" si="173"/>
        <v>0</v>
      </c>
      <c r="K47" s="609">
        <f t="shared" ref="K47:M47" si="385">+K46*-0.4</f>
        <v>0</v>
      </c>
      <c r="L47" s="609">
        <f t="shared" si="385"/>
        <v>0</v>
      </c>
      <c r="M47" s="609">
        <f t="shared" si="385"/>
        <v>0</v>
      </c>
      <c r="N47" s="609">
        <f t="shared" si="359"/>
        <v>0</v>
      </c>
      <c r="O47" s="609">
        <f t="shared" ref="O47:Q47" si="386">+O46*-0.4</f>
        <v>0</v>
      </c>
      <c r="P47" s="609">
        <f t="shared" si="386"/>
        <v>0</v>
      </c>
      <c r="Q47" s="609">
        <f t="shared" si="386"/>
        <v>0</v>
      </c>
      <c r="R47" s="609">
        <f t="shared" si="361"/>
        <v>0</v>
      </c>
      <c r="S47" s="609">
        <f t="shared" ref="S47:U47" si="387">+S46*-0.4</f>
        <v>0</v>
      </c>
      <c r="T47" s="609">
        <f t="shared" si="387"/>
        <v>0</v>
      </c>
      <c r="U47" s="609">
        <f t="shared" si="387"/>
        <v>0</v>
      </c>
      <c r="V47" s="609">
        <f t="shared" si="363"/>
        <v>0</v>
      </c>
      <c r="W47" s="609">
        <f t="shared" ref="W47:Y47" si="388">+W46*-0.4</f>
        <v>0</v>
      </c>
      <c r="X47" s="609">
        <f t="shared" si="388"/>
        <v>0</v>
      </c>
      <c r="Y47" s="609">
        <f t="shared" si="388"/>
        <v>0</v>
      </c>
      <c r="Z47" s="609">
        <f t="shared" si="365"/>
        <v>0</v>
      </c>
      <c r="AA47" s="609">
        <f t="shared" ref="AA47:AC47" si="389">+AA46*-0.4</f>
        <v>0</v>
      </c>
      <c r="AB47" s="609">
        <f t="shared" si="389"/>
        <v>0</v>
      </c>
      <c r="AC47" s="609">
        <f t="shared" si="389"/>
        <v>0</v>
      </c>
      <c r="AD47" s="609">
        <f t="shared" si="367"/>
        <v>0</v>
      </c>
      <c r="AE47" s="609">
        <f t="shared" ref="AE47:AG47" si="390">+AE46*-0.4</f>
        <v>0</v>
      </c>
      <c r="AF47" s="609">
        <f t="shared" si="390"/>
        <v>0</v>
      </c>
      <c r="AG47" s="609">
        <f t="shared" si="390"/>
        <v>0</v>
      </c>
      <c r="AH47" s="609">
        <f t="shared" si="369"/>
        <v>0</v>
      </c>
    </row>
    <row r="48" spans="1:382" s="561" customFormat="1" ht="23.45" customHeight="1">
      <c r="A48" s="46"/>
      <c r="B48" s="640" t="s">
        <v>222</v>
      </c>
      <c r="C48" s="742">
        <f t="shared" si="323"/>
        <v>0</v>
      </c>
      <c r="D48" s="743">
        <f t="shared" si="322"/>
        <v>0</v>
      </c>
      <c r="E48" s="743">
        <f t="shared" si="322"/>
        <v>0</v>
      </c>
      <c r="F48" s="744">
        <f t="shared" si="322"/>
        <v>0</v>
      </c>
      <c r="G48" s="609">
        <f t="shared" ref="G48:I48" si="391">+G46+G47</f>
        <v>0</v>
      </c>
      <c r="H48" s="609">
        <f t="shared" si="391"/>
        <v>0</v>
      </c>
      <c r="I48" s="609">
        <f t="shared" si="391"/>
        <v>0</v>
      </c>
      <c r="J48" s="609">
        <f t="shared" si="173"/>
        <v>0</v>
      </c>
      <c r="K48" s="609">
        <f t="shared" ref="K48:M48" si="392">+K46+K47</f>
        <v>0</v>
      </c>
      <c r="L48" s="609">
        <f t="shared" si="392"/>
        <v>0</v>
      </c>
      <c r="M48" s="609">
        <f t="shared" si="392"/>
        <v>0</v>
      </c>
      <c r="N48" s="609">
        <f t="shared" si="359"/>
        <v>0</v>
      </c>
      <c r="O48" s="609">
        <f t="shared" ref="O48:Q48" si="393">+O46+O47</f>
        <v>0</v>
      </c>
      <c r="P48" s="609">
        <f t="shared" si="393"/>
        <v>0</v>
      </c>
      <c r="Q48" s="609">
        <f t="shared" si="393"/>
        <v>0</v>
      </c>
      <c r="R48" s="609">
        <f t="shared" si="361"/>
        <v>0</v>
      </c>
      <c r="S48" s="609">
        <f t="shared" ref="S48:U48" si="394">+S46+S47</f>
        <v>0</v>
      </c>
      <c r="T48" s="609">
        <f t="shared" si="394"/>
        <v>0</v>
      </c>
      <c r="U48" s="609">
        <f t="shared" si="394"/>
        <v>0</v>
      </c>
      <c r="V48" s="609">
        <f t="shared" si="363"/>
        <v>0</v>
      </c>
      <c r="W48" s="609">
        <f t="shared" ref="W48:Y48" si="395">+W46+W47</f>
        <v>0</v>
      </c>
      <c r="X48" s="609">
        <f t="shared" si="395"/>
        <v>0</v>
      </c>
      <c r="Y48" s="609">
        <f t="shared" si="395"/>
        <v>0</v>
      </c>
      <c r="Z48" s="609">
        <f t="shared" si="365"/>
        <v>0</v>
      </c>
      <c r="AA48" s="609">
        <f t="shared" ref="AA48:AC48" si="396">+AA46+AA47</f>
        <v>0</v>
      </c>
      <c r="AB48" s="609">
        <f t="shared" si="396"/>
        <v>0</v>
      </c>
      <c r="AC48" s="609">
        <f t="shared" si="396"/>
        <v>0</v>
      </c>
      <c r="AD48" s="609">
        <f t="shared" si="367"/>
        <v>0</v>
      </c>
      <c r="AE48" s="609">
        <f t="shared" ref="AE48:AG48" si="397">+AE46+AE47</f>
        <v>0</v>
      </c>
      <c r="AF48" s="609">
        <f t="shared" si="397"/>
        <v>0</v>
      </c>
      <c r="AG48" s="609">
        <f t="shared" si="397"/>
        <v>0</v>
      </c>
      <c r="AH48" s="609">
        <f t="shared" si="369"/>
        <v>0</v>
      </c>
      <c r="AI48" s="560"/>
      <c r="AJ48" s="560"/>
      <c r="AK48" s="560"/>
      <c r="AL48" s="560"/>
      <c r="AM48" s="560"/>
      <c r="AN48" s="560"/>
      <c r="AO48" s="560"/>
      <c r="AP48" s="560"/>
      <c r="AQ48" s="560"/>
      <c r="AR48" s="560"/>
      <c r="AS48" s="560"/>
      <c r="AT48" s="560"/>
      <c r="AU48" s="560"/>
      <c r="AV48" s="560"/>
      <c r="AW48" s="560"/>
      <c r="AX48" s="560"/>
      <c r="AY48" s="560"/>
      <c r="AZ48" s="560"/>
      <c r="BA48" s="560"/>
      <c r="BB48" s="560"/>
      <c r="BC48" s="560"/>
      <c r="BD48" s="560"/>
      <c r="BE48" s="560"/>
      <c r="BF48" s="560"/>
      <c r="BG48" s="560"/>
      <c r="BH48" s="560"/>
      <c r="BI48" s="560"/>
      <c r="BJ48" s="560"/>
      <c r="BK48" s="560"/>
      <c r="BL48" s="560"/>
      <c r="BM48" s="560"/>
      <c r="BN48" s="560"/>
      <c r="BO48" s="560"/>
      <c r="BP48" s="560"/>
      <c r="BQ48" s="560"/>
      <c r="BR48" s="560"/>
      <c r="BS48" s="560"/>
      <c r="BT48" s="560"/>
      <c r="BU48" s="560"/>
      <c r="BV48" s="560"/>
      <c r="BW48" s="560"/>
      <c r="BX48" s="560"/>
      <c r="BY48" s="560"/>
      <c r="BZ48" s="560"/>
      <c r="CA48" s="560"/>
      <c r="CB48" s="560"/>
      <c r="CC48" s="560"/>
      <c r="CD48" s="560"/>
      <c r="CE48" s="560"/>
      <c r="CF48" s="560"/>
      <c r="CG48" s="560"/>
      <c r="CH48" s="560"/>
      <c r="CI48" s="560"/>
      <c r="CJ48" s="560"/>
      <c r="CK48" s="560"/>
      <c r="CL48" s="560"/>
      <c r="CM48" s="560"/>
      <c r="CN48" s="560"/>
      <c r="CO48" s="560"/>
      <c r="CP48" s="560"/>
      <c r="CQ48" s="560"/>
      <c r="CR48" s="560"/>
      <c r="CS48" s="560"/>
      <c r="CT48" s="560"/>
      <c r="CU48" s="560"/>
      <c r="CV48" s="560"/>
      <c r="CW48" s="560"/>
      <c r="CX48" s="560"/>
      <c r="CY48" s="560"/>
      <c r="CZ48" s="560"/>
      <c r="DA48" s="560"/>
      <c r="DB48" s="560"/>
      <c r="DC48" s="560"/>
      <c r="DD48" s="560"/>
      <c r="DE48" s="560"/>
      <c r="DF48" s="560"/>
      <c r="DG48" s="560"/>
      <c r="DH48" s="560"/>
      <c r="DI48" s="560"/>
      <c r="DJ48" s="560"/>
      <c r="DK48" s="560"/>
      <c r="DL48" s="560"/>
      <c r="DM48" s="560"/>
      <c r="DN48" s="560"/>
      <c r="DO48" s="560"/>
      <c r="DP48" s="560"/>
      <c r="DQ48" s="560"/>
      <c r="DR48" s="560"/>
      <c r="DS48" s="560"/>
      <c r="DT48" s="560"/>
      <c r="DU48" s="560"/>
      <c r="DV48" s="560"/>
      <c r="DW48" s="560"/>
      <c r="DX48" s="560"/>
      <c r="DY48" s="560"/>
      <c r="DZ48" s="560"/>
      <c r="EA48" s="560"/>
      <c r="EB48" s="560"/>
      <c r="EC48" s="560"/>
      <c r="ED48" s="560"/>
      <c r="EE48" s="560"/>
      <c r="EF48" s="560"/>
      <c r="EG48" s="560"/>
      <c r="EH48" s="560"/>
      <c r="EI48" s="560"/>
      <c r="EJ48" s="560"/>
      <c r="EK48" s="560"/>
      <c r="EL48" s="560"/>
      <c r="EM48" s="560"/>
      <c r="EN48" s="560"/>
      <c r="EO48" s="560"/>
      <c r="EP48" s="560"/>
      <c r="EQ48" s="560"/>
      <c r="ER48" s="560"/>
      <c r="ES48" s="560"/>
      <c r="ET48" s="560"/>
      <c r="EU48" s="560"/>
      <c r="EV48" s="560"/>
      <c r="EW48" s="560"/>
      <c r="EX48" s="560"/>
      <c r="EY48" s="560"/>
      <c r="EZ48" s="560"/>
      <c r="FA48" s="560"/>
      <c r="FB48" s="560"/>
      <c r="FC48" s="560"/>
      <c r="FD48" s="560"/>
      <c r="FE48" s="560"/>
      <c r="FF48" s="560"/>
      <c r="FG48" s="560"/>
      <c r="FH48" s="560"/>
      <c r="FI48" s="560"/>
      <c r="FJ48" s="560"/>
      <c r="FK48" s="560"/>
      <c r="FL48" s="560"/>
      <c r="FM48" s="560"/>
      <c r="FN48" s="560"/>
      <c r="FO48" s="560"/>
      <c r="FP48" s="560"/>
      <c r="FQ48" s="560"/>
      <c r="FR48" s="560"/>
      <c r="FS48" s="560"/>
      <c r="FT48" s="560"/>
      <c r="FU48" s="560"/>
      <c r="FV48" s="560"/>
      <c r="FW48" s="560"/>
      <c r="FX48" s="560"/>
      <c r="FY48" s="560"/>
      <c r="FZ48" s="560"/>
      <c r="GA48" s="560"/>
      <c r="GB48" s="560"/>
      <c r="GC48" s="560"/>
      <c r="GD48" s="560"/>
      <c r="GE48" s="560"/>
      <c r="GF48" s="560"/>
      <c r="GG48" s="560"/>
      <c r="GH48" s="560"/>
      <c r="GI48" s="560"/>
      <c r="GJ48" s="560"/>
      <c r="GK48" s="560"/>
      <c r="GL48" s="560"/>
      <c r="GM48" s="560"/>
      <c r="GN48" s="560"/>
      <c r="GO48" s="560"/>
      <c r="GP48" s="560"/>
      <c r="GQ48" s="560"/>
      <c r="GR48" s="560"/>
      <c r="GS48" s="560"/>
      <c r="GT48" s="560"/>
      <c r="GU48" s="560"/>
      <c r="GV48" s="560"/>
      <c r="GW48" s="560"/>
      <c r="GX48" s="560"/>
      <c r="GY48" s="560"/>
      <c r="GZ48" s="560"/>
      <c r="HA48" s="560"/>
      <c r="HB48" s="560"/>
      <c r="HC48" s="560"/>
      <c r="HD48" s="560"/>
      <c r="HE48" s="560"/>
      <c r="HF48" s="560"/>
      <c r="HG48" s="560"/>
      <c r="HH48" s="560"/>
      <c r="HI48" s="560"/>
      <c r="HJ48" s="560"/>
      <c r="HK48" s="560"/>
      <c r="HL48" s="560"/>
      <c r="HM48" s="560"/>
      <c r="HN48" s="560"/>
      <c r="HO48" s="560"/>
      <c r="HP48" s="560"/>
      <c r="HQ48" s="560"/>
      <c r="HR48" s="560"/>
      <c r="HS48" s="560"/>
      <c r="HT48" s="560"/>
      <c r="HU48" s="560"/>
      <c r="HV48" s="560"/>
      <c r="HW48" s="560"/>
      <c r="HX48" s="560"/>
      <c r="HY48" s="560"/>
      <c r="HZ48" s="560"/>
      <c r="IA48" s="560"/>
      <c r="IB48" s="560"/>
      <c r="IC48" s="560"/>
      <c r="ID48" s="560"/>
      <c r="IE48" s="560"/>
      <c r="IF48" s="560"/>
      <c r="IG48" s="560"/>
      <c r="IH48" s="560"/>
      <c r="II48" s="560"/>
      <c r="IJ48" s="560"/>
      <c r="IK48" s="560"/>
      <c r="IL48" s="560"/>
      <c r="IM48" s="560"/>
      <c r="IN48" s="560"/>
      <c r="IO48" s="560"/>
      <c r="IP48" s="560"/>
      <c r="IQ48" s="560"/>
      <c r="IR48" s="560"/>
      <c r="IS48" s="560"/>
      <c r="IT48" s="560"/>
      <c r="IU48" s="560"/>
      <c r="IV48" s="560"/>
      <c r="IW48" s="560"/>
      <c r="IX48" s="560"/>
      <c r="IY48" s="560"/>
      <c r="IZ48" s="560"/>
      <c r="JA48" s="560"/>
      <c r="JB48" s="560"/>
      <c r="JC48" s="560"/>
      <c r="JD48" s="560"/>
      <c r="JE48" s="560"/>
      <c r="JF48" s="560"/>
      <c r="JG48" s="560"/>
      <c r="JH48" s="560"/>
      <c r="JI48" s="560"/>
      <c r="JJ48" s="560"/>
      <c r="JK48" s="560"/>
      <c r="JL48" s="560"/>
      <c r="JM48" s="560"/>
      <c r="JN48" s="560"/>
      <c r="JO48" s="560"/>
      <c r="JP48" s="560"/>
      <c r="JQ48" s="560"/>
      <c r="JR48" s="560"/>
      <c r="JS48" s="560"/>
      <c r="JT48" s="560"/>
      <c r="JU48" s="560"/>
      <c r="JV48" s="560"/>
      <c r="JW48" s="560"/>
      <c r="JX48" s="560"/>
      <c r="JY48" s="560"/>
      <c r="JZ48" s="560"/>
      <c r="KA48" s="560"/>
      <c r="KB48" s="560"/>
      <c r="KC48" s="560"/>
      <c r="KD48" s="560"/>
      <c r="KE48" s="560"/>
      <c r="KF48" s="560"/>
      <c r="KG48" s="560"/>
      <c r="KH48" s="560"/>
      <c r="KI48" s="560"/>
      <c r="KJ48" s="560"/>
      <c r="KK48" s="560"/>
      <c r="KL48" s="560"/>
      <c r="KM48" s="560"/>
      <c r="KN48" s="560"/>
      <c r="KO48" s="560"/>
      <c r="KP48" s="560"/>
      <c r="KQ48" s="560"/>
      <c r="KR48" s="560"/>
      <c r="KS48" s="560"/>
      <c r="KT48" s="560"/>
      <c r="KU48" s="560"/>
      <c r="KV48" s="560"/>
      <c r="KW48" s="560"/>
      <c r="KX48" s="560"/>
      <c r="KY48" s="560"/>
      <c r="KZ48" s="560"/>
      <c r="LA48" s="560"/>
      <c r="LB48" s="560"/>
      <c r="LC48" s="560"/>
      <c r="LD48" s="560"/>
      <c r="LE48" s="560"/>
      <c r="LF48" s="560"/>
      <c r="LG48" s="560"/>
      <c r="LH48" s="560"/>
      <c r="LI48" s="560"/>
      <c r="LJ48" s="560"/>
      <c r="LK48" s="560"/>
      <c r="LL48" s="560"/>
      <c r="LM48" s="560"/>
      <c r="LN48" s="560"/>
      <c r="LO48" s="560"/>
      <c r="LP48" s="560"/>
      <c r="LQ48" s="560"/>
      <c r="LR48" s="560"/>
      <c r="LS48" s="560"/>
      <c r="LT48" s="560"/>
      <c r="LU48" s="560"/>
      <c r="LV48" s="560"/>
      <c r="LW48" s="560"/>
      <c r="LX48" s="560"/>
      <c r="LY48" s="560"/>
      <c r="LZ48" s="560"/>
      <c r="MA48" s="560"/>
      <c r="MB48" s="560"/>
      <c r="MC48" s="560"/>
      <c r="MD48" s="560"/>
      <c r="ME48" s="560"/>
      <c r="MF48" s="560"/>
      <c r="MG48" s="560"/>
      <c r="MH48" s="560"/>
      <c r="MI48" s="560"/>
      <c r="MJ48" s="560"/>
      <c r="MK48" s="560"/>
      <c r="ML48" s="560"/>
      <c r="MM48" s="560"/>
      <c r="MN48" s="560"/>
      <c r="MO48" s="560"/>
      <c r="MP48" s="560"/>
      <c r="MQ48" s="560"/>
      <c r="MR48" s="560"/>
      <c r="MS48" s="560"/>
      <c r="MT48" s="560"/>
      <c r="MU48" s="560"/>
      <c r="MV48" s="560"/>
      <c r="MW48" s="560"/>
      <c r="MX48" s="560"/>
      <c r="MY48" s="560"/>
      <c r="MZ48" s="560"/>
      <c r="NA48" s="560"/>
      <c r="NB48" s="560"/>
      <c r="NC48" s="560"/>
      <c r="ND48" s="560"/>
      <c r="NE48" s="560"/>
      <c r="NF48" s="560"/>
      <c r="NG48" s="560"/>
      <c r="NH48" s="560"/>
      <c r="NI48" s="560"/>
      <c r="NJ48" s="560"/>
      <c r="NK48" s="560"/>
      <c r="NL48" s="560"/>
      <c r="NM48" s="560"/>
      <c r="NN48" s="560"/>
      <c r="NO48" s="560"/>
      <c r="NP48" s="560"/>
      <c r="NQ48" s="560"/>
      <c r="NR48" s="560"/>
    </row>
    <row r="49" spans="1:382" s="560" customFormat="1" ht="23.45" customHeight="1">
      <c r="A49" s="49">
        <v>1.9</v>
      </c>
      <c r="B49" s="643" t="s">
        <v>269</v>
      </c>
      <c r="C49" s="742">
        <f t="shared" si="323"/>
        <v>0</v>
      </c>
      <c r="D49" s="743">
        <f t="shared" si="322"/>
        <v>0</v>
      </c>
      <c r="E49" s="743">
        <f t="shared" si="322"/>
        <v>0</v>
      </c>
      <c r="F49" s="744">
        <f t="shared" si="322"/>
        <v>0</v>
      </c>
      <c r="G49" s="613"/>
      <c r="H49" s="613"/>
      <c r="I49" s="613"/>
      <c r="J49" s="749">
        <f t="shared" si="173"/>
        <v>0</v>
      </c>
      <c r="K49" s="613"/>
      <c r="L49" s="613"/>
      <c r="M49" s="613"/>
      <c r="N49" s="749">
        <f t="shared" si="359"/>
        <v>0</v>
      </c>
      <c r="O49" s="613"/>
      <c r="P49" s="613"/>
      <c r="Q49" s="613"/>
      <c r="R49" s="749">
        <f t="shared" si="361"/>
        <v>0</v>
      </c>
      <c r="S49" s="613"/>
      <c r="T49" s="613"/>
      <c r="U49" s="613"/>
      <c r="V49" s="749">
        <f t="shared" si="363"/>
        <v>0</v>
      </c>
      <c r="W49" s="613"/>
      <c r="X49" s="613"/>
      <c r="Y49" s="613"/>
      <c r="Z49" s="749">
        <f t="shared" si="365"/>
        <v>0</v>
      </c>
      <c r="AA49" s="613"/>
      <c r="AB49" s="613"/>
      <c r="AC49" s="613"/>
      <c r="AD49" s="749">
        <f t="shared" si="367"/>
        <v>0</v>
      </c>
      <c r="AE49" s="613"/>
      <c r="AF49" s="613"/>
      <c r="AG49" s="613"/>
      <c r="AH49" s="749">
        <f t="shared" si="369"/>
        <v>0</v>
      </c>
    </row>
    <row r="50" spans="1:382" s="560" customFormat="1" ht="23.45" customHeight="1">
      <c r="A50" s="46"/>
      <c r="B50" s="640" t="s">
        <v>221</v>
      </c>
      <c r="C50" s="742">
        <f t="shared" si="323"/>
        <v>0</v>
      </c>
      <c r="D50" s="743">
        <f t="shared" si="322"/>
        <v>0</v>
      </c>
      <c r="E50" s="743">
        <f t="shared" si="322"/>
        <v>0</v>
      </c>
      <c r="F50" s="744">
        <f t="shared" si="322"/>
        <v>0</v>
      </c>
      <c r="G50" s="609">
        <f t="shared" ref="G50:I50" si="398">+G49*-0.4</f>
        <v>0</v>
      </c>
      <c r="H50" s="609">
        <f t="shared" si="398"/>
        <v>0</v>
      </c>
      <c r="I50" s="609">
        <f t="shared" si="398"/>
        <v>0</v>
      </c>
      <c r="J50" s="609">
        <f t="shared" si="173"/>
        <v>0</v>
      </c>
      <c r="K50" s="609">
        <f t="shared" ref="K50:M50" si="399">+K49*-0.4</f>
        <v>0</v>
      </c>
      <c r="L50" s="609">
        <f t="shared" si="399"/>
        <v>0</v>
      </c>
      <c r="M50" s="609">
        <f t="shared" si="399"/>
        <v>0</v>
      </c>
      <c r="N50" s="609">
        <f t="shared" si="359"/>
        <v>0</v>
      </c>
      <c r="O50" s="609">
        <f t="shared" ref="O50:Q50" si="400">+O49*-0.4</f>
        <v>0</v>
      </c>
      <c r="P50" s="609">
        <f t="shared" si="400"/>
        <v>0</v>
      </c>
      <c r="Q50" s="609">
        <f t="shared" si="400"/>
        <v>0</v>
      </c>
      <c r="R50" s="609">
        <f t="shared" si="361"/>
        <v>0</v>
      </c>
      <c r="S50" s="609">
        <f t="shared" ref="S50:U50" si="401">+S49*-0.4</f>
        <v>0</v>
      </c>
      <c r="T50" s="609">
        <f t="shared" si="401"/>
        <v>0</v>
      </c>
      <c r="U50" s="609">
        <f t="shared" si="401"/>
        <v>0</v>
      </c>
      <c r="V50" s="609">
        <f t="shared" si="363"/>
        <v>0</v>
      </c>
      <c r="W50" s="609">
        <f t="shared" ref="W50:Y50" si="402">+W49*-0.4</f>
        <v>0</v>
      </c>
      <c r="X50" s="609">
        <f t="shared" si="402"/>
        <v>0</v>
      </c>
      <c r="Y50" s="609">
        <f t="shared" si="402"/>
        <v>0</v>
      </c>
      <c r="Z50" s="609">
        <f t="shared" si="365"/>
        <v>0</v>
      </c>
      <c r="AA50" s="609">
        <f t="shared" ref="AA50:AC50" si="403">+AA49*-0.4</f>
        <v>0</v>
      </c>
      <c r="AB50" s="609">
        <f t="shared" si="403"/>
        <v>0</v>
      </c>
      <c r="AC50" s="609">
        <f t="shared" si="403"/>
        <v>0</v>
      </c>
      <c r="AD50" s="609">
        <f t="shared" si="367"/>
        <v>0</v>
      </c>
      <c r="AE50" s="609">
        <f t="shared" ref="AE50:AG50" si="404">+AE49*-0.4</f>
        <v>0</v>
      </c>
      <c r="AF50" s="609">
        <f t="shared" si="404"/>
        <v>0</v>
      </c>
      <c r="AG50" s="609">
        <f t="shared" si="404"/>
        <v>0</v>
      </c>
      <c r="AH50" s="609">
        <f t="shared" si="369"/>
        <v>0</v>
      </c>
    </row>
    <row r="51" spans="1:382" s="39" customFormat="1" ht="23.45" customHeight="1">
      <c r="A51" s="46"/>
      <c r="B51" s="640" t="s">
        <v>222</v>
      </c>
      <c r="C51" s="742">
        <f t="shared" si="323"/>
        <v>0</v>
      </c>
      <c r="D51" s="743">
        <f t="shared" si="322"/>
        <v>0</v>
      </c>
      <c r="E51" s="743">
        <f t="shared" si="322"/>
        <v>0</v>
      </c>
      <c r="F51" s="744">
        <f t="shared" si="322"/>
        <v>0</v>
      </c>
      <c r="G51" s="609">
        <f t="shared" ref="G51:I51" si="405">+G49+G50</f>
        <v>0</v>
      </c>
      <c r="H51" s="609">
        <f t="shared" si="405"/>
        <v>0</v>
      </c>
      <c r="I51" s="609">
        <f t="shared" si="405"/>
        <v>0</v>
      </c>
      <c r="J51" s="609">
        <f t="shared" si="173"/>
        <v>0</v>
      </c>
      <c r="K51" s="609">
        <f t="shared" ref="K51:M51" si="406">+K49+K50</f>
        <v>0</v>
      </c>
      <c r="L51" s="609">
        <f t="shared" si="406"/>
        <v>0</v>
      </c>
      <c r="M51" s="609">
        <f t="shared" si="406"/>
        <v>0</v>
      </c>
      <c r="N51" s="609">
        <f t="shared" si="359"/>
        <v>0</v>
      </c>
      <c r="O51" s="609">
        <f t="shared" ref="O51:Q51" si="407">+O49+O50</f>
        <v>0</v>
      </c>
      <c r="P51" s="609">
        <f t="shared" si="407"/>
        <v>0</v>
      </c>
      <c r="Q51" s="609">
        <f t="shared" si="407"/>
        <v>0</v>
      </c>
      <c r="R51" s="609">
        <f t="shared" si="361"/>
        <v>0</v>
      </c>
      <c r="S51" s="609">
        <f t="shared" ref="S51:U51" si="408">+S49+S50</f>
        <v>0</v>
      </c>
      <c r="T51" s="609">
        <f t="shared" si="408"/>
        <v>0</v>
      </c>
      <c r="U51" s="609">
        <f t="shared" si="408"/>
        <v>0</v>
      </c>
      <c r="V51" s="609">
        <f t="shared" si="363"/>
        <v>0</v>
      </c>
      <c r="W51" s="609">
        <f t="shared" ref="W51:Y51" si="409">+W49+W50</f>
        <v>0</v>
      </c>
      <c r="X51" s="609">
        <f t="shared" si="409"/>
        <v>0</v>
      </c>
      <c r="Y51" s="609">
        <f t="shared" si="409"/>
        <v>0</v>
      </c>
      <c r="Z51" s="609">
        <f t="shared" si="365"/>
        <v>0</v>
      </c>
      <c r="AA51" s="609">
        <f t="shared" ref="AA51:AC51" si="410">+AA49+AA50</f>
        <v>0</v>
      </c>
      <c r="AB51" s="609">
        <f t="shared" si="410"/>
        <v>0</v>
      </c>
      <c r="AC51" s="609">
        <f t="shared" si="410"/>
        <v>0</v>
      </c>
      <c r="AD51" s="609">
        <f t="shared" si="367"/>
        <v>0</v>
      </c>
      <c r="AE51" s="609">
        <f t="shared" ref="AE51:AG51" si="411">+AE49+AE50</f>
        <v>0</v>
      </c>
      <c r="AF51" s="609">
        <f t="shared" si="411"/>
        <v>0</v>
      </c>
      <c r="AG51" s="609">
        <f t="shared" si="411"/>
        <v>0</v>
      </c>
      <c r="AH51" s="609">
        <f t="shared" si="369"/>
        <v>0</v>
      </c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  <c r="IU51" s="33"/>
      <c r="IV51" s="33"/>
      <c r="IW51" s="33"/>
      <c r="IX51" s="33"/>
      <c r="IY51" s="33"/>
      <c r="IZ51" s="33"/>
      <c r="JA51" s="33"/>
      <c r="JB51" s="33"/>
      <c r="JC51" s="33"/>
      <c r="JD51" s="33"/>
      <c r="JE51" s="33"/>
      <c r="JF51" s="33"/>
      <c r="JG51" s="33"/>
      <c r="JH51" s="33"/>
      <c r="JI51" s="33"/>
      <c r="JJ51" s="33"/>
      <c r="JK51" s="33"/>
      <c r="JL51" s="33"/>
      <c r="JM51" s="33"/>
      <c r="JN51" s="33"/>
      <c r="JO51" s="33"/>
      <c r="JP51" s="33"/>
      <c r="JQ51" s="33"/>
      <c r="JR51" s="33"/>
      <c r="JS51" s="33"/>
      <c r="JT51" s="33"/>
      <c r="JU51" s="33"/>
      <c r="JV51" s="33"/>
      <c r="JW51" s="33"/>
      <c r="JX51" s="33"/>
      <c r="JY51" s="33"/>
      <c r="JZ51" s="33"/>
      <c r="KA51" s="33"/>
      <c r="KB51" s="33"/>
      <c r="KC51" s="33"/>
      <c r="KD51" s="33"/>
      <c r="KE51" s="33"/>
      <c r="KF51" s="33"/>
      <c r="KG51" s="33"/>
      <c r="KH51" s="33"/>
      <c r="KI51" s="33"/>
      <c r="KJ51" s="33"/>
      <c r="KK51" s="33"/>
      <c r="KL51" s="33"/>
      <c r="KM51" s="33"/>
      <c r="KN51" s="33"/>
      <c r="KO51" s="33"/>
      <c r="KP51" s="33"/>
      <c r="KQ51" s="33"/>
      <c r="KR51" s="33"/>
      <c r="KS51" s="33"/>
      <c r="KT51" s="33"/>
      <c r="KU51" s="33"/>
      <c r="KV51" s="33"/>
      <c r="KW51" s="33"/>
      <c r="KX51" s="33"/>
      <c r="KY51" s="33"/>
      <c r="KZ51" s="33"/>
      <c r="LA51" s="33"/>
      <c r="LB51" s="33"/>
      <c r="LC51" s="33"/>
      <c r="LD51" s="33"/>
      <c r="LE51" s="33"/>
      <c r="LF51" s="33"/>
      <c r="LG51" s="33"/>
      <c r="LH51" s="33"/>
      <c r="LI51" s="33"/>
      <c r="LJ51" s="33"/>
      <c r="LK51" s="33"/>
      <c r="LL51" s="33"/>
      <c r="LM51" s="33"/>
      <c r="LN51" s="33"/>
      <c r="LO51" s="33"/>
      <c r="LP51" s="33"/>
      <c r="LQ51" s="33"/>
      <c r="LR51" s="33"/>
      <c r="LS51" s="33"/>
      <c r="LT51" s="33"/>
      <c r="LU51" s="33"/>
      <c r="LV51" s="33"/>
      <c r="LW51" s="33"/>
      <c r="LX51" s="33"/>
      <c r="LY51" s="33"/>
      <c r="LZ51" s="33"/>
      <c r="MA51" s="33"/>
      <c r="MB51" s="33"/>
      <c r="MC51" s="33"/>
      <c r="MD51" s="33"/>
      <c r="ME51" s="33"/>
      <c r="MF51" s="33"/>
      <c r="MG51" s="33"/>
      <c r="MH51" s="33"/>
      <c r="MI51" s="33"/>
      <c r="MJ51" s="33"/>
      <c r="MK51" s="33"/>
      <c r="ML51" s="33"/>
      <c r="MM51" s="33"/>
      <c r="MN51" s="33"/>
      <c r="MO51" s="33"/>
      <c r="MP51" s="33"/>
      <c r="MQ51" s="33"/>
      <c r="MR51" s="33"/>
      <c r="MS51" s="33"/>
      <c r="MT51" s="33"/>
      <c r="MU51" s="33"/>
      <c r="MV51" s="33"/>
      <c r="MW51" s="33"/>
      <c r="MX51" s="33"/>
      <c r="MY51" s="33"/>
      <c r="MZ51" s="33"/>
      <c r="NA51" s="33"/>
      <c r="NB51" s="33"/>
      <c r="NC51" s="33"/>
      <c r="ND51" s="33"/>
      <c r="NE51" s="33"/>
      <c r="NF51" s="33"/>
      <c r="NG51" s="33"/>
      <c r="NH51" s="33"/>
      <c r="NI51" s="33"/>
      <c r="NJ51" s="33"/>
      <c r="NK51" s="33"/>
      <c r="NL51" s="33"/>
      <c r="NM51" s="33"/>
      <c r="NN51" s="33"/>
      <c r="NO51" s="33"/>
      <c r="NP51" s="33"/>
      <c r="NQ51" s="33"/>
      <c r="NR51" s="33"/>
    </row>
    <row r="52" spans="1:382" s="560" customFormat="1" ht="23.45" customHeight="1">
      <c r="A52" s="54">
        <v>1.1000000000000001</v>
      </c>
      <c r="B52" s="643" t="s">
        <v>18</v>
      </c>
      <c r="C52" s="742">
        <f t="shared" si="323"/>
        <v>0</v>
      </c>
      <c r="D52" s="743">
        <f t="shared" si="322"/>
        <v>0</v>
      </c>
      <c r="E52" s="743">
        <f t="shared" si="322"/>
        <v>0</v>
      </c>
      <c r="F52" s="744">
        <f t="shared" si="322"/>
        <v>0</v>
      </c>
      <c r="G52" s="613"/>
      <c r="H52" s="613"/>
      <c r="I52" s="613"/>
      <c r="J52" s="749">
        <f t="shared" si="173"/>
        <v>0</v>
      </c>
      <c r="K52" s="613"/>
      <c r="L52" s="613"/>
      <c r="M52" s="613"/>
      <c r="N52" s="749">
        <f t="shared" si="359"/>
        <v>0</v>
      </c>
      <c r="O52" s="613"/>
      <c r="P52" s="613"/>
      <c r="Q52" s="613"/>
      <c r="R52" s="749">
        <f t="shared" si="361"/>
        <v>0</v>
      </c>
      <c r="S52" s="613"/>
      <c r="T52" s="613"/>
      <c r="U52" s="613"/>
      <c r="V52" s="749">
        <f t="shared" si="363"/>
        <v>0</v>
      </c>
      <c r="W52" s="613"/>
      <c r="X52" s="613"/>
      <c r="Y52" s="613"/>
      <c r="Z52" s="749">
        <f t="shared" si="365"/>
        <v>0</v>
      </c>
      <c r="AA52" s="613"/>
      <c r="AB52" s="613"/>
      <c r="AC52" s="613"/>
      <c r="AD52" s="749">
        <f t="shared" si="367"/>
        <v>0</v>
      </c>
      <c r="AE52" s="613"/>
      <c r="AF52" s="613"/>
      <c r="AG52" s="613"/>
      <c r="AH52" s="749">
        <f t="shared" si="369"/>
        <v>0</v>
      </c>
    </row>
    <row r="53" spans="1:382" s="560" customFormat="1" ht="23.45" customHeight="1">
      <c r="A53" s="46"/>
      <c r="B53" s="640" t="s">
        <v>221</v>
      </c>
      <c r="C53" s="742">
        <f t="shared" si="323"/>
        <v>0</v>
      </c>
      <c r="D53" s="743">
        <f t="shared" si="322"/>
        <v>0</v>
      </c>
      <c r="E53" s="743">
        <f t="shared" si="322"/>
        <v>0</v>
      </c>
      <c r="F53" s="744">
        <f t="shared" si="322"/>
        <v>0</v>
      </c>
      <c r="G53" s="609">
        <f t="shared" ref="G53:I53" si="412">+G52*-0.4</f>
        <v>0</v>
      </c>
      <c r="H53" s="609">
        <f t="shared" si="412"/>
        <v>0</v>
      </c>
      <c r="I53" s="609">
        <f t="shared" si="412"/>
        <v>0</v>
      </c>
      <c r="J53" s="609">
        <f t="shared" si="173"/>
        <v>0</v>
      </c>
      <c r="K53" s="609">
        <f t="shared" ref="K53:M53" si="413">+K52*-0.4</f>
        <v>0</v>
      </c>
      <c r="L53" s="609">
        <f t="shared" si="413"/>
        <v>0</v>
      </c>
      <c r="M53" s="609">
        <f t="shared" si="413"/>
        <v>0</v>
      </c>
      <c r="N53" s="609">
        <f t="shared" si="359"/>
        <v>0</v>
      </c>
      <c r="O53" s="609">
        <f t="shared" ref="O53:Q53" si="414">+O52*-0.4</f>
        <v>0</v>
      </c>
      <c r="P53" s="609">
        <f t="shared" si="414"/>
        <v>0</v>
      </c>
      <c r="Q53" s="609">
        <f t="shared" si="414"/>
        <v>0</v>
      </c>
      <c r="R53" s="609">
        <f t="shared" si="361"/>
        <v>0</v>
      </c>
      <c r="S53" s="609">
        <f t="shared" ref="S53:U53" si="415">+S52*-0.4</f>
        <v>0</v>
      </c>
      <c r="T53" s="609">
        <f t="shared" si="415"/>
        <v>0</v>
      </c>
      <c r="U53" s="609">
        <f t="shared" si="415"/>
        <v>0</v>
      </c>
      <c r="V53" s="609">
        <f t="shared" si="363"/>
        <v>0</v>
      </c>
      <c r="W53" s="609">
        <f t="shared" ref="W53:Y53" si="416">+W52*-0.4</f>
        <v>0</v>
      </c>
      <c r="X53" s="609">
        <f t="shared" si="416"/>
        <v>0</v>
      </c>
      <c r="Y53" s="609">
        <f t="shared" si="416"/>
        <v>0</v>
      </c>
      <c r="Z53" s="609">
        <f t="shared" si="365"/>
        <v>0</v>
      </c>
      <c r="AA53" s="609">
        <f t="shared" ref="AA53:AC53" si="417">+AA52*-0.4</f>
        <v>0</v>
      </c>
      <c r="AB53" s="609">
        <f t="shared" si="417"/>
        <v>0</v>
      </c>
      <c r="AC53" s="609">
        <f t="shared" si="417"/>
        <v>0</v>
      </c>
      <c r="AD53" s="609">
        <f t="shared" si="367"/>
        <v>0</v>
      </c>
      <c r="AE53" s="609">
        <f t="shared" ref="AE53:AG53" si="418">+AE52*-0.4</f>
        <v>0</v>
      </c>
      <c r="AF53" s="609">
        <f t="shared" si="418"/>
        <v>0</v>
      </c>
      <c r="AG53" s="609">
        <f t="shared" si="418"/>
        <v>0</v>
      </c>
      <c r="AH53" s="609">
        <f t="shared" si="369"/>
        <v>0</v>
      </c>
    </row>
    <row r="54" spans="1:382" s="41" customFormat="1" ht="23.45" customHeight="1">
      <c r="A54" s="46"/>
      <c r="B54" s="640" t="s">
        <v>222</v>
      </c>
      <c r="C54" s="742">
        <f t="shared" si="323"/>
        <v>0</v>
      </c>
      <c r="D54" s="743">
        <f t="shared" si="322"/>
        <v>0</v>
      </c>
      <c r="E54" s="743">
        <f t="shared" si="322"/>
        <v>0</v>
      </c>
      <c r="F54" s="744">
        <f t="shared" si="322"/>
        <v>0</v>
      </c>
      <c r="G54" s="609">
        <f t="shared" ref="G54:I54" si="419">+G52+G53</f>
        <v>0</v>
      </c>
      <c r="H54" s="609">
        <f t="shared" si="419"/>
        <v>0</v>
      </c>
      <c r="I54" s="609">
        <f t="shared" si="419"/>
        <v>0</v>
      </c>
      <c r="J54" s="609">
        <f t="shared" si="173"/>
        <v>0</v>
      </c>
      <c r="K54" s="609">
        <f t="shared" ref="K54:M54" si="420">+K52+K53</f>
        <v>0</v>
      </c>
      <c r="L54" s="609">
        <f t="shared" si="420"/>
        <v>0</v>
      </c>
      <c r="M54" s="609">
        <f t="shared" si="420"/>
        <v>0</v>
      </c>
      <c r="N54" s="609">
        <f t="shared" si="359"/>
        <v>0</v>
      </c>
      <c r="O54" s="609">
        <f t="shared" ref="O54:Q54" si="421">+O52+O53</f>
        <v>0</v>
      </c>
      <c r="P54" s="609">
        <f t="shared" si="421"/>
        <v>0</v>
      </c>
      <c r="Q54" s="609">
        <f t="shared" si="421"/>
        <v>0</v>
      </c>
      <c r="R54" s="609">
        <f t="shared" si="361"/>
        <v>0</v>
      </c>
      <c r="S54" s="609">
        <f t="shared" ref="S54:U54" si="422">+S52+S53</f>
        <v>0</v>
      </c>
      <c r="T54" s="609">
        <f t="shared" si="422"/>
        <v>0</v>
      </c>
      <c r="U54" s="609">
        <f t="shared" si="422"/>
        <v>0</v>
      </c>
      <c r="V54" s="609">
        <f t="shared" si="363"/>
        <v>0</v>
      </c>
      <c r="W54" s="609">
        <f t="shared" ref="W54:Y54" si="423">+W52+W53</f>
        <v>0</v>
      </c>
      <c r="X54" s="609">
        <f t="shared" si="423"/>
        <v>0</v>
      </c>
      <c r="Y54" s="609">
        <f t="shared" si="423"/>
        <v>0</v>
      </c>
      <c r="Z54" s="609">
        <f t="shared" si="365"/>
        <v>0</v>
      </c>
      <c r="AA54" s="609">
        <f t="shared" ref="AA54:AC54" si="424">+AA52+AA53</f>
        <v>0</v>
      </c>
      <c r="AB54" s="609">
        <f t="shared" si="424"/>
        <v>0</v>
      </c>
      <c r="AC54" s="609">
        <f t="shared" si="424"/>
        <v>0</v>
      </c>
      <c r="AD54" s="609">
        <f t="shared" si="367"/>
        <v>0</v>
      </c>
      <c r="AE54" s="609">
        <f t="shared" ref="AE54:AG54" si="425">+AE52+AE53</f>
        <v>0</v>
      </c>
      <c r="AF54" s="609">
        <f t="shared" si="425"/>
        <v>0</v>
      </c>
      <c r="AG54" s="609">
        <f t="shared" si="425"/>
        <v>0</v>
      </c>
      <c r="AH54" s="609">
        <f t="shared" si="369"/>
        <v>0</v>
      </c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55"/>
      <c r="GZ54" s="55"/>
      <c r="HA54" s="55"/>
      <c r="HB54" s="55"/>
      <c r="HC54" s="55"/>
      <c r="HD54" s="55"/>
      <c r="HE54" s="55"/>
      <c r="HF54" s="55"/>
      <c r="HG54" s="55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55"/>
      <c r="HT54" s="55"/>
      <c r="HU54" s="55"/>
      <c r="HV54" s="55"/>
      <c r="HW54" s="55"/>
      <c r="HX54" s="55"/>
      <c r="HY54" s="55"/>
      <c r="HZ54" s="55"/>
      <c r="IA54" s="55"/>
      <c r="IB54" s="55"/>
      <c r="IC54" s="55"/>
      <c r="ID54" s="55"/>
      <c r="IE54" s="55"/>
      <c r="IF54" s="55"/>
      <c r="IG54" s="55"/>
      <c r="IH54" s="55"/>
      <c r="II54" s="55"/>
      <c r="IJ54" s="55"/>
      <c r="IK54" s="55"/>
      <c r="IL54" s="55"/>
      <c r="IM54" s="55"/>
      <c r="IN54" s="55"/>
      <c r="IO54" s="55"/>
      <c r="IP54" s="55"/>
      <c r="IQ54" s="55"/>
      <c r="IR54" s="55"/>
      <c r="IS54" s="55"/>
      <c r="IT54" s="55"/>
      <c r="IU54" s="55"/>
      <c r="IV54" s="55"/>
      <c r="IW54" s="55"/>
      <c r="IX54" s="55"/>
      <c r="IY54" s="55"/>
      <c r="IZ54" s="55"/>
      <c r="JA54" s="55"/>
      <c r="JB54" s="55"/>
      <c r="JC54" s="55"/>
      <c r="JD54" s="55"/>
      <c r="JE54" s="55"/>
      <c r="JF54" s="55"/>
      <c r="JG54" s="55"/>
      <c r="JH54" s="55"/>
      <c r="JI54" s="55"/>
      <c r="JJ54" s="55"/>
      <c r="JK54" s="55"/>
      <c r="JL54" s="55"/>
      <c r="JM54" s="55"/>
      <c r="JN54" s="55"/>
      <c r="JO54" s="55"/>
      <c r="JP54" s="55"/>
      <c r="JQ54" s="55"/>
      <c r="JR54" s="55"/>
      <c r="JS54" s="55"/>
      <c r="JT54" s="55"/>
      <c r="JU54" s="55"/>
      <c r="JV54" s="55"/>
      <c r="JW54" s="55"/>
      <c r="JX54" s="55"/>
      <c r="JY54" s="55"/>
      <c r="JZ54" s="55"/>
      <c r="KA54" s="55"/>
      <c r="KB54" s="55"/>
      <c r="KC54" s="55"/>
      <c r="KD54" s="55"/>
      <c r="KE54" s="55"/>
      <c r="KF54" s="55"/>
      <c r="KG54" s="55"/>
      <c r="KH54" s="55"/>
      <c r="KI54" s="55"/>
      <c r="KJ54" s="55"/>
      <c r="KK54" s="55"/>
      <c r="KL54" s="55"/>
      <c r="KM54" s="55"/>
      <c r="KN54" s="55"/>
      <c r="KO54" s="55"/>
      <c r="KP54" s="55"/>
      <c r="KQ54" s="55"/>
      <c r="KR54" s="55"/>
      <c r="KS54" s="55"/>
      <c r="KT54" s="55"/>
      <c r="KU54" s="55"/>
      <c r="KV54" s="55"/>
      <c r="KW54" s="55"/>
      <c r="KX54" s="55"/>
      <c r="KY54" s="55"/>
      <c r="KZ54" s="55"/>
      <c r="LA54" s="55"/>
      <c r="LB54" s="55"/>
      <c r="LC54" s="55"/>
      <c r="LD54" s="55"/>
      <c r="LE54" s="55"/>
      <c r="LF54" s="55"/>
      <c r="LG54" s="55"/>
      <c r="LH54" s="55"/>
      <c r="LI54" s="55"/>
      <c r="LJ54" s="55"/>
      <c r="LK54" s="55"/>
      <c r="LL54" s="55"/>
      <c r="LM54" s="55"/>
      <c r="LN54" s="55"/>
      <c r="LO54" s="55"/>
      <c r="LP54" s="55"/>
      <c r="LQ54" s="55"/>
      <c r="LR54" s="55"/>
      <c r="LS54" s="55"/>
      <c r="LT54" s="55"/>
      <c r="LU54" s="55"/>
      <c r="LV54" s="55"/>
      <c r="LW54" s="55"/>
      <c r="LX54" s="55"/>
      <c r="LY54" s="55"/>
      <c r="LZ54" s="55"/>
      <c r="MA54" s="55"/>
      <c r="MB54" s="55"/>
      <c r="MC54" s="55"/>
      <c r="MD54" s="55"/>
      <c r="ME54" s="55"/>
      <c r="MF54" s="55"/>
      <c r="MG54" s="55"/>
      <c r="MH54" s="55"/>
      <c r="MI54" s="55"/>
      <c r="MJ54" s="55"/>
      <c r="MK54" s="55"/>
      <c r="ML54" s="55"/>
      <c r="MM54" s="55"/>
      <c r="MN54" s="55"/>
      <c r="MO54" s="55"/>
      <c r="MP54" s="55"/>
      <c r="MQ54" s="55"/>
      <c r="MR54" s="55"/>
      <c r="MS54" s="55"/>
      <c r="MT54" s="55"/>
      <c r="MU54" s="55"/>
      <c r="MV54" s="55"/>
      <c r="MW54" s="55"/>
      <c r="MX54" s="55"/>
      <c r="MY54" s="55"/>
      <c r="MZ54" s="55"/>
      <c r="NA54" s="55"/>
      <c r="NB54" s="55"/>
      <c r="NC54" s="55"/>
      <c r="ND54" s="55"/>
      <c r="NE54" s="55"/>
      <c r="NF54" s="55"/>
      <c r="NG54" s="55"/>
      <c r="NH54" s="55"/>
      <c r="NI54" s="55"/>
      <c r="NJ54" s="55"/>
      <c r="NK54" s="55"/>
      <c r="NL54" s="55"/>
      <c r="NM54" s="55"/>
      <c r="NN54" s="55"/>
      <c r="NO54" s="55"/>
      <c r="NP54" s="55"/>
      <c r="NQ54" s="55"/>
      <c r="NR54" s="55"/>
    </row>
    <row r="55" spans="1:382" s="41" customFormat="1" ht="23.45" customHeight="1">
      <c r="A55" s="54">
        <v>1.1100000000000001</v>
      </c>
      <c r="B55" s="643" t="s">
        <v>270</v>
      </c>
      <c r="C55" s="742">
        <f t="shared" si="323"/>
        <v>0</v>
      </c>
      <c r="D55" s="743">
        <f t="shared" si="323"/>
        <v>0</v>
      </c>
      <c r="E55" s="743">
        <f t="shared" si="323"/>
        <v>0</v>
      </c>
      <c r="F55" s="744">
        <f t="shared" si="323"/>
        <v>0</v>
      </c>
      <c r="G55" s="613"/>
      <c r="H55" s="613"/>
      <c r="I55" s="613"/>
      <c r="J55" s="749">
        <f t="shared" ref="J55:J73" si="426">SUM(G55:I55)</f>
        <v>0</v>
      </c>
      <c r="K55" s="613"/>
      <c r="L55" s="613"/>
      <c r="M55" s="613"/>
      <c r="N55" s="749">
        <f t="shared" ref="N55:N73" si="427">SUM(K55:M55)</f>
        <v>0</v>
      </c>
      <c r="O55" s="613"/>
      <c r="P55" s="613"/>
      <c r="Q55" s="613"/>
      <c r="R55" s="749">
        <f t="shared" ref="R55:R73" si="428">SUM(O55:Q55)</f>
        <v>0</v>
      </c>
      <c r="S55" s="613"/>
      <c r="T55" s="613"/>
      <c r="U55" s="613"/>
      <c r="V55" s="749">
        <f t="shared" ref="V55:V73" si="429">SUM(S55:U55)</f>
        <v>0</v>
      </c>
      <c r="W55" s="613"/>
      <c r="X55" s="613"/>
      <c r="Y55" s="613"/>
      <c r="Z55" s="749">
        <f t="shared" ref="Z55:Z73" si="430">SUM(W55:Y55)</f>
        <v>0</v>
      </c>
      <c r="AA55" s="613"/>
      <c r="AB55" s="613"/>
      <c r="AC55" s="613"/>
      <c r="AD55" s="749">
        <f t="shared" ref="AD55:AD73" si="431">SUM(AA55:AC55)</f>
        <v>0</v>
      </c>
      <c r="AE55" s="613"/>
      <c r="AF55" s="613"/>
      <c r="AG55" s="613"/>
      <c r="AH55" s="749">
        <f t="shared" ref="AH55:AH73" si="432">SUM(AE55:AG55)</f>
        <v>0</v>
      </c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  <c r="GY55" s="55"/>
      <c r="GZ55" s="55"/>
      <c r="HA55" s="55"/>
      <c r="HB55" s="55"/>
      <c r="HC55" s="55"/>
      <c r="HD55" s="55"/>
      <c r="HE55" s="55"/>
      <c r="HF55" s="55"/>
      <c r="HG55" s="55"/>
      <c r="HH55" s="55"/>
      <c r="HI55" s="55"/>
      <c r="HJ55" s="55"/>
      <c r="HK55" s="55"/>
      <c r="HL55" s="55"/>
      <c r="HM55" s="55"/>
      <c r="HN55" s="55"/>
      <c r="HO55" s="55"/>
      <c r="HP55" s="55"/>
      <c r="HQ55" s="55"/>
      <c r="HR55" s="55"/>
      <c r="HS55" s="55"/>
      <c r="HT55" s="55"/>
      <c r="HU55" s="55"/>
      <c r="HV55" s="55"/>
      <c r="HW55" s="55"/>
      <c r="HX55" s="55"/>
      <c r="HY55" s="55"/>
      <c r="HZ55" s="55"/>
      <c r="IA55" s="55"/>
      <c r="IB55" s="55"/>
      <c r="IC55" s="55"/>
      <c r="ID55" s="55"/>
      <c r="IE55" s="55"/>
      <c r="IF55" s="55"/>
      <c r="IG55" s="55"/>
      <c r="IH55" s="55"/>
      <c r="II55" s="55"/>
      <c r="IJ55" s="55"/>
      <c r="IK55" s="55"/>
      <c r="IL55" s="55"/>
      <c r="IM55" s="55"/>
      <c r="IN55" s="55"/>
      <c r="IO55" s="55"/>
      <c r="IP55" s="55"/>
      <c r="IQ55" s="55"/>
      <c r="IR55" s="55"/>
      <c r="IS55" s="55"/>
      <c r="IT55" s="55"/>
      <c r="IU55" s="55"/>
      <c r="IV55" s="55"/>
      <c r="IW55" s="55"/>
      <c r="IX55" s="55"/>
      <c r="IY55" s="55"/>
      <c r="IZ55" s="55"/>
      <c r="JA55" s="55"/>
      <c r="JB55" s="55"/>
      <c r="JC55" s="55"/>
      <c r="JD55" s="55"/>
      <c r="JE55" s="55"/>
      <c r="JF55" s="55"/>
      <c r="JG55" s="55"/>
      <c r="JH55" s="55"/>
      <c r="JI55" s="55"/>
      <c r="JJ55" s="55"/>
      <c r="JK55" s="55"/>
      <c r="JL55" s="55"/>
      <c r="JM55" s="55"/>
      <c r="JN55" s="55"/>
      <c r="JO55" s="55"/>
      <c r="JP55" s="55"/>
      <c r="JQ55" s="55"/>
      <c r="JR55" s="55"/>
      <c r="JS55" s="55"/>
      <c r="JT55" s="55"/>
      <c r="JU55" s="55"/>
      <c r="JV55" s="55"/>
      <c r="JW55" s="55"/>
      <c r="JX55" s="55"/>
      <c r="JY55" s="55"/>
      <c r="JZ55" s="55"/>
      <c r="KA55" s="55"/>
      <c r="KB55" s="55"/>
      <c r="KC55" s="55"/>
      <c r="KD55" s="55"/>
      <c r="KE55" s="55"/>
      <c r="KF55" s="55"/>
      <c r="KG55" s="55"/>
      <c r="KH55" s="55"/>
      <c r="KI55" s="55"/>
      <c r="KJ55" s="55"/>
      <c r="KK55" s="55"/>
      <c r="KL55" s="55"/>
      <c r="KM55" s="55"/>
      <c r="KN55" s="55"/>
      <c r="KO55" s="55"/>
      <c r="KP55" s="55"/>
      <c r="KQ55" s="55"/>
      <c r="KR55" s="55"/>
      <c r="KS55" s="55"/>
      <c r="KT55" s="55"/>
      <c r="KU55" s="55"/>
      <c r="KV55" s="55"/>
      <c r="KW55" s="55"/>
      <c r="KX55" s="55"/>
      <c r="KY55" s="55"/>
      <c r="KZ55" s="55"/>
      <c r="LA55" s="55"/>
      <c r="LB55" s="55"/>
      <c r="LC55" s="55"/>
      <c r="LD55" s="55"/>
      <c r="LE55" s="55"/>
      <c r="LF55" s="55"/>
      <c r="LG55" s="55"/>
      <c r="LH55" s="55"/>
      <c r="LI55" s="55"/>
      <c r="LJ55" s="55"/>
      <c r="LK55" s="55"/>
      <c r="LL55" s="55"/>
      <c r="LM55" s="55"/>
      <c r="LN55" s="55"/>
      <c r="LO55" s="55"/>
      <c r="LP55" s="55"/>
      <c r="LQ55" s="55"/>
      <c r="LR55" s="55"/>
      <c r="LS55" s="55"/>
      <c r="LT55" s="55"/>
      <c r="LU55" s="55"/>
      <c r="LV55" s="55"/>
      <c r="LW55" s="55"/>
      <c r="LX55" s="55"/>
      <c r="LY55" s="55"/>
      <c r="LZ55" s="55"/>
      <c r="MA55" s="55"/>
      <c r="MB55" s="55"/>
      <c r="MC55" s="55"/>
      <c r="MD55" s="55"/>
      <c r="ME55" s="55"/>
      <c r="MF55" s="55"/>
      <c r="MG55" s="55"/>
      <c r="MH55" s="55"/>
      <c r="MI55" s="55"/>
      <c r="MJ55" s="55"/>
      <c r="MK55" s="55"/>
      <c r="ML55" s="55"/>
      <c r="MM55" s="55"/>
      <c r="MN55" s="55"/>
      <c r="MO55" s="55"/>
      <c r="MP55" s="55"/>
      <c r="MQ55" s="55"/>
      <c r="MR55" s="55"/>
      <c r="MS55" s="55"/>
      <c r="MT55" s="55"/>
      <c r="MU55" s="55"/>
      <c r="MV55" s="55"/>
      <c r="MW55" s="55"/>
      <c r="MX55" s="55"/>
      <c r="MY55" s="55"/>
      <c r="MZ55" s="55"/>
      <c r="NA55" s="55"/>
      <c r="NB55" s="55"/>
      <c r="NC55" s="55"/>
      <c r="ND55" s="55"/>
      <c r="NE55" s="55"/>
      <c r="NF55" s="55"/>
      <c r="NG55" s="55"/>
      <c r="NH55" s="55"/>
      <c r="NI55" s="55"/>
      <c r="NJ55" s="55"/>
      <c r="NK55" s="55"/>
      <c r="NL55" s="55"/>
      <c r="NM55" s="55"/>
      <c r="NN55" s="55"/>
      <c r="NO55" s="55"/>
      <c r="NP55" s="55"/>
      <c r="NQ55" s="55"/>
      <c r="NR55" s="55"/>
    </row>
    <row r="56" spans="1:382" s="52" customFormat="1" ht="23.45" customHeight="1">
      <c r="A56" s="46"/>
      <c r="B56" s="640" t="s">
        <v>221</v>
      </c>
      <c r="C56" s="742">
        <f t="shared" si="323"/>
        <v>0</v>
      </c>
      <c r="D56" s="743">
        <f t="shared" si="323"/>
        <v>0</v>
      </c>
      <c r="E56" s="743">
        <f t="shared" si="323"/>
        <v>0</v>
      </c>
      <c r="F56" s="744">
        <f t="shared" si="323"/>
        <v>0</v>
      </c>
      <c r="G56" s="609">
        <f t="shared" ref="G56:I56" si="433">+G55*-0.4</f>
        <v>0</v>
      </c>
      <c r="H56" s="609">
        <f t="shared" si="433"/>
        <v>0</v>
      </c>
      <c r="I56" s="609">
        <f t="shared" si="433"/>
        <v>0</v>
      </c>
      <c r="J56" s="609">
        <f t="shared" si="426"/>
        <v>0</v>
      </c>
      <c r="K56" s="609">
        <f t="shared" ref="K56:M56" si="434">+K55*-0.4</f>
        <v>0</v>
      </c>
      <c r="L56" s="609">
        <f t="shared" si="434"/>
        <v>0</v>
      </c>
      <c r="M56" s="609">
        <f t="shared" si="434"/>
        <v>0</v>
      </c>
      <c r="N56" s="609">
        <f t="shared" si="427"/>
        <v>0</v>
      </c>
      <c r="O56" s="609">
        <f t="shared" ref="O56:Q56" si="435">+O55*-0.4</f>
        <v>0</v>
      </c>
      <c r="P56" s="609">
        <f t="shared" si="435"/>
        <v>0</v>
      </c>
      <c r="Q56" s="609">
        <f t="shared" si="435"/>
        <v>0</v>
      </c>
      <c r="R56" s="609">
        <f t="shared" si="428"/>
        <v>0</v>
      </c>
      <c r="S56" s="609">
        <f t="shared" ref="S56:U56" si="436">+S55*-0.4</f>
        <v>0</v>
      </c>
      <c r="T56" s="609">
        <f t="shared" si="436"/>
        <v>0</v>
      </c>
      <c r="U56" s="609">
        <f t="shared" si="436"/>
        <v>0</v>
      </c>
      <c r="V56" s="609">
        <f t="shared" si="429"/>
        <v>0</v>
      </c>
      <c r="W56" s="609">
        <f t="shared" ref="W56:Y56" si="437">+W55*-0.4</f>
        <v>0</v>
      </c>
      <c r="X56" s="609">
        <f t="shared" si="437"/>
        <v>0</v>
      </c>
      <c r="Y56" s="609">
        <f t="shared" si="437"/>
        <v>0</v>
      </c>
      <c r="Z56" s="609">
        <f t="shared" si="430"/>
        <v>0</v>
      </c>
      <c r="AA56" s="609">
        <f t="shared" ref="AA56:AC56" si="438">+AA55*-0.4</f>
        <v>0</v>
      </c>
      <c r="AB56" s="609">
        <f t="shared" si="438"/>
        <v>0</v>
      </c>
      <c r="AC56" s="609">
        <f t="shared" si="438"/>
        <v>0</v>
      </c>
      <c r="AD56" s="609">
        <f t="shared" si="431"/>
        <v>0</v>
      </c>
      <c r="AE56" s="609">
        <f t="shared" ref="AE56:AG56" si="439">+AE55*-0.4</f>
        <v>0</v>
      </c>
      <c r="AF56" s="609">
        <f t="shared" si="439"/>
        <v>0</v>
      </c>
      <c r="AG56" s="609">
        <f t="shared" si="439"/>
        <v>0</v>
      </c>
      <c r="AH56" s="609">
        <f t="shared" si="432"/>
        <v>0</v>
      </c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  <c r="IT56" s="33"/>
      <c r="IU56" s="33"/>
      <c r="IV56" s="33"/>
      <c r="IW56" s="33"/>
      <c r="IX56" s="33"/>
      <c r="IY56" s="33"/>
      <c r="IZ56" s="33"/>
      <c r="JA56" s="33"/>
      <c r="JB56" s="33"/>
      <c r="JC56" s="33"/>
      <c r="JD56" s="33"/>
      <c r="JE56" s="33"/>
      <c r="JF56" s="33"/>
      <c r="JG56" s="33"/>
      <c r="JH56" s="33"/>
      <c r="JI56" s="33"/>
      <c r="JJ56" s="33"/>
      <c r="JK56" s="33"/>
      <c r="JL56" s="33"/>
      <c r="JM56" s="33"/>
      <c r="JN56" s="33"/>
      <c r="JO56" s="33"/>
      <c r="JP56" s="33"/>
      <c r="JQ56" s="33"/>
      <c r="JR56" s="33"/>
      <c r="JS56" s="33"/>
      <c r="JT56" s="33"/>
      <c r="JU56" s="33"/>
      <c r="JV56" s="33"/>
      <c r="JW56" s="33"/>
      <c r="JX56" s="33"/>
      <c r="JY56" s="33"/>
      <c r="JZ56" s="33"/>
      <c r="KA56" s="33"/>
      <c r="KB56" s="33"/>
      <c r="KC56" s="33"/>
      <c r="KD56" s="33"/>
      <c r="KE56" s="33"/>
      <c r="KF56" s="33"/>
      <c r="KG56" s="33"/>
      <c r="KH56" s="33"/>
      <c r="KI56" s="33"/>
      <c r="KJ56" s="33"/>
      <c r="KK56" s="33"/>
      <c r="KL56" s="33"/>
      <c r="KM56" s="33"/>
      <c r="KN56" s="33"/>
      <c r="KO56" s="33"/>
      <c r="KP56" s="33"/>
      <c r="KQ56" s="33"/>
      <c r="KR56" s="33"/>
      <c r="KS56" s="33"/>
      <c r="KT56" s="33"/>
      <c r="KU56" s="33"/>
      <c r="KV56" s="33"/>
      <c r="KW56" s="33"/>
      <c r="KX56" s="33"/>
      <c r="KY56" s="33"/>
      <c r="KZ56" s="33"/>
      <c r="LA56" s="33"/>
      <c r="LB56" s="33"/>
      <c r="LC56" s="33"/>
      <c r="LD56" s="33"/>
      <c r="LE56" s="33"/>
      <c r="LF56" s="33"/>
      <c r="LG56" s="33"/>
      <c r="LH56" s="33"/>
      <c r="LI56" s="33"/>
      <c r="LJ56" s="33"/>
      <c r="LK56" s="33"/>
      <c r="LL56" s="33"/>
      <c r="LM56" s="33"/>
      <c r="LN56" s="33"/>
      <c r="LO56" s="33"/>
      <c r="LP56" s="33"/>
      <c r="LQ56" s="33"/>
      <c r="LR56" s="33"/>
      <c r="LS56" s="33"/>
      <c r="LT56" s="33"/>
      <c r="LU56" s="33"/>
      <c r="LV56" s="33"/>
      <c r="LW56" s="33"/>
      <c r="LX56" s="33"/>
      <c r="LY56" s="33"/>
      <c r="LZ56" s="33"/>
      <c r="MA56" s="33"/>
      <c r="MB56" s="33"/>
      <c r="MC56" s="33"/>
      <c r="MD56" s="33"/>
      <c r="ME56" s="33"/>
      <c r="MF56" s="33"/>
      <c r="MG56" s="33"/>
      <c r="MH56" s="33"/>
      <c r="MI56" s="33"/>
      <c r="MJ56" s="33"/>
      <c r="MK56" s="33"/>
      <c r="ML56" s="33"/>
      <c r="MM56" s="33"/>
      <c r="MN56" s="33"/>
      <c r="MO56" s="33"/>
      <c r="MP56" s="33"/>
      <c r="MQ56" s="33"/>
      <c r="MR56" s="33"/>
      <c r="MS56" s="33"/>
      <c r="MT56" s="33"/>
      <c r="MU56" s="33"/>
      <c r="MV56" s="33"/>
      <c r="MW56" s="33"/>
      <c r="MX56" s="33"/>
      <c r="MY56" s="33"/>
      <c r="MZ56" s="33"/>
      <c r="NA56" s="33"/>
      <c r="NB56" s="33"/>
      <c r="NC56" s="33"/>
      <c r="ND56" s="33"/>
      <c r="NE56" s="33"/>
      <c r="NF56" s="33"/>
      <c r="NG56" s="33"/>
      <c r="NH56" s="33"/>
      <c r="NI56" s="33"/>
      <c r="NJ56" s="33"/>
      <c r="NK56" s="33"/>
      <c r="NL56" s="33"/>
      <c r="NM56" s="33"/>
      <c r="NN56" s="33"/>
      <c r="NO56" s="33"/>
      <c r="NP56" s="33"/>
      <c r="NQ56" s="33"/>
      <c r="NR56" s="33"/>
    </row>
    <row r="57" spans="1:382" s="41" customFormat="1" ht="23.45" customHeight="1">
      <c r="A57" s="46"/>
      <c r="B57" s="640" t="s">
        <v>222</v>
      </c>
      <c r="C57" s="742">
        <f t="shared" si="323"/>
        <v>0</v>
      </c>
      <c r="D57" s="743">
        <f t="shared" si="323"/>
        <v>0</v>
      </c>
      <c r="E57" s="743">
        <f t="shared" si="323"/>
        <v>0</v>
      </c>
      <c r="F57" s="744">
        <f t="shared" si="323"/>
        <v>0</v>
      </c>
      <c r="G57" s="609">
        <f t="shared" ref="G57:I57" si="440">+G55+G56</f>
        <v>0</v>
      </c>
      <c r="H57" s="609">
        <f t="shared" si="440"/>
        <v>0</v>
      </c>
      <c r="I57" s="609">
        <f t="shared" si="440"/>
        <v>0</v>
      </c>
      <c r="J57" s="609">
        <f t="shared" si="426"/>
        <v>0</v>
      </c>
      <c r="K57" s="609">
        <f t="shared" ref="K57:M57" si="441">+K55+K56</f>
        <v>0</v>
      </c>
      <c r="L57" s="609">
        <f t="shared" si="441"/>
        <v>0</v>
      </c>
      <c r="M57" s="609">
        <f t="shared" si="441"/>
        <v>0</v>
      </c>
      <c r="N57" s="609">
        <f t="shared" si="427"/>
        <v>0</v>
      </c>
      <c r="O57" s="609">
        <f t="shared" ref="O57:Q57" si="442">+O55+O56</f>
        <v>0</v>
      </c>
      <c r="P57" s="609">
        <f t="shared" si="442"/>
        <v>0</v>
      </c>
      <c r="Q57" s="609">
        <f t="shared" si="442"/>
        <v>0</v>
      </c>
      <c r="R57" s="609">
        <f t="shared" si="428"/>
        <v>0</v>
      </c>
      <c r="S57" s="609">
        <f t="shared" ref="S57:U57" si="443">+S55+S56</f>
        <v>0</v>
      </c>
      <c r="T57" s="609">
        <f t="shared" si="443"/>
        <v>0</v>
      </c>
      <c r="U57" s="609">
        <f t="shared" si="443"/>
        <v>0</v>
      </c>
      <c r="V57" s="609">
        <f t="shared" si="429"/>
        <v>0</v>
      </c>
      <c r="W57" s="609">
        <f t="shared" ref="W57:Y57" si="444">+W55+W56</f>
        <v>0</v>
      </c>
      <c r="X57" s="609">
        <f t="shared" si="444"/>
        <v>0</v>
      </c>
      <c r="Y57" s="609">
        <f t="shared" si="444"/>
        <v>0</v>
      </c>
      <c r="Z57" s="609">
        <f t="shared" si="430"/>
        <v>0</v>
      </c>
      <c r="AA57" s="609">
        <f t="shared" ref="AA57:AC57" si="445">+AA55+AA56</f>
        <v>0</v>
      </c>
      <c r="AB57" s="609">
        <f t="shared" si="445"/>
        <v>0</v>
      </c>
      <c r="AC57" s="609">
        <f t="shared" si="445"/>
        <v>0</v>
      </c>
      <c r="AD57" s="609">
        <f t="shared" si="431"/>
        <v>0</v>
      </c>
      <c r="AE57" s="609">
        <f t="shared" ref="AE57:AG57" si="446">+AE55+AE56</f>
        <v>0</v>
      </c>
      <c r="AF57" s="609">
        <f t="shared" si="446"/>
        <v>0</v>
      </c>
      <c r="AG57" s="609">
        <f t="shared" si="446"/>
        <v>0</v>
      </c>
      <c r="AH57" s="609">
        <f t="shared" si="432"/>
        <v>0</v>
      </c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  <c r="GJ57" s="55"/>
      <c r="GK57" s="55"/>
      <c r="GL57" s="55"/>
      <c r="GM57" s="55"/>
      <c r="GN57" s="55"/>
      <c r="GO57" s="55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5"/>
      <c r="HB57" s="55"/>
      <c r="HC57" s="55"/>
      <c r="HD57" s="55"/>
      <c r="HE57" s="55"/>
      <c r="HF57" s="55"/>
      <c r="HG57" s="55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  <c r="HU57" s="55"/>
      <c r="HV57" s="55"/>
      <c r="HW57" s="55"/>
      <c r="HX57" s="55"/>
      <c r="HY57" s="55"/>
      <c r="HZ57" s="55"/>
      <c r="IA57" s="55"/>
      <c r="IB57" s="55"/>
      <c r="IC57" s="55"/>
      <c r="ID57" s="55"/>
      <c r="IE57" s="55"/>
      <c r="IF57" s="55"/>
      <c r="IG57" s="55"/>
      <c r="IH57" s="55"/>
      <c r="II57" s="55"/>
      <c r="IJ57" s="55"/>
      <c r="IK57" s="55"/>
      <c r="IL57" s="55"/>
      <c r="IM57" s="55"/>
      <c r="IN57" s="55"/>
      <c r="IO57" s="55"/>
      <c r="IP57" s="55"/>
      <c r="IQ57" s="55"/>
      <c r="IR57" s="55"/>
      <c r="IS57" s="55"/>
      <c r="IT57" s="55"/>
      <c r="IU57" s="55"/>
      <c r="IV57" s="55"/>
      <c r="IW57" s="55"/>
      <c r="IX57" s="55"/>
      <c r="IY57" s="55"/>
      <c r="IZ57" s="55"/>
      <c r="JA57" s="55"/>
      <c r="JB57" s="55"/>
      <c r="JC57" s="55"/>
      <c r="JD57" s="55"/>
      <c r="JE57" s="55"/>
      <c r="JF57" s="55"/>
      <c r="JG57" s="55"/>
      <c r="JH57" s="55"/>
      <c r="JI57" s="55"/>
      <c r="JJ57" s="55"/>
      <c r="JK57" s="55"/>
      <c r="JL57" s="55"/>
      <c r="JM57" s="55"/>
      <c r="JN57" s="55"/>
      <c r="JO57" s="55"/>
      <c r="JP57" s="55"/>
      <c r="JQ57" s="55"/>
      <c r="JR57" s="55"/>
      <c r="JS57" s="55"/>
      <c r="JT57" s="55"/>
      <c r="JU57" s="55"/>
      <c r="JV57" s="55"/>
      <c r="JW57" s="55"/>
      <c r="JX57" s="55"/>
      <c r="JY57" s="55"/>
      <c r="JZ57" s="55"/>
      <c r="KA57" s="55"/>
      <c r="KB57" s="55"/>
      <c r="KC57" s="55"/>
      <c r="KD57" s="55"/>
      <c r="KE57" s="55"/>
      <c r="KF57" s="55"/>
      <c r="KG57" s="55"/>
      <c r="KH57" s="55"/>
      <c r="KI57" s="55"/>
      <c r="KJ57" s="55"/>
      <c r="KK57" s="55"/>
      <c r="KL57" s="55"/>
      <c r="KM57" s="55"/>
      <c r="KN57" s="55"/>
      <c r="KO57" s="55"/>
      <c r="KP57" s="55"/>
      <c r="KQ57" s="55"/>
      <c r="KR57" s="55"/>
      <c r="KS57" s="55"/>
      <c r="KT57" s="55"/>
      <c r="KU57" s="55"/>
      <c r="KV57" s="55"/>
      <c r="KW57" s="55"/>
      <c r="KX57" s="55"/>
      <c r="KY57" s="55"/>
      <c r="KZ57" s="55"/>
      <c r="LA57" s="55"/>
      <c r="LB57" s="55"/>
      <c r="LC57" s="55"/>
      <c r="LD57" s="55"/>
      <c r="LE57" s="55"/>
      <c r="LF57" s="55"/>
      <c r="LG57" s="55"/>
      <c r="LH57" s="55"/>
      <c r="LI57" s="55"/>
      <c r="LJ57" s="55"/>
      <c r="LK57" s="55"/>
      <c r="LL57" s="55"/>
      <c r="LM57" s="55"/>
      <c r="LN57" s="55"/>
      <c r="LO57" s="55"/>
      <c r="LP57" s="55"/>
      <c r="LQ57" s="55"/>
      <c r="LR57" s="55"/>
      <c r="LS57" s="55"/>
      <c r="LT57" s="55"/>
      <c r="LU57" s="55"/>
      <c r="LV57" s="55"/>
      <c r="LW57" s="55"/>
      <c r="LX57" s="55"/>
      <c r="LY57" s="55"/>
      <c r="LZ57" s="55"/>
      <c r="MA57" s="55"/>
      <c r="MB57" s="55"/>
      <c r="MC57" s="55"/>
      <c r="MD57" s="55"/>
      <c r="ME57" s="55"/>
      <c r="MF57" s="55"/>
      <c r="MG57" s="55"/>
      <c r="MH57" s="55"/>
      <c r="MI57" s="55"/>
      <c r="MJ57" s="55"/>
      <c r="MK57" s="55"/>
      <c r="ML57" s="55"/>
      <c r="MM57" s="55"/>
      <c r="MN57" s="55"/>
      <c r="MO57" s="55"/>
      <c r="MP57" s="55"/>
      <c r="MQ57" s="55"/>
      <c r="MR57" s="55"/>
      <c r="MS57" s="55"/>
      <c r="MT57" s="55"/>
      <c r="MU57" s="55"/>
      <c r="MV57" s="55"/>
      <c r="MW57" s="55"/>
      <c r="MX57" s="55"/>
      <c r="MY57" s="55"/>
      <c r="MZ57" s="55"/>
      <c r="NA57" s="55"/>
      <c r="NB57" s="55"/>
      <c r="NC57" s="55"/>
      <c r="ND57" s="55"/>
      <c r="NE57" s="55"/>
      <c r="NF57" s="55"/>
      <c r="NG57" s="55"/>
      <c r="NH57" s="55"/>
      <c r="NI57" s="55"/>
      <c r="NJ57" s="55"/>
      <c r="NK57" s="55"/>
      <c r="NL57" s="55"/>
      <c r="NM57" s="55"/>
      <c r="NN57" s="55"/>
      <c r="NO57" s="55"/>
      <c r="NP57" s="55"/>
      <c r="NQ57" s="55"/>
      <c r="NR57" s="55"/>
    </row>
    <row r="58" spans="1:382" s="558" customFormat="1" ht="23.45" customHeight="1">
      <c r="A58" s="49">
        <v>1.1200000000000001</v>
      </c>
      <c r="B58" s="643" t="s">
        <v>271</v>
      </c>
      <c r="C58" s="742">
        <f t="shared" si="323"/>
        <v>0</v>
      </c>
      <c r="D58" s="743">
        <f t="shared" si="323"/>
        <v>0</v>
      </c>
      <c r="E58" s="743">
        <f t="shared" si="323"/>
        <v>0</v>
      </c>
      <c r="F58" s="744">
        <f t="shared" si="323"/>
        <v>0</v>
      </c>
      <c r="G58" s="613"/>
      <c r="H58" s="613"/>
      <c r="I58" s="613"/>
      <c r="J58" s="749">
        <f t="shared" si="426"/>
        <v>0</v>
      </c>
      <c r="K58" s="613"/>
      <c r="L58" s="613"/>
      <c r="M58" s="613"/>
      <c r="N58" s="749">
        <f t="shared" si="427"/>
        <v>0</v>
      </c>
      <c r="O58" s="613"/>
      <c r="P58" s="613"/>
      <c r="Q58" s="613"/>
      <c r="R58" s="749">
        <f t="shared" si="428"/>
        <v>0</v>
      </c>
      <c r="S58" s="613"/>
      <c r="T58" s="613"/>
      <c r="U58" s="613"/>
      <c r="V58" s="749">
        <f t="shared" si="429"/>
        <v>0</v>
      </c>
      <c r="W58" s="613"/>
      <c r="X58" s="613"/>
      <c r="Y58" s="613"/>
      <c r="Z58" s="749">
        <f t="shared" si="430"/>
        <v>0</v>
      </c>
      <c r="AA58" s="613"/>
      <c r="AB58" s="613"/>
      <c r="AC58" s="613"/>
      <c r="AD58" s="749">
        <f t="shared" si="431"/>
        <v>0</v>
      </c>
      <c r="AE58" s="613"/>
      <c r="AF58" s="613"/>
      <c r="AG58" s="613"/>
      <c r="AH58" s="749">
        <f t="shared" si="432"/>
        <v>0</v>
      </c>
    </row>
    <row r="59" spans="1:382" s="558" customFormat="1" ht="23.45" customHeight="1">
      <c r="A59" s="46"/>
      <c r="B59" s="640" t="s">
        <v>221</v>
      </c>
      <c r="C59" s="742">
        <f t="shared" si="323"/>
        <v>0</v>
      </c>
      <c r="D59" s="743">
        <f t="shared" si="323"/>
        <v>0</v>
      </c>
      <c r="E59" s="743">
        <f t="shared" si="323"/>
        <v>0</v>
      </c>
      <c r="F59" s="744">
        <f t="shared" si="323"/>
        <v>0</v>
      </c>
      <c r="G59" s="609">
        <f t="shared" ref="G59:I59" si="447">+G58*-0.4</f>
        <v>0</v>
      </c>
      <c r="H59" s="609">
        <f t="shared" si="447"/>
        <v>0</v>
      </c>
      <c r="I59" s="609">
        <f t="shared" si="447"/>
        <v>0</v>
      </c>
      <c r="J59" s="609">
        <f t="shared" si="426"/>
        <v>0</v>
      </c>
      <c r="K59" s="609">
        <f t="shared" ref="K59:M59" si="448">+K58*-0.4</f>
        <v>0</v>
      </c>
      <c r="L59" s="609">
        <f t="shared" si="448"/>
        <v>0</v>
      </c>
      <c r="M59" s="609">
        <f t="shared" si="448"/>
        <v>0</v>
      </c>
      <c r="N59" s="609">
        <f t="shared" si="427"/>
        <v>0</v>
      </c>
      <c r="O59" s="609">
        <f t="shared" ref="O59:Q59" si="449">+O58*-0.4</f>
        <v>0</v>
      </c>
      <c r="P59" s="609">
        <f t="shared" si="449"/>
        <v>0</v>
      </c>
      <c r="Q59" s="609">
        <f t="shared" si="449"/>
        <v>0</v>
      </c>
      <c r="R59" s="609">
        <f t="shared" si="428"/>
        <v>0</v>
      </c>
      <c r="S59" s="609">
        <f t="shared" ref="S59:U59" si="450">+S58*-0.4</f>
        <v>0</v>
      </c>
      <c r="T59" s="609">
        <f t="shared" si="450"/>
        <v>0</v>
      </c>
      <c r="U59" s="609">
        <f t="shared" si="450"/>
        <v>0</v>
      </c>
      <c r="V59" s="609">
        <f t="shared" si="429"/>
        <v>0</v>
      </c>
      <c r="W59" s="609">
        <f t="shared" ref="W59:Y59" si="451">+W58*-0.4</f>
        <v>0</v>
      </c>
      <c r="X59" s="609">
        <f t="shared" si="451"/>
        <v>0</v>
      </c>
      <c r="Y59" s="609">
        <f t="shared" si="451"/>
        <v>0</v>
      </c>
      <c r="Z59" s="609">
        <f t="shared" si="430"/>
        <v>0</v>
      </c>
      <c r="AA59" s="609">
        <f t="shared" ref="AA59:AC59" si="452">+AA58*-0.4</f>
        <v>0</v>
      </c>
      <c r="AB59" s="609">
        <f t="shared" si="452"/>
        <v>0</v>
      </c>
      <c r="AC59" s="609">
        <f t="shared" si="452"/>
        <v>0</v>
      </c>
      <c r="AD59" s="609">
        <f t="shared" si="431"/>
        <v>0</v>
      </c>
      <c r="AE59" s="609">
        <f t="shared" ref="AE59:AG59" si="453">+AE58*-0.4</f>
        <v>0</v>
      </c>
      <c r="AF59" s="609">
        <f t="shared" si="453"/>
        <v>0</v>
      </c>
      <c r="AG59" s="609">
        <f t="shared" si="453"/>
        <v>0</v>
      </c>
      <c r="AH59" s="609">
        <f t="shared" si="432"/>
        <v>0</v>
      </c>
    </row>
    <row r="60" spans="1:382" s="558" customFormat="1">
      <c r="A60" s="46"/>
      <c r="B60" s="640" t="s">
        <v>222</v>
      </c>
      <c r="C60" s="742">
        <f t="shared" si="323"/>
        <v>0</v>
      </c>
      <c r="D60" s="743">
        <f t="shared" si="323"/>
        <v>0</v>
      </c>
      <c r="E60" s="743">
        <f t="shared" si="323"/>
        <v>0</v>
      </c>
      <c r="F60" s="744">
        <f t="shared" si="323"/>
        <v>0</v>
      </c>
      <c r="G60" s="609">
        <f t="shared" ref="G60:I60" si="454">+G58+G59</f>
        <v>0</v>
      </c>
      <c r="H60" s="609">
        <f t="shared" si="454"/>
        <v>0</v>
      </c>
      <c r="I60" s="609">
        <f t="shared" si="454"/>
        <v>0</v>
      </c>
      <c r="J60" s="609">
        <f t="shared" si="426"/>
        <v>0</v>
      </c>
      <c r="K60" s="609">
        <f t="shared" ref="K60:M60" si="455">+K58+K59</f>
        <v>0</v>
      </c>
      <c r="L60" s="609">
        <f t="shared" si="455"/>
        <v>0</v>
      </c>
      <c r="M60" s="609">
        <f t="shared" si="455"/>
        <v>0</v>
      </c>
      <c r="N60" s="609">
        <f t="shared" si="427"/>
        <v>0</v>
      </c>
      <c r="O60" s="609">
        <f t="shared" ref="O60:Q60" si="456">+O58+O59</f>
        <v>0</v>
      </c>
      <c r="P60" s="609">
        <f t="shared" si="456"/>
        <v>0</v>
      </c>
      <c r="Q60" s="609">
        <f t="shared" si="456"/>
        <v>0</v>
      </c>
      <c r="R60" s="609">
        <f t="shared" si="428"/>
        <v>0</v>
      </c>
      <c r="S60" s="609">
        <f t="shared" ref="S60:U60" si="457">+S58+S59</f>
        <v>0</v>
      </c>
      <c r="T60" s="609">
        <f t="shared" si="457"/>
        <v>0</v>
      </c>
      <c r="U60" s="609">
        <f t="shared" si="457"/>
        <v>0</v>
      </c>
      <c r="V60" s="609">
        <f t="shared" si="429"/>
        <v>0</v>
      </c>
      <c r="W60" s="609">
        <f t="shared" ref="W60:Y60" si="458">+W58+W59</f>
        <v>0</v>
      </c>
      <c r="X60" s="609">
        <f t="shared" si="458"/>
        <v>0</v>
      </c>
      <c r="Y60" s="609">
        <f t="shared" si="458"/>
        <v>0</v>
      </c>
      <c r="Z60" s="609">
        <f t="shared" si="430"/>
        <v>0</v>
      </c>
      <c r="AA60" s="609">
        <f t="shared" ref="AA60:AC60" si="459">+AA58+AA59</f>
        <v>0</v>
      </c>
      <c r="AB60" s="609">
        <f t="shared" si="459"/>
        <v>0</v>
      </c>
      <c r="AC60" s="609">
        <f t="shared" si="459"/>
        <v>0</v>
      </c>
      <c r="AD60" s="609">
        <f t="shared" si="431"/>
        <v>0</v>
      </c>
      <c r="AE60" s="609">
        <f t="shared" ref="AE60:AG60" si="460">+AE58+AE59</f>
        <v>0</v>
      </c>
      <c r="AF60" s="609">
        <f t="shared" si="460"/>
        <v>0</v>
      </c>
      <c r="AG60" s="609">
        <f t="shared" si="460"/>
        <v>0</v>
      </c>
      <c r="AH60" s="609">
        <f t="shared" si="432"/>
        <v>0</v>
      </c>
    </row>
    <row r="61" spans="1:382" s="558" customFormat="1" ht="42">
      <c r="A61" s="58">
        <v>1.1299999999999999</v>
      </c>
      <c r="B61" s="645" t="s">
        <v>272</v>
      </c>
      <c r="C61" s="742">
        <f t="shared" si="323"/>
        <v>0</v>
      </c>
      <c r="D61" s="743">
        <f t="shared" si="323"/>
        <v>0</v>
      </c>
      <c r="E61" s="743">
        <f t="shared" si="323"/>
        <v>0</v>
      </c>
      <c r="F61" s="744">
        <f t="shared" si="323"/>
        <v>0</v>
      </c>
      <c r="G61" s="615"/>
      <c r="H61" s="615"/>
      <c r="I61" s="615"/>
      <c r="J61" s="749">
        <f t="shared" si="426"/>
        <v>0</v>
      </c>
      <c r="K61" s="615"/>
      <c r="L61" s="615"/>
      <c r="M61" s="615"/>
      <c r="N61" s="749">
        <f t="shared" si="427"/>
        <v>0</v>
      </c>
      <c r="O61" s="615"/>
      <c r="P61" s="615"/>
      <c r="Q61" s="615"/>
      <c r="R61" s="749">
        <f t="shared" si="428"/>
        <v>0</v>
      </c>
      <c r="S61" s="615"/>
      <c r="T61" s="615"/>
      <c r="U61" s="615"/>
      <c r="V61" s="749">
        <f t="shared" si="429"/>
        <v>0</v>
      </c>
      <c r="W61" s="615"/>
      <c r="X61" s="615"/>
      <c r="Y61" s="615"/>
      <c r="Z61" s="749">
        <f t="shared" si="430"/>
        <v>0</v>
      </c>
      <c r="AA61" s="615"/>
      <c r="AB61" s="615"/>
      <c r="AC61" s="615"/>
      <c r="AD61" s="749">
        <f t="shared" si="431"/>
        <v>0</v>
      </c>
      <c r="AE61" s="615"/>
      <c r="AF61" s="615"/>
      <c r="AG61" s="615"/>
      <c r="AH61" s="749">
        <f t="shared" si="432"/>
        <v>0</v>
      </c>
    </row>
    <row r="62" spans="1:382" s="558" customFormat="1">
      <c r="A62" s="46"/>
      <c r="B62" s="640" t="s">
        <v>221</v>
      </c>
      <c r="C62" s="742">
        <f t="shared" si="323"/>
        <v>0</v>
      </c>
      <c r="D62" s="743">
        <f t="shared" si="323"/>
        <v>0</v>
      </c>
      <c r="E62" s="743">
        <f t="shared" si="323"/>
        <v>0</v>
      </c>
      <c r="F62" s="744">
        <f t="shared" si="323"/>
        <v>0</v>
      </c>
      <c r="G62" s="609">
        <f t="shared" ref="G62:I62" si="461">+G61*-0.4</f>
        <v>0</v>
      </c>
      <c r="H62" s="609">
        <f t="shared" si="461"/>
        <v>0</v>
      </c>
      <c r="I62" s="609">
        <f t="shared" si="461"/>
        <v>0</v>
      </c>
      <c r="J62" s="609">
        <f t="shared" si="426"/>
        <v>0</v>
      </c>
      <c r="K62" s="609">
        <f t="shared" ref="K62:M62" si="462">+K61*-0.4</f>
        <v>0</v>
      </c>
      <c r="L62" s="609">
        <f t="shared" si="462"/>
        <v>0</v>
      </c>
      <c r="M62" s="609">
        <f t="shared" si="462"/>
        <v>0</v>
      </c>
      <c r="N62" s="609">
        <f t="shared" si="427"/>
        <v>0</v>
      </c>
      <c r="O62" s="609">
        <f t="shared" ref="O62:Q62" si="463">+O61*-0.4</f>
        <v>0</v>
      </c>
      <c r="P62" s="609">
        <f t="shared" si="463"/>
        <v>0</v>
      </c>
      <c r="Q62" s="609">
        <f t="shared" si="463"/>
        <v>0</v>
      </c>
      <c r="R62" s="609">
        <f t="shared" si="428"/>
        <v>0</v>
      </c>
      <c r="S62" s="609">
        <f t="shared" ref="S62:U62" si="464">+S61*-0.4</f>
        <v>0</v>
      </c>
      <c r="T62" s="609">
        <f t="shared" si="464"/>
        <v>0</v>
      </c>
      <c r="U62" s="609">
        <f t="shared" si="464"/>
        <v>0</v>
      </c>
      <c r="V62" s="609">
        <f t="shared" si="429"/>
        <v>0</v>
      </c>
      <c r="W62" s="609">
        <f t="shared" ref="W62:Y62" si="465">+W61*-0.4</f>
        <v>0</v>
      </c>
      <c r="X62" s="609">
        <f t="shared" si="465"/>
        <v>0</v>
      </c>
      <c r="Y62" s="609">
        <f t="shared" si="465"/>
        <v>0</v>
      </c>
      <c r="Z62" s="609">
        <f t="shared" si="430"/>
        <v>0</v>
      </c>
      <c r="AA62" s="609">
        <f t="shared" ref="AA62:AC62" si="466">+AA61*-0.4</f>
        <v>0</v>
      </c>
      <c r="AB62" s="609">
        <f t="shared" si="466"/>
        <v>0</v>
      </c>
      <c r="AC62" s="609">
        <f t="shared" si="466"/>
        <v>0</v>
      </c>
      <c r="AD62" s="609">
        <f t="shared" si="431"/>
        <v>0</v>
      </c>
      <c r="AE62" s="609">
        <f t="shared" ref="AE62:AG62" si="467">+AE61*-0.4</f>
        <v>0</v>
      </c>
      <c r="AF62" s="609">
        <f t="shared" si="467"/>
        <v>0</v>
      </c>
      <c r="AG62" s="609">
        <f t="shared" si="467"/>
        <v>0</v>
      </c>
      <c r="AH62" s="609">
        <f t="shared" si="432"/>
        <v>0</v>
      </c>
    </row>
    <row r="63" spans="1:382" s="558" customFormat="1">
      <c r="A63" s="46"/>
      <c r="B63" s="640" t="s">
        <v>222</v>
      </c>
      <c r="C63" s="742">
        <f t="shared" si="323"/>
        <v>0</v>
      </c>
      <c r="D63" s="743">
        <f t="shared" si="323"/>
        <v>0</v>
      </c>
      <c r="E63" s="743">
        <f t="shared" si="323"/>
        <v>0</v>
      </c>
      <c r="F63" s="744">
        <f t="shared" si="323"/>
        <v>0</v>
      </c>
      <c r="G63" s="609">
        <f t="shared" ref="G63:I63" si="468">+G61+G62</f>
        <v>0</v>
      </c>
      <c r="H63" s="609">
        <f t="shared" si="468"/>
        <v>0</v>
      </c>
      <c r="I63" s="609">
        <f t="shared" si="468"/>
        <v>0</v>
      </c>
      <c r="J63" s="609">
        <f t="shared" si="426"/>
        <v>0</v>
      </c>
      <c r="K63" s="609">
        <f t="shared" ref="K63:M63" si="469">+K61+K62</f>
        <v>0</v>
      </c>
      <c r="L63" s="609">
        <f t="shared" si="469"/>
        <v>0</v>
      </c>
      <c r="M63" s="609">
        <f t="shared" si="469"/>
        <v>0</v>
      </c>
      <c r="N63" s="609">
        <f t="shared" si="427"/>
        <v>0</v>
      </c>
      <c r="O63" s="609">
        <f t="shared" ref="O63:Q63" si="470">+O61+O62</f>
        <v>0</v>
      </c>
      <c r="P63" s="609">
        <f t="shared" si="470"/>
        <v>0</v>
      </c>
      <c r="Q63" s="609">
        <f t="shared" si="470"/>
        <v>0</v>
      </c>
      <c r="R63" s="609">
        <f t="shared" si="428"/>
        <v>0</v>
      </c>
      <c r="S63" s="609">
        <f t="shared" ref="S63:U63" si="471">+S61+S62</f>
        <v>0</v>
      </c>
      <c r="T63" s="609">
        <f t="shared" si="471"/>
        <v>0</v>
      </c>
      <c r="U63" s="609">
        <f t="shared" si="471"/>
        <v>0</v>
      </c>
      <c r="V63" s="609">
        <f t="shared" si="429"/>
        <v>0</v>
      </c>
      <c r="W63" s="609">
        <f t="shared" ref="W63:Y63" si="472">+W61+W62</f>
        <v>0</v>
      </c>
      <c r="X63" s="609">
        <f t="shared" si="472"/>
        <v>0</v>
      </c>
      <c r="Y63" s="609">
        <f t="shared" si="472"/>
        <v>0</v>
      </c>
      <c r="Z63" s="609">
        <f t="shared" si="430"/>
        <v>0</v>
      </c>
      <c r="AA63" s="609">
        <f t="shared" ref="AA63:AC63" si="473">+AA61+AA62</f>
        <v>0</v>
      </c>
      <c r="AB63" s="609">
        <f t="shared" si="473"/>
        <v>0</v>
      </c>
      <c r="AC63" s="609">
        <f t="shared" si="473"/>
        <v>0</v>
      </c>
      <c r="AD63" s="609">
        <f t="shared" si="431"/>
        <v>0</v>
      </c>
      <c r="AE63" s="609">
        <f t="shared" ref="AE63:AG63" si="474">+AE61+AE62</f>
        <v>0</v>
      </c>
      <c r="AF63" s="609">
        <f t="shared" si="474"/>
        <v>0</v>
      </c>
      <c r="AG63" s="609">
        <f t="shared" si="474"/>
        <v>0</v>
      </c>
      <c r="AH63" s="609">
        <f t="shared" si="432"/>
        <v>0</v>
      </c>
    </row>
    <row r="64" spans="1:382" s="558" customFormat="1">
      <c r="A64" s="49">
        <v>1.1399999999999999</v>
      </c>
      <c r="B64" s="643" t="s">
        <v>273</v>
      </c>
      <c r="C64" s="742">
        <f t="shared" si="323"/>
        <v>0</v>
      </c>
      <c r="D64" s="743">
        <f t="shared" si="323"/>
        <v>0</v>
      </c>
      <c r="E64" s="743">
        <f t="shared" si="323"/>
        <v>0</v>
      </c>
      <c r="F64" s="744">
        <f t="shared" si="323"/>
        <v>0</v>
      </c>
      <c r="G64" s="613"/>
      <c r="H64" s="613"/>
      <c r="I64" s="613"/>
      <c r="J64" s="749">
        <f t="shared" si="426"/>
        <v>0</v>
      </c>
      <c r="K64" s="613"/>
      <c r="L64" s="613"/>
      <c r="M64" s="613"/>
      <c r="N64" s="749">
        <f t="shared" si="427"/>
        <v>0</v>
      </c>
      <c r="O64" s="613"/>
      <c r="P64" s="613"/>
      <c r="Q64" s="613"/>
      <c r="R64" s="749">
        <f t="shared" si="428"/>
        <v>0</v>
      </c>
      <c r="S64" s="613"/>
      <c r="T64" s="613"/>
      <c r="U64" s="613"/>
      <c r="V64" s="749">
        <f t="shared" si="429"/>
        <v>0</v>
      </c>
      <c r="W64" s="613"/>
      <c r="X64" s="613"/>
      <c r="Y64" s="613"/>
      <c r="Z64" s="749">
        <f t="shared" si="430"/>
        <v>0</v>
      </c>
      <c r="AA64" s="613"/>
      <c r="AB64" s="613"/>
      <c r="AC64" s="613"/>
      <c r="AD64" s="749">
        <f t="shared" si="431"/>
        <v>0</v>
      </c>
      <c r="AE64" s="613"/>
      <c r="AF64" s="613"/>
      <c r="AG64" s="613"/>
      <c r="AH64" s="749">
        <f t="shared" si="432"/>
        <v>0</v>
      </c>
    </row>
    <row r="65" spans="1:382" s="558" customFormat="1">
      <c r="A65" s="46"/>
      <c r="B65" s="640" t="s">
        <v>221</v>
      </c>
      <c r="C65" s="742">
        <f t="shared" si="323"/>
        <v>0</v>
      </c>
      <c r="D65" s="743">
        <f t="shared" si="323"/>
        <v>0</v>
      </c>
      <c r="E65" s="743">
        <f t="shared" si="323"/>
        <v>0</v>
      </c>
      <c r="F65" s="744">
        <f t="shared" si="323"/>
        <v>0</v>
      </c>
      <c r="G65" s="609">
        <f t="shared" ref="G65:I65" si="475">+G64*-0.4</f>
        <v>0</v>
      </c>
      <c r="H65" s="609">
        <f t="shared" si="475"/>
        <v>0</v>
      </c>
      <c r="I65" s="609">
        <f t="shared" si="475"/>
        <v>0</v>
      </c>
      <c r="J65" s="609">
        <f t="shared" si="426"/>
        <v>0</v>
      </c>
      <c r="K65" s="609">
        <f t="shared" ref="K65:M65" si="476">+K64*-0.4</f>
        <v>0</v>
      </c>
      <c r="L65" s="609">
        <f t="shared" si="476"/>
        <v>0</v>
      </c>
      <c r="M65" s="609">
        <f t="shared" si="476"/>
        <v>0</v>
      </c>
      <c r="N65" s="609">
        <f t="shared" si="427"/>
        <v>0</v>
      </c>
      <c r="O65" s="609">
        <f t="shared" ref="O65:Q65" si="477">+O64*-0.4</f>
        <v>0</v>
      </c>
      <c r="P65" s="609">
        <f t="shared" si="477"/>
        <v>0</v>
      </c>
      <c r="Q65" s="609">
        <f t="shared" si="477"/>
        <v>0</v>
      </c>
      <c r="R65" s="609">
        <f t="shared" si="428"/>
        <v>0</v>
      </c>
      <c r="S65" s="609">
        <f t="shared" ref="S65:U65" si="478">+S64*-0.4</f>
        <v>0</v>
      </c>
      <c r="T65" s="609">
        <f t="shared" si="478"/>
        <v>0</v>
      </c>
      <c r="U65" s="609">
        <f t="shared" si="478"/>
        <v>0</v>
      </c>
      <c r="V65" s="609">
        <f t="shared" si="429"/>
        <v>0</v>
      </c>
      <c r="W65" s="609">
        <f t="shared" ref="W65:Y65" si="479">+W64*-0.4</f>
        <v>0</v>
      </c>
      <c r="X65" s="609">
        <f t="shared" si="479"/>
        <v>0</v>
      </c>
      <c r="Y65" s="609">
        <f t="shared" si="479"/>
        <v>0</v>
      </c>
      <c r="Z65" s="609">
        <f t="shared" si="430"/>
        <v>0</v>
      </c>
      <c r="AA65" s="609">
        <f t="shared" ref="AA65:AC65" si="480">+AA64*-0.4</f>
        <v>0</v>
      </c>
      <c r="AB65" s="609">
        <f t="shared" si="480"/>
        <v>0</v>
      </c>
      <c r="AC65" s="609">
        <f t="shared" si="480"/>
        <v>0</v>
      </c>
      <c r="AD65" s="609">
        <f t="shared" si="431"/>
        <v>0</v>
      </c>
      <c r="AE65" s="609">
        <f t="shared" ref="AE65:AG65" si="481">+AE64*-0.4</f>
        <v>0</v>
      </c>
      <c r="AF65" s="609">
        <f t="shared" si="481"/>
        <v>0</v>
      </c>
      <c r="AG65" s="609">
        <f t="shared" si="481"/>
        <v>0</v>
      </c>
      <c r="AH65" s="609">
        <f t="shared" si="432"/>
        <v>0</v>
      </c>
    </row>
    <row r="66" spans="1:382" s="558" customFormat="1">
      <c r="A66" s="46"/>
      <c r="B66" s="640" t="s">
        <v>222</v>
      </c>
      <c r="C66" s="742">
        <f t="shared" si="323"/>
        <v>0</v>
      </c>
      <c r="D66" s="743">
        <f t="shared" si="323"/>
        <v>0</v>
      </c>
      <c r="E66" s="743">
        <f t="shared" si="323"/>
        <v>0</v>
      </c>
      <c r="F66" s="744">
        <f t="shared" si="323"/>
        <v>0</v>
      </c>
      <c r="G66" s="609">
        <f t="shared" ref="G66:I66" si="482">+G64+G65</f>
        <v>0</v>
      </c>
      <c r="H66" s="609">
        <f t="shared" si="482"/>
        <v>0</v>
      </c>
      <c r="I66" s="609">
        <f t="shared" si="482"/>
        <v>0</v>
      </c>
      <c r="J66" s="609">
        <f t="shared" si="426"/>
        <v>0</v>
      </c>
      <c r="K66" s="609">
        <f t="shared" ref="K66:M66" si="483">+K64+K65</f>
        <v>0</v>
      </c>
      <c r="L66" s="609">
        <f t="shared" si="483"/>
        <v>0</v>
      </c>
      <c r="M66" s="609">
        <f t="shared" si="483"/>
        <v>0</v>
      </c>
      <c r="N66" s="609">
        <f t="shared" si="427"/>
        <v>0</v>
      </c>
      <c r="O66" s="609">
        <f t="shared" ref="O66:Q66" si="484">+O64+O65</f>
        <v>0</v>
      </c>
      <c r="P66" s="609">
        <f t="shared" si="484"/>
        <v>0</v>
      </c>
      <c r="Q66" s="609">
        <f t="shared" si="484"/>
        <v>0</v>
      </c>
      <c r="R66" s="609">
        <f t="shared" si="428"/>
        <v>0</v>
      </c>
      <c r="S66" s="609">
        <f t="shared" ref="S66:U66" si="485">+S64+S65</f>
        <v>0</v>
      </c>
      <c r="T66" s="609">
        <f t="shared" si="485"/>
        <v>0</v>
      </c>
      <c r="U66" s="609">
        <f t="shared" si="485"/>
        <v>0</v>
      </c>
      <c r="V66" s="609">
        <f t="shared" si="429"/>
        <v>0</v>
      </c>
      <c r="W66" s="609">
        <f t="shared" ref="W66:Y66" si="486">+W64+W65</f>
        <v>0</v>
      </c>
      <c r="X66" s="609">
        <f t="shared" si="486"/>
        <v>0</v>
      </c>
      <c r="Y66" s="609">
        <f t="shared" si="486"/>
        <v>0</v>
      </c>
      <c r="Z66" s="609">
        <f t="shared" si="430"/>
        <v>0</v>
      </c>
      <c r="AA66" s="609">
        <f t="shared" ref="AA66:AC66" si="487">+AA64+AA65</f>
        <v>0</v>
      </c>
      <c r="AB66" s="609">
        <f t="shared" si="487"/>
        <v>0</v>
      </c>
      <c r="AC66" s="609">
        <f t="shared" si="487"/>
        <v>0</v>
      </c>
      <c r="AD66" s="609">
        <f t="shared" si="431"/>
        <v>0</v>
      </c>
      <c r="AE66" s="609">
        <f t="shared" ref="AE66:AG66" si="488">+AE64+AE65</f>
        <v>0</v>
      </c>
      <c r="AF66" s="609">
        <f t="shared" si="488"/>
        <v>0</v>
      </c>
      <c r="AG66" s="609">
        <f t="shared" si="488"/>
        <v>0</v>
      </c>
      <c r="AH66" s="609">
        <f t="shared" si="432"/>
        <v>0</v>
      </c>
    </row>
    <row r="67" spans="1:382" s="558" customFormat="1">
      <c r="A67" s="54">
        <v>1.1499999999999999</v>
      </c>
      <c r="B67" s="643" t="s">
        <v>274</v>
      </c>
      <c r="C67" s="742">
        <f t="shared" si="323"/>
        <v>0</v>
      </c>
      <c r="D67" s="743">
        <f t="shared" si="323"/>
        <v>0</v>
      </c>
      <c r="E67" s="743">
        <f t="shared" si="323"/>
        <v>0</v>
      </c>
      <c r="F67" s="744">
        <f t="shared" si="323"/>
        <v>0</v>
      </c>
      <c r="G67" s="613"/>
      <c r="H67" s="613"/>
      <c r="I67" s="613"/>
      <c r="J67" s="749">
        <f t="shared" si="426"/>
        <v>0</v>
      </c>
      <c r="K67" s="613"/>
      <c r="L67" s="613"/>
      <c r="M67" s="613"/>
      <c r="N67" s="749">
        <f t="shared" si="427"/>
        <v>0</v>
      </c>
      <c r="O67" s="613"/>
      <c r="P67" s="613"/>
      <c r="Q67" s="613"/>
      <c r="R67" s="749">
        <f t="shared" si="428"/>
        <v>0</v>
      </c>
      <c r="S67" s="613"/>
      <c r="T67" s="613"/>
      <c r="U67" s="613"/>
      <c r="V67" s="749">
        <f t="shared" si="429"/>
        <v>0</v>
      </c>
      <c r="W67" s="613"/>
      <c r="X67" s="613"/>
      <c r="Y67" s="613"/>
      <c r="Z67" s="749">
        <f t="shared" si="430"/>
        <v>0</v>
      </c>
      <c r="AA67" s="613"/>
      <c r="AB67" s="613"/>
      <c r="AC67" s="613"/>
      <c r="AD67" s="749">
        <f t="shared" si="431"/>
        <v>0</v>
      </c>
      <c r="AE67" s="613"/>
      <c r="AF67" s="613"/>
      <c r="AG67" s="613"/>
      <c r="AH67" s="749">
        <f t="shared" si="432"/>
        <v>0</v>
      </c>
    </row>
    <row r="68" spans="1:382" s="558" customFormat="1">
      <c r="A68" s="46"/>
      <c r="B68" s="640" t="s">
        <v>221</v>
      </c>
      <c r="C68" s="742">
        <f t="shared" si="323"/>
        <v>0</v>
      </c>
      <c r="D68" s="743">
        <f t="shared" si="323"/>
        <v>0</v>
      </c>
      <c r="E68" s="743">
        <f t="shared" si="323"/>
        <v>0</v>
      </c>
      <c r="F68" s="744">
        <f t="shared" si="323"/>
        <v>0</v>
      </c>
      <c r="G68" s="609">
        <f t="shared" ref="G68:I68" si="489">+G67*-0.4</f>
        <v>0</v>
      </c>
      <c r="H68" s="609">
        <f t="shared" si="489"/>
        <v>0</v>
      </c>
      <c r="I68" s="609">
        <f t="shared" si="489"/>
        <v>0</v>
      </c>
      <c r="J68" s="609">
        <f t="shared" si="426"/>
        <v>0</v>
      </c>
      <c r="K68" s="609">
        <f t="shared" ref="K68:M68" si="490">+K67*-0.4</f>
        <v>0</v>
      </c>
      <c r="L68" s="609">
        <f t="shared" si="490"/>
        <v>0</v>
      </c>
      <c r="M68" s="609">
        <f t="shared" si="490"/>
        <v>0</v>
      </c>
      <c r="N68" s="609">
        <f t="shared" si="427"/>
        <v>0</v>
      </c>
      <c r="O68" s="609">
        <f t="shared" ref="O68:Q68" si="491">+O67*-0.4</f>
        <v>0</v>
      </c>
      <c r="P68" s="609">
        <f t="shared" si="491"/>
        <v>0</v>
      </c>
      <c r="Q68" s="609">
        <f t="shared" si="491"/>
        <v>0</v>
      </c>
      <c r="R68" s="609">
        <f t="shared" si="428"/>
        <v>0</v>
      </c>
      <c r="S68" s="609">
        <f t="shared" ref="S68:U68" si="492">+S67*-0.4</f>
        <v>0</v>
      </c>
      <c r="T68" s="609">
        <f t="shared" si="492"/>
        <v>0</v>
      </c>
      <c r="U68" s="609">
        <f t="shared" si="492"/>
        <v>0</v>
      </c>
      <c r="V68" s="609">
        <f t="shared" si="429"/>
        <v>0</v>
      </c>
      <c r="W68" s="609">
        <f t="shared" ref="W68:Y68" si="493">+W67*-0.4</f>
        <v>0</v>
      </c>
      <c r="X68" s="609">
        <f t="shared" si="493"/>
        <v>0</v>
      </c>
      <c r="Y68" s="609">
        <f t="shared" si="493"/>
        <v>0</v>
      </c>
      <c r="Z68" s="609">
        <f t="shared" si="430"/>
        <v>0</v>
      </c>
      <c r="AA68" s="609">
        <f t="shared" ref="AA68:AC68" si="494">+AA67*-0.4</f>
        <v>0</v>
      </c>
      <c r="AB68" s="609">
        <f t="shared" si="494"/>
        <v>0</v>
      </c>
      <c r="AC68" s="609">
        <f t="shared" si="494"/>
        <v>0</v>
      </c>
      <c r="AD68" s="609">
        <f t="shared" si="431"/>
        <v>0</v>
      </c>
      <c r="AE68" s="609">
        <f t="shared" ref="AE68:AG68" si="495">+AE67*-0.4</f>
        <v>0</v>
      </c>
      <c r="AF68" s="609">
        <f t="shared" si="495"/>
        <v>0</v>
      </c>
      <c r="AG68" s="609">
        <f t="shared" si="495"/>
        <v>0</v>
      </c>
      <c r="AH68" s="609">
        <f t="shared" si="432"/>
        <v>0</v>
      </c>
    </row>
    <row r="69" spans="1:382" s="598" customFormat="1" ht="23.25">
      <c r="A69" s="46"/>
      <c r="B69" s="640" t="s">
        <v>222</v>
      </c>
      <c r="C69" s="742">
        <f t="shared" si="323"/>
        <v>0</v>
      </c>
      <c r="D69" s="743">
        <f t="shared" si="323"/>
        <v>0</v>
      </c>
      <c r="E69" s="743">
        <f t="shared" si="323"/>
        <v>0</v>
      </c>
      <c r="F69" s="744">
        <f t="shared" si="323"/>
        <v>0</v>
      </c>
      <c r="G69" s="609">
        <f t="shared" ref="G69:I69" si="496">+G67+G68</f>
        <v>0</v>
      </c>
      <c r="H69" s="609">
        <f t="shared" si="496"/>
        <v>0</v>
      </c>
      <c r="I69" s="609">
        <f t="shared" si="496"/>
        <v>0</v>
      </c>
      <c r="J69" s="609">
        <f t="shared" si="426"/>
        <v>0</v>
      </c>
      <c r="K69" s="609">
        <f t="shared" ref="K69:M69" si="497">+K67+K68</f>
        <v>0</v>
      </c>
      <c r="L69" s="609">
        <f t="shared" si="497"/>
        <v>0</v>
      </c>
      <c r="M69" s="609">
        <f t="shared" si="497"/>
        <v>0</v>
      </c>
      <c r="N69" s="609">
        <f t="shared" si="427"/>
        <v>0</v>
      </c>
      <c r="O69" s="609">
        <f t="shared" ref="O69:Q69" si="498">+O67+O68</f>
        <v>0</v>
      </c>
      <c r="P69" s="609">
        <f t="shared" si="498"/>
        <v>0</v>
      </c>
      <c r="Q69" s="609">
        <f t="shared" si="498"/>
        <v>0</v>
      </c>
      <c r="R69" s="609">
        <f t="shared" si="428"/>
        <v>0</v>
      </c>
      <c r="S69" s="609">
        <f t="shared" ref="S69:U69" si="499">+S67+S68</f>
        <v>0</v>
      </c>
      <c r="T69" s="609">
        <f t="shared" si="499"/>
        <v>0</v>
      </c>
      <c r="U69" s="609">
        <f t="shared" si="499"/>
        <v>0</v>
      </c>
      <c r="V69" s="609">
        <f t="shared" si="429"/>
        <v>0</v>
      </c>
      <c r="W69" s="609">
        <f t="shared" ref="W69:Y69" si="500">+W67+W68</f>
        <v>0</v>
      </c>
      <c r="X69" s="609">
        <f t="shared" si="500"/>
        <v>0</v>
      </c>
      <c r="Y69" s="609">
        <f t="shared" si="500"/>
        <v>0</v>
      </c>
      <c r="Z69" s="609">
        <f t="shared" si="430"/>
        <v>0</v>
      </c>
      <c r="AA69" s="609">
        <f t="shared" ref="AA69:AC69" si="501">+AA67+AA68</f>
        <v>0</v>
      </c>
      <c r="AB69" s="609">
        <f t="shared" si="501"/>
        <v>0</v>
      </c>
      <c r="AC69" s="609">
        <f t="shared" si="501"/>
        <v>0</v>
      </c>
      <c r="AD69" s="609">
        <f t="shared" si="431"/>
        <v>0</v>
      </c>
      <c r="AE69" s="609">
        <f t="shared" ref="AE69:AG69" si="502">+AE67+AE68</f>
        <v>0</v>
      </c>
      <c r="AF69" s="609">
        <f t="shared" si="502"/>
        <v>0</v>
      </c>
      <c r="AG69" s="609">
        <f t="shared" si="502"/>
        <v>0</v>
      </c>
      <c r="AH69" s="609">
        <f t="shared" si="432"/>
        <v>0</v>
      </c>
    </row>
    <row r="70" spans="1:382" s="558" customFormat="1">
      <c r="A70" s="49">
        <v>1.1599999999999999</v>
      </c>
      <c r="B70" s="643" t="s">
        <v>275</v>
      </c>
      <c r="C70" s="742">
        <f t="shared" si="323"/>
        <v>0</v>
      </c>
      <c r="D70" s="743">
        <f t="shared" si="323"/>
        <v>0</v>
      </c>
      <c r="E70" s="743">
        <f t="shared" si="323"/>
        <v>0</v>
      </c>
      <c r="F70" s="744">
        <f t="shared" si="323"/>
        <v>0</v>
      </c>
      <c r="G70" s="613"/>
      <c r="H70" s="613"/>
      <c r="I70" s="613"/>
      <c r="J70" s="749">
        <f t="shared" si="426"/>
        <v>0</v>
      </c>
      <c r="K70" s="613"/>
      <c r="L70" s="613"/>
      <c r="M70" s="613"/>
      <c r="N70" s="749">
        <f t="shared" si="427"/>
        <v>0</v>
      </c>
      <c r="O70" s="613"/>
      <c r="P70" s="613"/>
      <c r="Q70" s="613"/>
      <c r="R70" s="749">
        <f t="shared" si="428"/>
        <v>0</v>
      </c>
      <c r="S70" s="613"/>
      <c r="T70" s="613"/>
      <c r="U70" s="613"/>
      <c r="V70" s="749">
        <f t="shared" si="429"/>
        <v>0</v>
      </c>
      <c r="W70" s="613"/>
      <c r="X70" s="613"/>
      <c r="Y70" s="613"/>
      <c r="Z70" s="749">
        <f t="shared" si="430"/>
        <v>0</v>
      </c>
      <c r="AA70" s="613"/>
      <c r="AB70" s="613"/>
      <c r="AC70" s="613"/>
      <c r="AD70" s="749">
        <f t="shared" si="431"/>
        <v>0</v>
      </c>
      <c r="AE70" s="613"/>
      <c r="AF70" s="613"/>
      <c r="AG70" s="613"/>
      <c r="AH70" s="749">
        <f t="shared" si="432"/>
        <v>0</v>
      </c>
    </row>
    <row r="71" spans="1:382" s="55" customFormat="1">
      <c r="A71" s="46"/>
      <c r="B71" s="640" t="s">
        <v>221</v>
      </c>
      <c r="C71" s="742">
        <f t="shared" si="323"/>
        <v>0</v>
      </c>
      <c r="D71" s="743">
        <f t="shared" si="323"/>
        <v>0</v>
      </c>
      <c r="E71" s="743">
        <f t="shared" si="323"/>
        <v>0</v>
      </c>
      <c r="F71" s="744">
        <f t="shared" si="323"/>
        <v>0</v>
      </c>
      <c r="G71" s="609">
        <f t="shared" ref="G71:I71" si="503">+G70*-0.4</f>
        <v>0</v>
      </c>
      <c r="H71" s="609">
        <f t="shared" si="503"/>
        <v>0</v>
      </c>
      <c r="I71" s="609">
        <f t="shared" si="503"/>
        <v>0</v>
      </c>
      <c r="J71" s="609">
        <f t="shared" si="426"/>
        <v>0</v>
      </c>
      <c r="K71" s="609">
        <f t="shared" ref="K71:M71" si="504">+K70*-0.4</f>
        <v>0</v>
      </c>
      <c r="L71" s="609">
        <f t="shared" si="504"/>
        <v>0</v>
      </c>
      <c r="M71" s="609">
        <f t="shared" si="504"/>
        <v>0</v>
      </c>
      <c r="N71" s="609">
        <f t="shared" si="427"/>
        <v>0</v>
      </c>
      <c r="O71" s="609">
        <f t="shared" ref="O71:Q71" si="505">+O70*-0.4</f>
        <v>0</v>
      </c>
      <c r="P71" s="609">
        <f t="shared" si="505"/>
        <v>0</v>
      </c>
      <c r="Q71" s="609">
        <f t="shared" si="505"/>
        <v>0</v>
      </c>
      <c r="R71" s="609">
        <f t="shared" si="428"/>
        <v>0</v>
      </c>
      <c r="S71" s="609">
        <f t="shared" ref="S71:U71" si="506">+S70*-0.4</f>
        <v>0</v>
      </c>
      <c r="T71" s="609">
        <f t="shared" si="506"/>
        <v>0</v>
      </c>
      <c r="U71" s="609">
        <f t="shared" si="506"/>
        <v>0</v>
      </c>
      <c r="V71" s="609">
        <f t="shared" si="429"/>
        <v>0</v>
      </c>
      <c r="W71" s="609">
        <f t="shared" ref="W71:Y71" si="507">+W70*-0.4</f>
        <v>0</v>
      </c>
      <c r="X71" s="609">
        <f t="shared" si="507"/>
        <v>0</v>
      </c>
      <c r="Y71" s="609">
        <f t="shared" si="507"/>
        <v>0</v>
      </c>
      <c r="Z71" s="609">
        <f t="shared" si="430"/>
        <v>0</v>
      </c>
      <c r="AA71" s="609">
        <f t="shared" ref="AA71:AC71" si="508">+AA70*-0.4</f>
        <v>0</v>
      </c>
      <c r="AB71" s="609">
        <f t="shared" si="508"/>
        <v>0</v>
      </c>
      <c r="AC71" s="609">
        <f t="shared" si="508"/>
        <v>0</v>
      </c>
      <c r="AD71" s="609">
        <f t="shared" si="431"/>
        <v>0</v>
      </c>
      <c r="AE71" s="609">
        <f t="shared" ref="AE71:AG71" si="509">+AE70*-0.4</f>
        <v>0</v>
      </c>
      <c r="AF71" s="609">
        <f t="shared" si="509"/>
        <v>0</v>
      </c>
      <c r="AG71" s="609">
        <f t="shared" si="509"/>
        <v>0</v>
      </c>
      <c r="AH71" s="609">
        <f t="shared" si="432"/>
        <v>0</v>
      </c>
    </row>
    <row r="72" spans="1:382">
      <c r="A72" s="46"/>
      <c r="B72" s="640" t="s">
        <v>222</v>
      </c>
      <c r="C72" s="742">
        <f t="shared" si="323"/>
        <v>0</v>
      </c>
      <c r="D72" s="743">
        <f t="shared" si="323"/>
        <v>0</v>
      </c>
      <c r="E72" s="743">
        <f t="shared" si="323"/>
        <v>0</v>
      </c>
      <c r="F72" s="744">
        <f t="shared" si="323"/>
        <v>0</v>
      </c>
      <c r="G72" s="609">
        <f t="shared" ref="G72:I72" si="510">+G70+G71</f>
        <v>0</v>
      </c>
      <c r="H72" s="609">
        <f t="shared" si="510"/>
        <v>0</v>
      </c>
      <c r="I72" s="609">
        <f t="shared" si="510"/>
        <v>0</v>
      </c>
      <c r="J72" s="609">
        <f t="shared" si="426"/>
        <v>0</v>
      </c>
      <c r="K72" s="609">
        <f t="shared" ref="K72:M72" si="511">+K70+K71</f>
        <v>0</v>
      </c>
      <c r="L72" s="609">
        <f t="shared" si="511"/>
        <v>0</v>
      </c>
      <c r="M72" s="609">
        <f t="shared" si="511"/>
        <v>0</v>
      </c>
      <c r="N72" s="609">
        <f t="shared" si="427"/>
        <v>0</v>
      </c>
      <c r="O72" s="609">
        <f t="shared" ref="O72:Q72" si="512">+O70+O71</f>
        <v>0</v>
      </c>
      <c r="P72" s="609">
        <f t="shared" si="512"/>
        <v>0</v>
      </c>
      <c r="Q72" s="609">
        <f t="shared" si="512"/>
        <v>0</v>
      </c>
      <c r="R72" s="609">
        <f t="shared" si="428"/>
        <v>0</v>
      </c>
      <c r="S72" s="609">
        <f t="shared" ref="S72:U72" si="513">+S70+S71</f>
        <v>0</v>
      </c>
      <c r="T72" s="609">
        <f t="shared" si="513"/>
        <v>0</v>
      </c>
      <c r="U72" s="609">
        <f t="shared" si="513"/>
        <v>0</v>
      </c>
      <c r="V72" s="609">
        <f t="shared" si="429"/>
        <v>0</v>
      </c>
      <c r="W72" s="609">
        <f t="shared" ref="W72:Y72" si="514">+W70+W71</f>
        <v>0</v>
      </c>
      <c r="X72" s="609">
        <f t="shared" si="514"/>
        <v>0</v>
      </c>
      <c r="Y72" s="609">
        <f t="shared" si="514"/>
        <v>0</v>
      </c>
      <c r="Z72" s="609">
        <f t="shared" si="430"/>
        <v>0</v>
      </c>
      <c r="AA72" s="609">
        <f t="shared" ref="AA72:AC72" si="515">+AA70+AA71</f>
        <v>0</v>
      </c>
      <c r="AB72" s="609">
        <f t="shared" si="515"/>
        <v>0</v>
      </c>
      <c r="AC72" s="609">
        <f t="shared" si="515"/>
        <v>0</v>
      </c>
      <c r="AD72" s="609">
        <f t="shared" si="431"/>
        <v>0</v>
      </c>
      <c r="AE72" s="609">
        <f t="shared" ref="AE72:AG72" si="516">+AE70+AE71</f>
        <v>0</v>
      </c>
      <c r="AF72" s="609">
        <f t="shared" si="516"/>
        <v>0</v>
      </c>
      <c r="AG72" s="609">
        <f t="shared" si="516"/>
        <v>0</v>
      </c>
      <c r="AH72" s="609">
        <f t="shared" si="432"/>
        <v>0</v>
      </c>
    </row>
    <row r="73" spans="1:382">
      <c r="A73" s="54">
        <v>1.17</v>
      </c>
      <c r="B73" s="643" t="s">
        <v>276</v>
      </c>
      <c r="C73" s="742">
        <f t="shared" si="323"/>
        <v>0</v>
      </c>
      <c r="D73" s="743">
        <f t="shared" si="323"/>
        <v>0</v>
      </c>
      <c r="E73" s="743">
        <f t="shared" si="323"/>
        <v>0</v>
      </c>
      <c r="F73" s="744">
        <f t="shared" si="323"/>
        <v>0</v>
      </c>
      <c r="G73" s="613"/>
      <c r="H73" s="613"/>
      <c r="I73" s="613"/>
      <c r="J73" s="749">
        <f t="shared" si="426"/>
        <v>0</v>
      </c>
      <c r="K73" s="613"/>
      <c r="L73" s="613"/>
      <c r="M73" s="613"/>
      <c r="N73" s="749">
        <f t="shared" si="427"/>
        <v>0</v>
      </c>
      <c r="O73" s="613"/>
      <c r="P73" s="613"/>
      <c r="Q73" s="613"/>
      <c r="R73" s="749">
        <f t="shared" si="428"/>
        <v>0</v>
      </c>
      <c r="S73" s="613"/>
      <c r="T73" s="613"/>
      <c r="U73" s="613"/>
      <c r="V73" s="749">
        <f t="shared" si="429"/>
        <v>0</v>
      </c>
      <c r="W73" s="613"/>
      <c r="X73" s="613"/>
      <c r="Y73" s="613"/>
      <c r="Z73" s="749">
        <f t="shared" si="430"/>
        <v>0</v>
      </c>
      <c r="AA73" s="613"/>
      <c r="AB73" s="613"/>
      <c r="AC73" s="613"/>
      <c r="AD73" s="749">
        <f t="shared" si="431"/>
        <v>0</v>
      </c>
      <c r="AE73" s="613"/>
      <c r="AF73" s="613"/>
      <c r="AG73" s="613"/>
      <c r="AH73" s="749">
        <f t="shared" si="432"/>
        <v>0</v>
      </c>
    </row>
    <row r="74" spans="1:382" s="56" customFormat="1" ht="23.25">
      <c r="A74" s="46"/>
      <c r="B74" s="640" t="s">
        <v>323</v>
      </c>
      <c r="C74" s="742">
        <f t="shared" si="323"/>
        <v>0</v>
      </c>
      <c r="D74" s="743">
        <f t="shared" si="323"/>
        <v>0</v>
      </c>
      <c r="E74" s="743">
        <f t="shared" si="323"/>
        <v>0</v>
      </c>
      <c r="F74" s="744">
        <f t="shared" si="323"/>
        <v>0</v>
      </c>
      <c r="G74" s="609">
        <f t="shared" ref="G74:I74" si="517">+G73*-0.37</f>
        <v>0</v>
      </c>
      <c r="H74" s="609">
        <f t="shared" si="517"/>
        <v>0</v>
      </c>
      <c r="I74" s="609">
        <f t="shared" si="517"/>
        <v>0</v>
      </c>
      <c r="J74" s="609"/>
      <c r="K74" s="609">
        <f t="shared" ref="K74:M74" si="518">+K73*-0.37</f>
        <v>0</v>
      </c>
      <c r="L74" s="609">
        <f t="shared" si="518"/>
        <v>0</v>
      </c>
      <c r="M74" s="609">
        <f t="shared" si="518"/>
        <v>0</v>
      </c>
      <c r="N74" s="609"/>
      <c r="O74" s="609">
        <f t="shared" ref="O74:Q74" si="519">+O73*-0.37</f>
        <v>0</v>
      </c>
      <c r="P74" s="609">
        <f t="shared" si="519"/>
        <v>0</v>
      </c>
      <c r="Q74" s="609">
        <f t="shared" si="519"/>
        <v>0</v>
      </c>
      <c r="R74" s="609"/>
      <c r="S74" s="609">
        <f t="shared" ref="S74:U74" si="520">+S73*-0.37</f>
        <v>0</v>
      </c>
      <c r="T74" s="609">
        <f t="shared" si="520"/>
        <v>0</v>
      </c>
      <c r="U74" s="609">
        <f t="shared" si="520"/>
        <v>0</v>
      </c>
      <c r="V74" s="609"/>
      <c r="W74" s="609">
        <f t="shared" ref="W74:Y74" si="521">+W73*-0.37</f>
        <v>0</v>
      </c>
      <c r="X74" s="609">
        <f t="shared" si="521"/>
        <v>0</v>
      </c>
      <c r="Y74" s="609">
        <f t="shared" si="521"/>
        <v>0</v>
      </c>
      <c r="Z74" s="609"/>
      <c r="AA74" s="609">
        <f t="shared" ref="AA74:AC74" si="522">+AA73*-0.37</f>
        <v>0</v>
      </c>
      <c r="AB74" s="609">
        <f t="shared" si="522"/>
        <v>0</v>
      </c>
      <c r="AC74" s="609">
        <f t="shared" si="522"/>
        <v>0</v>
      </c>
      <c r="AD74" s="609"/>
      <c r="AE74" s="609">
        <f t="shared" ref="AE74:AG74" si="523">+AE73*-0.37</f>
        <v>0</v>
      </c>
      <c r="AF74" s="609">
        <f t="shared" si="523"/>
        <v>0</v>
      </c>
      <c r="AG74" s="609">
        <f t="shared" si="523"/>
        <v>0</v>
      </c>
      <c r="AH74" s="609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  <c r="EO74" s="75"/>
      <c r="EP74" s="75"/>
      <c r="EQ74" s="75"/>
      <c r="ER74" s="75"/>
      <c r="ES74" s="75"/>
      <c r="ET74" s="75"/>
      <c r="EU74" s="75"/>
      <c r="EV74" s="75"/>
      <c r="EW74" s="75"/>
      <c r="EX74" s="75"/>
      <c r="EY74" s="75"/>
      <c r="EZ74" s="75"/>
      <c r="FA74" s="75"/>
      <c r="FB74" s="75"/>
      <c r="FC74" s="75"/>
      <c r="FD74" s="75"/>
      <c r="FE74" s="75"/>
      <c r="FF74" s="75"/>
      <c r="FG74" s="75"/>
      <c r="FH74" s="75"/>
      <c r="FI74" s="75"/>
      <c r="FJ74" s="75"/>
      <c r="FK74" s="75"/>
      <c r="FL74" s="75"/>
      <c r="FM74" s="75"/>
      <c r="FN74" s="75"/>
      <c r="FO74" s="75"/>
      <c r="FP74" s="75"/>
      <c r="FQ74" s="75"/>
      <c r="FR74" s="75"/>
      <c r="FS74" s="75"/>
      <c r="FT74" s="75"/>
      <c r="FU74" s="75"/>
      <c r="FV74" s="75"/>
      <c r="FW74" s="75"/>
      <c r="FX74" s="75"/>
      <c r="FY74" s="75"/>
      <c r="FZ74" s="75"/>
      <c r="GA74" s="75"/>
      <c r="GB74" s="75"/>
      <c r="GC74" s="75"/>
      <c r="GD74" s="75"/>
      <c r="GE74" s="75"/>
      <c r="GF74" s="75"/>
      <c r="GG74" s="75"/>
      <c r="GH74" s="75"/>
      <c r="GI74" s="75"/>
      <c r="GJ74" s="75"/>
      <c r="GK74" s="75"/>
      <c r="GL74" s="75"/>
      <c r="GM74" s="75"/>
      <c r="GN74" s="75"/>
      <c r="GO74" s="75"/>
      <c r="GP74" s="75"/>
      <c r="GQ74" s="75"/>
      <c r="GR74" s="75"/>
      <c r="GS74" s="75"/>
      <c r="GT74" s="75"/>
      <c r="GU74" s="75"/>
      <c r="GV74" s="75"/>
      <c r="GW74" s="75"/>
      <c r="GX74" s="75"/>
      <c r="GY74" s="75"/>
      <c r="GZ74" s="75"/>
      <c r="HA74" s="75"/>
      <c r="HB74" s="75"/>
      <c r="HC74" s="75"/>
      <c r="HD74" s="75"/>
      <c r="HE74" s="75"/>
      <c r="HF74" s="75"/>
      <c r="HG74" s="75"/>
      <c r="HH74" s="75"/>
      <c r="HI74" s="75"/>
      <c r="HJ74" s="75"/>
      <c r="HK74" s="75"/>
      <c r="HL74" s="75"/>
      <c r="HM74" s="75"/>
      <c r="HN74" s="75"/>
      <c r="HO74" s="75"/>
      <c r="HP74" s="75"/>
      <c r="HQ74" s="75"/>
      <c r="HR74" s="75"/>
      <c r="HS74" s="75"/>
      <c r="HT74" s="75"/>
      <c r="HU74" s="75"/>
      <c r="HV74" s="75"/>
      <c r="HW74" s="75"/>
      <c r="HX74" s="75"/>
      <c r="HY74" s="75"/>
      <c r="HZ74" s="75"/>
      <c r="IA74" s="75"/>
      <c r="IB74" s="75"/>
      <c r="IC74" s="75"/>
      <c r="ID74" s="75"/>
      <c r="IE74" s="75"/>
      <c r="IF74" s="75"/>
      <c r="IG74" s="75"/>
      <c r="IH74" s="75"/>
      <c r="II74" s="75"/>
      <c r="IJ74" s="75"/>
      <c r="IK74" s="75"/>
      <c r="IL74" s="75"/>
      <c r="IM74" s="75"/>
      <c r="IN74" s="75"/>
      <c r="IO74" s="75"/>
      <c r="IP74" s="75"/>
      <c r="IQ74" s="75"/>
      <c r="IR74" s="75"/>
      <c r="IS74" s="75"/>
      <c r="IT74" s="75"/>
      <c r="IU74" s="75"/>
      <c r="IV74" s="75"/>
      <c r="IW74" s="75"/>
      <c r="IX74" s="75"/>
      <c r="IY74" s="75"/>
      <c r="IZ74" s="75"/>
      <c r="JA74" s="75"/>
      <c r="JB74" s="75"/>
      <c r="JC74" s="75"/>
      <c r="JD74" s="75"/>
      <c r="JE74" s="75"/>
      <c r="JF74" s="75"/>
      <c r="JG74" s="75"/>
      <c r="JH74" s="75"/>
      <c r="JI74" s="75"/>
      <c r="JJ74" s="75"/>
      <c r="JK74" s="75"/>
      <c r="JL74" s="75"/>
      <c r="JM74" s="75"/>
      <c r="JN74" s="75"/>
      <c r="JO74" s="75"/>
      <c r="JP74" s="75"/>
      <c r="JQ74" s="75"/>
      <c r="JR74" s="75"/>
      <c r="JS74" s="75"/>
      <c r="JT74" s="75"/>
      <c r="JU74" s="75"/>
      <c r="JV74" s="75"/>
      <c r="JW74" s="75"/>
      <c r="JX74" s="75"/>
      <c r="JY74" s="75"/>
      <c r="JZ74" s="75"/>
      <c r="KA74" s="75"/>
      <c r="KB74" s="75"/>
      <c r="KC74" s="75"/>
      <c r="KD74" s="75"/>
      <c r="KE74" s="75"/>
      <c r="KF74" s="75"/>
      <c r="KG74" s="75"/>
      <c r="KH74" s="75"/>
      <c r="KI74" s="75"/>
      <c r="KJ74" s="75"/>
      <c r="KK74" s="75"/>
      <c r="KL74" s="75"/>
      <c r="KM74" s="75"/>
      <c r="KN74" s="75"/>
      <c r="KO74" s="75"/>
      <c r="KP74" s="75"/>
      <c r="KQ74" s="75"/>
      <c r="KR74" s="75"/>
      <c r="KS74" s="75"/>
      <c r="KT74" s="75"/>
      <c r="KU74" s="75"/>
      <c r="KV74" s="75"/>
      <c r="KW74" s="75"/>
      <c r="KX74" s="75"/>
      <c r="KY74" s="75"/>
      <c r="KZ74" s="75"/>
      <c r="LA74" s="75"/>
      <c r="LB74" s="75"/>
      <c r="LC74" s="75"/>
      <c r="LD74" s="75"/>
      <c r="LE74" s="75"/>
      <c r="LF74" s="75"/>
      <c r="LG74" s="75"/>
      <c r="LH74" s="75"/>
      <c r="LI74" s="75"/>
      <c r="LJ74" s="75"/>
      <c r="LK74" s="75"/>
      <c r="LL74" s="75"/>
      <c r="LM74" s="75"/>
      <c r="LN74" s="75"/>
      <c r="LO74" s="75"/>
      <c r="LP74" s="75"/>
      <c r="LQ74" s="75"/>
      <c r="LR74" s="75"/>
      <c r="LS74" s="75"/>
      <c r="LT74" s="75"/>
      <c r="LU74" s="75"/>
      <c r="LV74" s="75"/>
      <c r="LW74" s="75"/>
      <c r="LX74" s="75"/>
      <c r="LY74" s="75"/>
      <c r="LZ74" s="75"/>
      <c r="MA74" s="75"/>
      <c r="MB74" s="75"/>
      <c r="MC74" s="75"/>
      <c r="MD74" s="75"/>
      <c r="ME74" s="75"/>
      <c r="MF74" s="75"/>
      <c r="MG74" s="75"/>
      <c r="MH74" s="75"/>
      <c r="MI74" s="75"/>
      <c r="MJ74" s="75"/>
      <c r="MK74" s="75"/>
      <c r="ML74" s="75"/>
      <c r="MM74" s="75"/>
      <c r="MN74" s="75"/>
      <c r="MO74" s="75"/>
      <c r="MP74" s="75"/>
      <c r="MQ74" s="75"/>
      <c r="MR74" s="75"/>
      <c r="MS74" s="75"/>
      <c r="MT74" s="75"/>
      <c r="MU74" s="75"/>
      <c r="MV74" s="75"/>
      <c r="MW74" s="75"/>
      <c r="MX74" s="75"/>
      <c r="MY74" s="75"/>
      <c r="MZ74" s="75"/>
      <c r="NA74" s="75"/>
      <c r="NB74" s="75"/>
      <c r="NC74" s="75"/>
      <c r="ND74" s="75"/>
      <c r="NE74" s="75"/>
      <c r="NF74" s="75"/>
      <c r="NG74" s="75"/>
      <c r="NH74" s="75"/>
      <c r="NI74" s="75"/>
      <c r="NJ74" s="75"/>
      <c r="NK74" s="75"/>
      <c r="NL74" s="75"/>
      <c r="NM74" s="75"/>
      <c r="NN74" s="75"/>
      <c r="NO74" s="75"/>
      <c r="NP74" s="75"/>
      <c r="NQ74" s="75"/>
      <c r="NR74" s="75"/>
    </row>
    <row r="75" spans="1:382" s="57" customFormat="1">
      <c r="A75" s="46"/>
      <c r="B75" s="640" t="s">
        <v>324</v>
      </c>
      <c r="C75" s="742">
        <f t="shared" si="323"/>
        <v>0</v>
      </c>
      <c r="D75" s="743">
        <f t="shared" si="323"/>
        <v>0</v>
      </c>
      <c r="E75" s="743">
        <f t="shared" si="323"/>
        <v>0</v>
      </c>
      <c r="F75" s="744">
        <f t="shared" si="323"/>
        <v>0</v>
      </c>
      <c r="G75" s="609">
        <f t="shared" ref="G75:I75" si="524">+G73+G74</f>
        <v>0</v>
      </c>
      <c r="H75" s="609">
        <f t="shared" si="524"/>
        <v>0</v>
      </c>
      <c r="I75" s="609">
        <f t="shared" si="524"/>
        <v>0</v>
      </c>
      <c r="J75" s="609"/>
      <c r="K75" s="609">
        <f t="shared" ref="K75:M75" si="525">+K73+K74</f>
        <v>0</v>
      </c>
      <c r="L75" s="609">
        <f t="shared" si="525"/>
        <v>0</v>
      </c>
      <c r="M75" s="609">
        <f t="shared" si="525"/>
        <v>0</v>
      </c>
      <c r="N75" s="609"/>
      <c r="O75" s="609">
        <f t="shared" ref="O75:Q75" si="526">+O73+O74</f>
        <v>0</v>
      </c>
      <c r="P75" s="609">
        <f t="shared" si="526"/>
        <v>0</v>
      </c>
      <c r="Q75" s="609">
        <f t="shared" si="526"/>
        <v>0</v>
      </c>
      <c r="R75" s="609"/>
      <c r="S75" s="609">
        <f t="shared" ref="S75:U75" si="527">+S73+S74</f>
        <v>0</v>
      </c>
      <c r="T75" s="609">
        <f t="shared" si="527"/>
        <v>0</v>
      </c>
      <c r="U75" s="609">
        <f t="shared" si="527"/>
        <v>0</v>
      </c>
      <c r="V75" s="609"/>
      <c r="W75" s="609">
        <f t="shared" ref="W75:Y75" si="528">+W73+W74</f>
        <v>0</v>
      </c>
      <c r="X75" s="609">
        <f t="shared" si="528"/>
        <v>0</v>
      </c>
      <c r="Y75" s="609">
        <f t="shared" si="528"/>
        <v>0</v>
      </c>
      <c r="Z75" s="609"/>
      <c r="AA75" s="609">
        <f t="shared" ref="AA75:AC75" si="529">+AA73+AA74</f>
        <v>0</v>
      </c>
      <c r="AB75" s="609">
        <f t="shared" si="529"/>
        <v>0</v>
      </c>
      <c r="AC75" s="609">
        <f t="shared" si="529"/>
        <v>0</v>
      </c>
      <c r="AD75" s="609"/>
      <c r="AE75" s="609">
        <f t="shared" ref="AE75:AG75" si="530">+AE73+AE74</f>
        <v>0</v>
      </c>
      <c r="AF75" s="609">
        <f t="shared" si="530"/>
        <v>0</v>
      </c>
      <c r="AG75" s="609">
        <f t="shared" si="530"/>
        <v>0</v>
      </c>
      <c r="AH75" s="609"/>
    </row>
    <row r="76" spans="1:382" s="57" customFormat="1">
      <c r="A76" s="49">
        <v>1.18</v>
      </c>
      <c r="B76" s="643" t="s">
        <v>277</v>
      </c>
      <c r="C76" s="742">
        <f t="shared" si="323"/>
        <v>0</v>
      </c>
      <c r="D76" s="743">
        <f t="shared" si="323"/>
        <v>0</v>
      </c>
      <c r="E76" s="743">
        <f t="shared" si="323"/>
        <v>0</v>
      </c>
      <c r="F76" s="744">
        <f t="shared" si="323"/>
        <v>0</v>
      </c>
      <c r="G76" s="613"/>
      <c r="H76" s="613"/>
      <c r="I76" s="613"/>
      <c r="J76" s="613"/>
      <c r="K76" s="613"/>
      <c r="L76" s="613"/>
      <c r="M76" s="613"/>
      <c r="N76" s="613"/>
      <c r="O76" s="613"/>
      <c r="P76" s="613"/>
      <c r="Q76" s="613"/>
      <c r="R76" s="613"/>
      <c r="S76" s="613"/>
      <c r="T76" s="613"/>
      <c r="U76" s="613"/>
      <c r="V76" s="613"/>
      <c r="W76" s="613"/>
      <c r="X76" s="613"/>
      <c r="Y76" s="613"/>
      <c r="Z76" s="613"/>
      <c r="AA76" s="613"/>
      <c r="AB76" s="613"/>
      <c r="AC76" s="613"/>
      <c r="AD76" s="613"/>
      <c r="AE76" s="613"/>
      <c r="AF76" s="613"/>
      <c r="AG76" s="613"/>
      <c r="AH76" s="613"/>
    </row>
    <row r="77" spans="1:382" s="57" customFormat="1">
      <c r="A77" s="46"/>
      <c r="B77" s="640" t="s">
        <v>221</v>
      </c>
      <c r="C77" s="742">
        <f t="shared" si="323"/>
        <v>0</v>
      </c>
      <c r="D77" s="743">
        <f t="shared" si="323"/>
        <v>0</v>
      </c>
      <c r="E77" s="743">
        <f t="shared" si="323"/>
        <v>0</v>
      </c>
      <c r="F77" s="744">
        <f t="shared" si="323"/>
        <v>0</v>
      </c>
      <c r="G77" s="609">
        <f t="shared" ref="G77:I77" si="531">+G76*-0.4</f>
        <v>0</v>
      </c>
      <c r="H77" s="609">
        <f t="shared" si="531"/>
        <v>0</v>
      </c>
      <c r="I77" s="609">
        <f t="shared" si="531"/>
        <v>0</v>
      </c>
      <c r="J77" s="609"/>
      <c r="K77" s="609">
        <f t="shared" ref="K77:M77" si="532">+K76*-0.4</f>
        <v>0</v>
      </c>
      <c r="L77" s="609">
        <f t="shared" si="532"/>
        <v>0</v>
      </c>
      <c r="M77" s="609">
        <f t="shared" si="532"/>
        <v>0</v>
      </c>
      <c r="N77" s="609"/>
      <c r="O77" s="609">
        <f t="shared" ref="O77:Q77" si="533">+O76*-0.4</f>
        <v>0</v>
      </c>
      <c r="P77" s="609">
        <f t="shared" si="533"/>
        <v>0</v>
      </c>
      <c r="Q77" s="609">
        <f t="shared" si="533"/>
        <v>0</v>
      </c>
      <c r="R77" s="609"/>
      <c r="S77" s="609">
        <f t="shared" ref="S77:U77" si="534">+S76*-0.4</f>
        <v>0</v>
      </c>
      <c r="T77" s="609">
        <f t="shared" si="534"/>
        <v>0</v>
      </c>
      <c r="U77" s="609">
        <f t="shared" si="534"/>
        <v>0</v>
      </c>
      <c r="V77" s="609"/>
      <c r="W77" s="609">
        <f t="shared" ref="W77:Y77" si="535">+W76*-0.4</f>
        <v>0</v>
      </c>
      <c r="X77" s="609">
        <f t="shared" si="535"/>
        <v>0</v>
      </c>
      <c r="Y77" s="609">
        <f t="shared" si="535"/>
        <v>0</v>
      </c>
      <c r="Z77" s="609"/>
      <c r="AA77" s="609">
        <f t="shared" ref="AA77:AC77" si="536">+AA76*-0.4</f>
        <v>0</v>
      </c>
      <c r="AB77" s="609">
        <f t="shared" si="536"/>
        <v>0</v>
      </c>
      <c r="AC77" s="609">
        <f t="shared" si="536"/>
        <v>0</v>
      </c>
      <c r="AD77" s="609"/>
      <c r="AE77" s="609">
        <f t="shared" ref="AE77:AG77" si="537">+AE76*-0.4</f>
        <v>0</v>
      </c>
      <c r="AF77" s="609">
        <f t="shared" si="537"/>
        <v>0</v>
      </c>
      <c r="AG77" s="609">
        <f t="shared" si="537"/>
        <v>0</v>
      </c>
      <c r="AH77" s="609"/>
    </row>
    <row r="78" spans="1:382" s="57" customFormat="1">
      <c r="A78" s="46"/>
      <c r="B78" s="640" t="s">
        <v>222</v>
      </c>
      <c r="C78" s="742">
        <f t="shared" si="323"/>
        <v>0</v>
      </c>
      <c r="D78" s="743">
        <f t="shared" si="323"/>
        <v>0</v>
      </c>
      <c r="E78" s="743">
        <f t="shared" si="323"/>
        <v>0</v>
      </c>
      <c r="F78" s="744">
        <f t="shared" si="323"/>
        <v>0</v>
      </c>
      <c r="G78" s="609">
        <f t="shared" ref="G78:I78" si="538">+G76+G77</f>
        <v>0</v>
      </c>
      <c r="H78" s="609">
        <f t="shared" si="538"/>
        <v>0</v>
      </c>
      <c r="I78" s="609">
        <f t="shared" si="538"/>
        <v>0</v>
      </c>
      <c r="J78" s="609"/>
      <c r="K78" s="609">
        <f t="shared" ref="K78:M78" si="539">+K76+K77</f>
        <v>0</v>
      </c>
      <c r="L78" s="609">
        <f t="shared" si="539"/>
        <v>0</v>
      </c>
      <c r="M78" s="609">
        <f t="shared" si="539"/>
        <v>0</v>
      </c>
      <c r="N78" s="609"/>
      <c r="O78" s="609">
        <f t="shared" ref="O78:Q78" si="540">+O76+O77</f>
        <v>0</v>
      </c>
      <c r="P78" s="609">
        <f t="shared" si="540"/>
        <v>0</v>
      </c>
      <c r="Q78" s="609">
        <f t="shared" si="540"/>
        <v>0</v>
      </c>
      <c r="R78" s="609"/>
      <c r="S78" s="609">
        <f t="shared" ref="S78:U78" si="541">+S76+S77</f>
        <v>0</v>
      </c>
      <c r="T78" s="609">
        <f t="shared" si="541"/>
        <v>0</v>
      </c>
      <c r="U78" s="609">
        <f t="shared" si="541"/>
        <v>0</v>
      </c>
      <c r="V78" s="609"/>
      <c r="W78" s="609">
        <f t="shared" ref="W78:Y78" si="542">+W76+W77</f>
        <v>0</v>
      </c>
      <c r="X78" s="609">
        <f t="shared" si="542"/>
        <v>0</v>
      </c>
      <c r="Y78" s="609">
        <f t="shared" si="542"/>
        <v>0</v>
      </c>
      <c r="Z78" s="609"/>
      <c r="AA78" s="609">
        <f t="shared" ref="AA78:AC78" si="543">+AA76+AA77</f>
        <v>0</v>
      </c>
      <c r="AB78" s="609">
        <f t="shared" si="543"/>
        <v>0</v>
      </c>
      <c r="AC78" s="609">
        <f t="shared" si="543"/>
        <v>0</v>
      </c>
      <c r="AD78" s="609"/>
      <c r="AE78" s="609">
        <f t="shared" ref="AE78:AG78" si="544">+AE76+AE77</f>
        <v>0</v>
      </c>
      <c r="AF78" s="609">
        <f t="shared" si="544"/>
        <v>0</v>
      </c>
      <c r="AG78" s="609">
        <f t="shared" si="544"/>
        <v>0</v>
      </c>
      <c r="AH78" s="609"/>
    </row>
    <row r="79" spans="1:382" s="57" customFormat="1">
      <c r="A79" s="54">
        <v>1.19</v>
      </c>
      <c r="B79" s="643" t="s">
        <v>278</v>
      </c>
      <c r="C79" s="742">
        <f t="shared" si="323"/>
        <v>0</v>
      </c>
      <c r="D79" s="743">
        <f t="shared" si="323"/>
        <v>0</v>
      </c>
      <c r="E79" s="743">
        <f t="shared" si="323"/>
        <v>0</v>
      </c>
      <c r="F79" s="744">
        <f t="shared" si="323"/>
        <v>0</v>
      </c>
      <c r="G79" s="613"/>
      <c r="H79" s="613"/>
      <c r="I79" s="613"/>
      <c r="J79" s="613"/>
      <c r="K79" s="613"/>
      <c r="L79" s="613"/>
      <c r="M79" s="613"/>
      <c r="N79" s="613"/>
      <c r="O79" s="613"/>
      <c r="P79" s="613"/>
      <c r="Q79" s="613"/>
      <c r="R79" s="613"/>
      <c r="S79" s="613"/>
      <c r="T79" s="613"/>
      <c r="U79" s="613"/>
      <c r="V79" s="613"/>
      <c r="W79" s="613"/>
      <c r="X79" s="613"/>
      <c r="Y79" s="613"/>
      <c r="Z79" s="613"/>
      <c r="AA79" s="613"/>
      <c r="AB79" s="613"/>
      <c r="AC79" s="613"/>
      <c r="AD79" s="613"/>
      <c r="AE79" s="613"/>
      <c r="AF79" s="613"/>
      <c r="AG79" s="613"/>
      <c r="AH79" s="613"/>
    </row>
    <row r="80" spans="1:382" s="57" customFormat="1">
      <c r="A80" s="46"/>
      <c r="B80" s="640" t="s">
        <v>221</v>
      </c>
      <c r="C80" s="742">
        <f t="shared" si="323"/>
        <v>0</v>
      </c>
      <c r="D80" s="743">
        <f t="shared" si="323"/>
        <v>0</v>
      </c>
      <c r="E80" s="743">
        <f t="shared" si="323"/>
        <v>0</v>
      </c>
      <c r="F80" s="744">
        <f t="shared" si="323"/>
        <v>0</v>
      </c>
      <c r="G80" s="609">
        <f t="shared" ref="G80:I80" si="545">+G79*-0.4</f>
        <v>0</v>
      </c>
      <c r="H80" s="609">
        <f t="shared" si="545"/>
        <v>0</v>
      </c>
      <c r="I80" s="609">
        <f t="shared" si="545"/>
        <v>0</v>
      </c>
      <c r="J80" s="609">
        <f t="shared" ref="J80:J81" si="546">SUM(G80:I80)</f>
        <v>0</v>
      </c>
      <c r="K80" s="609">
        <f t="shared" ref="K80:M80" si="547">+K79*-0.4</f>
        <v>0</v>
      </c>
      <c r="L80" s="609">
        <f t="shared" si="547"/>
        <v>0</v>
      </c>
      <c r="M80" s="609">
        <f t="shared" si="547"/>
        <v>0</v>
      </c>
      <c r="N80" s="609">
        <f t="shared" ref="N80:N81" si="548">SUM(K80:M80)</f>
        <v>0</v>
      </c>
      <c r="O80" s="609">
        <f t="shared" ref="O80:Q80" si="549">+O79*-0.4</f>
        <v>0</v>
      </c>
      <c r="P80" s="609">
        <f t="shared" si="549"/>
        <v>0</v>
      </c>
      <c r="Q80" s="609">
        <f t="shared" si="549"/>
        <v>0</v>
      </c>
      <c r="R80" s="609">
        <f t="shared" ref="R80:R81" si="550">SUM(O80:Q80)</f>
        <v>0</v>
      </c>
      <c r="S80" s="609">
        <f t="shared" ref="S80:U80" si="551">+S79*-0.4</f>
        <v>0</v>
      </c>
      <c r="T80" s="609">
        <f t="shared" si="551"/>
        <v>0</v>
      </c>
      <c r="U80" s="609">
        <f t="shared" si="551"/>
        <v>0</v>
      </c>
      <c r="V80" s="609">
        <f t="shared" ref="V80:V81" si="552">SUM(S80:U80)</f>
        <v>0</v>
      </c>
      <c r="W80" s="609">
        <f t="shared" ref="W80:Y80" si="553">+W79*-0.4</f>
        <v>0</v>
      </c>
      <c r="X80" s="609">
        <f t="shared" si="553"/>
        <v>0</v>
      </c>
      <c r="Y80" s="609">
        <f t="shared" si="553"/>
        <v>0</v>
      </c>
      <c r="Z80" s="609">
        <f t="shared" ref="Z80:Z81" si="554">SUM(W80:Y80)</f>
        <v>0</v>
      </c>
      <c r="AA80" s="609">
        <f t="shared" ref="AA80:AC80" si="555">+AA79*-0.4</f>
        <v>0</v>
      </c>
      <c r="AB80" s="609">
        <f t="shared" si="555"/>
        <v>0</v>
      </c>
      <c r="AC80" s="609">
        <f t="shared" si="555"/>
        <v>0</v>
      </c>
      <c r="AD80" s="609">
        <f t="shared" ref="AD80:AD81" si="556">SUM(AA80:AC80)</f>
        <v>0</v>
      </c>
      <c r="AE80" s="609">
        <f t="shared" ref="AE80:AG80" si="557">+AE79*-0.4</f>
        <v>0</v>
      </c>
      <c r="AF80" s="609">
        <f t="shared" si="557"/>
        <v>0</v>
      </c>
      <c r="AG80" s="609">
        <f t="shared" si="557"/>
        <v>0</v>
      </c>
      <c r="AH80" s="609">
        <f t="shared" ref="AH80:AH81" si="558">SUM(AE80:AG80)</f>
        <v>0</v>
      </c>
    </row>
    <row r="81" spans="1:34" s="57" customFormat="1">
      <c r="A81" s="46"/>
      <c r="B81" s="640" t="s">
        <v>222</v>
      </c>
      <c r="C81" s="742">
        <f t="shared" si="323"/>
        <v>0</v>
      </c>
      <c r="D81" s="743">
        <f t="shared" si="323"/>
        <v>0</v>
      </c>
      <c r="E81" s="743">
        <f t="shared" si="323"/>
        <v>0</v>
      </c>
      <c r="F81" s="744">
        <f t="shared" si="323"/>
        <v>0</v>
      </c>
      <c r="G81" s="609">
        <f t="shared" ref="G81:I81" si="559">+G79+G80</f>
        <v>0</v>
      </c>
      <c r="H81" s="609">
        <f t="shared" si="559"/>
        <v>0</v>
      </c>
      <c r="I81" s="609">
        <f t="shared" si="559"/>
        <v>0</v>
      </c>
      <c r="J81" s="609">
        <f t="shared" si="546"/>
        <v>0</v>
      </c>
      <c r="K81" s="609">
        <f t="shared" ref="K81:M81" si="560">+K79+K80</f>
        <v>0</v>
      </c>
      <c r="L81" s="609">
        <f t="shared" si="560"/>
        <v>0</v>
      </c>
      <c r="M81" s="609">
        <f t="shared" si="560"/>
        <v>0</v>
      </c>
      <c r="N81" s="609">
        <f t="shared" si="548"/>
        <v>0</v>
      </c>
      <c r="O81" s="609">
        <f t="shared" ref="O81:Q81" si="561">+O79+O80</f>
        <v>0</v>
      </c>
      <c r="P81" s="609">
        <f t="shared" si="561"/>
        <v>0</v>
      </c>
      <c r="Q81" s="609">
        <f t="shared" si="561"/>
        <v>0</v>
      </c>
      <c r="R81" s="609">
        <f t="shared" si="550"/>
        <v>0</v>
      </c>
      <c r="S81" s="609">
        <f t="shared" ref="S81:U81" si="562">+S79+S80</f>
        <v>0</v>
      </c>
      <c r="T81" s="609">
        <f t="shared" si="562"/>
        <v>0</v>
      </c>
      <c r="U81" s="609">
        <f t="shared" si="562"/>
        <v>0</v>
      </c>
      <c r="V81" s="609">
        <f t="shared" si="552"/>
        <v>0</v>
      </c>
      <c r="W81" s="609">
        <f t="shared" ref="W81:Y81" si="563">+W79+W80</f>
        <v>0</v>
      </c>
      <c r="X81" s="609">
        <f t="shared" si="563"/>
        <v>0</v>
      </c>
      <c r="Y81" s="609">
        <f t="shared" si="563"/>
        <v>0</v>
      </c>
      <c r="Z81" s="609">
        <f t="shared" si="554"/>
        <v>0</v>
      </c>
      <c r="AA81" s="609">
        <f t="shared" ref="AA81:AC81" si="564">+AA79+AA80</f>
        <v>0</v>
      </c>
      <c r="AB81" s="609">
        <f t="shared" si="564"/>
        <v>0</v>
      </c>
      <c r="AC81" s="609">
        <f t="shared" si="564"/>
        <v>0</v>
      </c>
      <c r="AD81" s="609">
        <f t="shared" si="556"/>
        <v>0</v>
      </c>
      <c r="AE81" s="609">
        <f t="shared" ref="AE81:AG81" si="565">+AE79+AE80</f>
        <v>0</v>
      </c>
      <c r="AF81" s="609">
        <f t="shared" si="565"/>
        <v>0</v>
      </c>
      <c r="AG81" s="609">
        <f t="shared" si="565"/>
        <v>0</v>
      </c>
      <c r="AH81" s="609">
        <f t="shared" si="558"/>
        <v>0</v>
      </c>
    </row>
    <row r="82" spans="1:34" s="57" customFormat="1">
      <c r="A82" s="54">
        <v>1.2</v>
      </c>
      <c r="B82" s="643"/>
      <c r="C82" s="742">
        <f t="shared" si="323"/>
        <v>0</v>
      </c>
      <c r="D82" s="743">
        <f t="shared" si="323"/>
        <v>0</v>
      </c>
      <c r="E82" s="743">
        <f t="shared" si="323"/>
        <v>0</v>
      </c>
      <c r="F82" s="744">
        <f t="shared" si="323"/>
        <v>0</v>
      </c>
      <c r="G82" s="613"/>
      <c r="H82" s="613"/>
      <c r="I82" s="613"/>
      <c r="J82" s="749">
        <f t="shared" ref="J82:J90" si="566">SUM(G82:I82)</f>
        <v>0</v>
      </c>
      <c r="K82" s="613"/>
      <c r="L82" s="613"/>
      <c r="M82" s="613"/>
      <c r="N82" s="749">
        <f t="shared" ref="N82:N90" si="567">SUM(K82:M82)</f>
        <v>0</v>
      </c>
      <c r="O82" s="613"/>
      <c r="P82" s="613"/>
      <c r="Q82" s="613"/>
      <c r="R82" s="749">
        <f t="shared" ref="R82:R90" si="568">SUM(O82:Q82)</f>
        <v>0</v>
      </c>
      <c r="S82" s="613"/>
      <c r="T82" s="613"/>
      <c r="U82" s="613"/>
      <c r="V82" s="749">
        <f t="shared" ref="V82:V90" si="569">SUM(S82:U82)</f>
        <v>0</v>
      </c>
      <c r="W82" s="613"/>
      <c r="X82" s="613"/>
      <c r="Y82" s="613"/>
      <c r="Z82" s="749">
        <f t="shared" ref="Z82:Z90" si="570">SUM(W82:Y82)</f>
        <v>0</v>
      </c>
      <c r="AA82" s="613"/>
      <c r="AB82" s="613"/>
      <c r="AC82" s="613"/>
      <c r="AD82" s="749">
        <f t="shared" ref="AD82:AD90" si="571">SUM(AA82:AC82)</f>
        <v>0</v>
      </c>
      <c r="AE82" s="613"/>
      <c r="AF82" s="613"/>
      <c r="AG82" s="613"/>
      <c r="AH82" s="749">
        <f t="shared" ref="AH82:AH90" si="572">SUM(AE82:AG82)</f>
        <v>0</v>
      </c>
    </row>
    <row r="83" spans="1:34" s="57" customFormat="1">
      <c r="A83" s="46"/>
      <c r="B83" s="640" t="s">
        <v>221</v>
      </c>
      <c r="C83" s="742">
        <f t="shared" si="323"/>
        <v>0</v>
      </c>
      <c r="D83" s="743">
        <f t="shared" si="323"/>
        <v>0</v>
      </c>
      <c r="E83" s="743">
        <f t="shared" si="323"/>
        <v>0</v>
      </c>
      <c r="F83" s="744">
        <f t="shared" si="323"/>
        <v>0</v>
      </c>
      <c r="G83" s="609">
        <f t="shared" ref="G83:I83" si="573">+G82*-0.4</f>
        <v>0</v>
      </c>
      <c r="H83" s="609">
        <f t="shared" si="573"/>
        <v>0</v>
      </c>
      <c r="I83" s="609">
        <f t="shared" si="573"/>
        <v>0</v>
      </c>
      <c r="J83" s="609">
        <f t="shared" si="566"/>
        <v>0</v>
      </c>
      <c r="K83" s="609">
        <f t="shared" ref="K83:M83" si="574">+K82*-0.4</f>
        <v>0</v>
      </c>
      <c r="L83" s="609">
        <f t="shared" si="574"/>
        <v>0</v>
      </c>
      <c r="M83" s="609">
        <f t="shared" si="574"/>
        <v>0</v>
      </c>
      <c r="N83" s="609">
        <f t="shared" si="567"/>
        <v>0</v>
      </c>
      <c r="O83" s="609">
        <f t="shared" ref="O83:Q83" si="575">+O82*-0.4</f>
        <v>0</v>
      </c>
      <c r="P83" s="609">
        <f t="shared" si="575"/>
        <v>0</v>
      </c>
      <c r="Q83" s="609">
        <f t="shared" si="575"/>
        <v>0</v>
      </c>
      <c r="R83" s="609">
        <f t="shared" si="568"/>
        <v>0</v>
      </c>
      <c r="S83" s="609">
        <f t="shared" ref="S83:U83" si="576">+S82*-0.4</f>
        <v>0</v>
      </c>
      <c r="T83" s="609">
        <f t="shared" si="576"/>
        <v>0</v>
      </c>
      <c r="U83" s="609">
        <f t="shared" si="576"/>
        <v>0</v>
      </c>
      <c r="V83" s="609">
        <f t="shared" si="569"/>
        <v>0</v>
      </c>
      <c r="W83" s="609">
        <f t="shared" ref="W83:Y83" si="577">+W82*-0.4</f>
        <v>0</v>
      </c>
      <c r="X83" s="609">
        <f t="shared" si="577"/>
        <v>0</v>
      </c>
      <c r="Y83" s="609">
        <f t="shared" si="577"/>
        <v>0</v>
      </c>
      <c r="Z83" s="609">
        <f t="shared" si="570"/>
        <v>0</v>
      </c>
      <c r="AA83" s="609">
        <f t="shared" ref="AA83:AC83" si="578">+AA82*-0.4</f>
        <v>0</v>
      </c>
      <c r="AB83" s="609">
        <f t="shared" si="578"/>
        <v>0</v>
      </c>
      <c r="AC83" s="609">
        <f t="shared" si="578"/>
        <v>0</v>
      </c>
      <c r="AD83" s="609">
        <f t="shared" si="571"/>
        <v>0</v>
      </c>
      <c r="AE83" s="609">
        <f t="shared" ref="AE83:AG83" si="579">+AE82*-0.4</f>
        <v>0</v>
      </c>
      <c r="AF83" s="609">
        <f t="shared" si="579"/>
        <v>0</v>
      </c>
      <c r="AG83" s="609">
        <f t="shared" si="579"/>
        <v>0</v>
      </c>
      <c r="AH83" s="609">
        <f t="shared" si="572"/>
        <v>0</v>
      </c>
    </row>
    <row r="84" spans="1:34" s="57" customFormat="1">
      <c r="A84" s="46"/>
      <c r="B84" s="640" t="s">
        <v>222</v>
      </c>
      <c r="C84" s="742">
        <f t="shared" si="323"/>
        <v>0</v>
      </c>
      <c r="D84" s="743">
        <f t="shared" si="323"/>
        <v>0</v>
      </c>
      <c r="E84" s="743">
        <f t="shared" si="323"/>
        <v>0</v>
      </c>
      <c r="F84" s="744">
        <f t="shared" si="323"/>
        <v>0</v>
      </c>
      <c r="G84" s="609">
        <f t="shared" ref="G84:I84" si="580">+G82+G83</f>
        <v>0</v>
      </c>
      <c r="H84" s="609">
        <f t="shared" si="580"/>
        <v>0</v>
      </c>
      <c r="I84" s="609">
        <f t="shared" si="580"/>
        <v>0</v>
      </c>
      <c r="J84" s="609">
        <f t="shared" si="566"/>
        <v>0</v>
      </c>
      <c r="K84" s="609">
        <f t="shared" ref="K84:M84" si="581">+K82+K83</f>
        <v>0</v>
      </c>
      <c r="L84" s="609">
        <f t="shared" si="581"/>
        <v>0</v>
      </c>
      <c r="M84" s="609">
        <f t="shared" si="581"/>
        <v>0</v>
      </c>
      <c r="N84" s="609">
        <f t="shared" si="567"/>
        <v>0</v>
      </c>
      <c r="O84" s="609">
        <f t="shared" ref="O84:Q84" si="582">+O82+O83</f>
        <v>0</v>
      </c>
      <c r="P84" s="609">
        <f t="shared" si="582"/>
        <v>0</v>
      </c>
      <c r="Q84" s="609">
        <f t="shared" si="582"/>
        <v>0</v>
      </c>
      <c r="R84" s="609">
        <f t="shared" si="568"/>
        <v>0</v>
      </c>
      <c r="S84" s="609">
        <f t="shared" ref="S84:U84" si="583">+S82+S83</f>
        <v>0</v>
      </c>
      <c r="T84" s="609">
        <f t="shared" si="583"/>
        <v>0</v>
      </c>
      <c r="U84" s="609">
        <f t="shared" si="583"/>
        <v>0</v>
      </c>
      <c r="V84" s="609">
        <f t="shared" si="569"/>
        <v>0</v>
      </c>
      <c r="W84" s="609">
        <f t="shared" ref="W84:Y84" si="584">+W82+W83</f>
        <v>0</v>
      </c>
      <c r="X84" s="609">
        <f t="shared" si="584"/>
        <v>0</v>
      </c>
      <c r="Y84" s="609">
        <f t="shared" si="584"/>
        <v>0</v>
      </c>
      <c r="Z84" s="609">
        <f t="shared" si="570"/>
        <v>0</v>
      </c>
      <c r="AA84" s="609">
        <f t="shared" ref="AA84:AC84" si="585">+AA82+AA83</f>
        <v>0</v>
      </c>
      <c r="AB84" s="609">
        <f t="shared" si="585"/>
        <v>0</v>
      </c>
      <c r="AC84" s="609">
        <f t="shared" si="585"/>
        <v>0</v>
      </c>
      <c r="AD84" s="609">
        <f t="shared" si="571"/>
        <v>0</v>
      </c>
      <c r="AE84" s="609">
        <f t="shared" ref="AE84:AG84" si="586">+AE82+AE83</f>
        <v>0</v>
      </c>
      <c r="AF84" s="609">
        <f t="shared" si="586"/>
        <v>0</v>
      </c>
      <c r="AG84" s="609">
        <f t="shared" si="586"/>
        <v>0</v>
      </c>
      <c r="AH84" s="609">
        <f t="shared" si="572"/>
        <v>0</v>
      </c>
    </row>
    <row r="85" spans="1:34" s="57" customFormat="1">
      <c r="A85" s="54">
        <v>1.21</v>
      </c>
      <c r="B85" s="643" t="s">
        <v>277</v>
      </c>
      <c r="C85" s="742">
        <f t="shared" si="323"/>
        <v>0</v>
      </c>
      <c r="D85" s="743">
        <f t="shared" si="323"/>
        <v>0</v>
      </c>
      <c r="E85" s="743">
        <f t="shared" si="323"/>
        <v>0</v>
      </c>
      <c r="F85" s="744">
        <f t="shared" si="323"/>
        <v>0</v>
      </c>
      <c r="G85" s="613"/>
      <c r="H85" s="613"/>
      <c r="I85" s="613"/>
      <c r="J85" s="749">
        <f t="shared" si="566"/>
        <v>0</v>
      </c>
      <c r="K85" s="613"/>
      <c r="L85" s="613"/>
      <c r="M85" s="613"/>
      <c r="N85" s="749">
        <f t="shared" si="567"/>
        <v>0</v>
      </c>
      <c r="O85" s="613"/>
      <c r="P85" s="613"/>
      <c r="Q85" s="613"/>
      <c r="R85" s="749">
        <f t="shared" si="568"/>
        <v>0</v>
      </c>
      <c r="S85" s="613"/>
      <c r="T85" s="613"/>
      <c r="U85" s="613"/>
      <c r="V85" s="749">
        <f t="shared" si="569"/>
        <v>0</v>
      </c>
      <c r="W85" s="613"/>
      <c r="X85" s="613"/>
      <c r="Y85" s="613"/>
      <c r="Z85" s="749">
        <f t="shared" si="570"/>
        <v>0</v>
      </c>
      <c r="AA85" s="613"/>
      <c r="AB85" s="613"/>
      <c r="AC85" s="613"/>
      <c r="AD85" s="749">
        <f t="shared" si="571"/>
        <v>0</v>
      </c>
      <c r="AE85" s="613"/>
      <c r="AF85" s="613"/>
      <c r="AG85" s="613"/>
      <c r="AH85" s="749">
        <f t="shared" si="572"/>
        <v>0</v>
      </c>
    </row>
    <row r="86" spans="1:34" s="57" customFormat="1">
      <c r="A86" s="46"/>
      <c r="B86" s="640" t="s">
        <v>221</v>
      </c>
      <c r="C86" s="742">
        <f t="shared" si="323"/>
        <v>0</v>
      </c>
      <c r="D86" s="743">
        <f t="shared" si="323"/>
        <v>0</v>
      </c>
      <c r="E86" s="743">
        <f t="shared" si="323"/>
        <v>0</v>
      </c>
      <c r="F86" s="744">
        <f t="shared" si="323"/>
        <v>0</v>
      </c>
      <c r="G86" s="609">
        <f t="shared" ref="G86:I86" si="587">+G85*-0.4</f>
        <v>0</v>
      </c>
      <c r="H86" s="609">
        <f t="shared" si="587"/>
        <v>0</v>
      </c>
      <c r="I86" s="609">
        <f t="shared" si="587"/>
        <v>0</v>
      </c>
      <c r="J86" s="609">
        <f t="shared" si="566"/>
        <v>0</v>
      </c>
      <c r="K86" s="609">
        <f t="shared" ref="K86:M86" si="588">+K85*-0.4</f>
        <v>0</v>
      </c>
      <c r="L86" s="609">
        <f t="shared" si="588"/>
        <v>0</v>
      </c>
      <c r="M86" s="609">
        <f t="shared" si="588"/>
        <v>0</v>
      </c>
      <c r="N86" s="609">
        <f t="shared" si="567"/>
        <v>0</v>
      </c>
      <c r="O86" s="609">
        <f t="shared" ref="O86:Q86" si="589">+O85*-0.4</f>
        <v>0</v>
      </c>
      <c r="P86" s="609">
        <f t="shared" si="589"/>
        <v>0</v>
      </c>
      <c r="Q86" s="609">
        <f t="shared" si="589"/>
        <v>0</v>
      </c>
      <c r="R86" s="609">
        <f t="shared" si="568"/>
        <v>0</v>
      </c>
      <c r="S86" s="609">
        <f t="shared" ref="S86:U86" si="590">+S85*-0.4</f>
        <v>0</v>
      </c>
      <c r="T86" s="609">
        <f t="shared" si="590"/>
        <v>0</v>
      </c>
      <c r="U86" s="609">
        <f t="shared" si="590"/>
        <v>0</v>
      </c>
      <c r="V86" s="609">
        <f t="shared" si="569"/>
        <v>0</v>
      </c>
      <c r="W86" s="609">
        <f t="shared" ref="W86:Y86" si="591">+W85*-0.4</f>
        <v>0</v>
      </c>
      <c r="X86" s="609">
        <f t="shared" si="591"/>
        <v>0</v>
      </c>
      <c r="Y86" s="609">
        <f t="shared" si="591"/>
        <v>0</v>
      </c>
      <c r="Z86" s="609">
        <f t="shared" si="570"/>
        <v>0</v>
      </c>
      <c r="AA86" s="609">
        <f t="shared" ref="AA86:AC86" si="592">+AA85*-0.4</f>
        <v>0</v>
      </c>
      <c r="AB86" s="609">
        <f t="shared" si="592"/>
        <v>0</v>
      </c>
      <c r="AC86" s="609">
        <f t="shared" si="592"/>
        <v>0</v>
      </c>
      <c r="AD86" s="609">
        <f t="shared" si="571"/>
        <v>0</v>
      </c>
      <c r="AE86" s="609">
        <f t="shared" ref="AE86:AG86" si="593">+AE85*-0.4</f>
        <v>0</v>
      </c>
      <c r="AF86" s="609">
        <f t="shared" si="593"/>
        <v>0</v>
      </c>
      <c r="AG86" s="609">
        <f t="shared" si="593"/>
        <v>0</v>
      </c>
      <c r="AH86" s="609">
        <f t="shared" si="572"/>
        <v>0</v>
      </c>
    </row>
    <row r="87" spans="1:34" s="57" customFormat="1">
      <c r="A87" s="46"/>
      <c r="B87" s="640" t="s">
        <v>222</v>
      </c>
      <c r="C87" s="742">
        <f t="shared" si="323"/>
        <v>0</v>
      </c>
      <c r="D87" s="743">
        <f t="shared" si="323"/>
        <v>0</v>
      </c>
      <c r="E87" s="743">
        <f t="shared" si="323"/>
        <v>0</v>
      </c>
      <c r="F87" s="744">
        <f t="shared" si="323"/>
        <v>0</v>
      </c>
      <c r="G87" s="609">
        <f t="shared" ref="G87:I87" si="594">+G85+G86</f>
        <v>0</v>
      </c>
      <c r="H87" s="609">
        <f t="shared" si="594"/>
        <v>0</v>
      </c>
      <c r="I87" s="609">
        <f t="shared" si="594"/>
        <v>0</v>
      </c>
      <c r="J87" s="609">
        <f t="shared" si="566"/>
        <v>0</v>
      </c>
      <c r="K87" s="609">
        <f t="shared" ref="K87:M87" si="595">+K85+K86</f>
        <v>0</v>
      </c>
      <c r="L87" s="609">
        <f t="shared" si="595"/>
        <v>0</v>
      </c>
      <c r="M87" s="609">
        <f t="shared" si="595"/>
        <v>0</v>
      </c>
      <c r="N87" s="609">
        <f t="shared" si="567"/>
        <v>0</v>
      </c>
      <c r="O87" s="609">
        <f t="shared" ref="O87:Q87" si="596">+O85+O86</f>
        <v>0</v>
      </c>
      <c r="P87" s="609">
        <f t="shared" si="596"/>
        <v>0</v>
      </c>
      <c r="Q87" s="609">
        <f t="shared" si="596"/>
        <v>0</v>
      </c>
      <c r="R87" s="609">
        <f t="shared" si="568"/>
        <v>0</v>
      </c>
      <c r="S87" s="609">
        <f t="shared" ref="S87:U87" si="597">+S85+S86</f>
        <v>0</v>
      </c>
      <c r="T87" s="609">
        <f t="shared" si="597"/>
        <v>0</v>
      </c>
      <c r="U87" s="609">
        <f t="shared" si="597"/>
        <v>0</v>
      </c>
      <c r="V87" s="609">
        <f t="shared" si="569"/>
        <v>0</v>
      </c>
      <c r="W87" s="609">
        <f t="shared" ref="W87:Y87" si="598">+W85+W86</f>
        <v>0</v>
      </c>
      <c r="X87" s="609">
        <f t="shared" si="598"/>
        <v>0</v>
      </c>
      <c r="Y87" s="609">
        <f t="shared" si="598"/>
        <v>0</v>
      </c>
      <c r="Z87" s="609">
        <f t="shared" si="570"/>
        <v>0</v>
      </c>
      <c r="AA87" s="609">
        <f t="shared" ref="AA87:AC87" si="599">+AA85+AA86</f>
        <v>0</v>
      </c>
      <c r="AB87" s="609">
        <f t="shared" si="599"/>
        <v>0</v>
      </c>
      <c r="AC87" s="609">
        <f t="shared" si="599"/>
        <v>0</v>
      </c>
      <c r="AD87" s="609">
        <f t="shared" si="571"/>
        <v>0</v>
      </c>
      <c r="AE87" s="609">
        <f t="shared" ref="AE87:AG87" si="600">+AE85+AE86</f>
        <v>0</v>
      </c>
      <c r="AF87" s="609">
        <f t="shared" si="600"/>
        <v>0</v>
      </c>
      <c r="AG87" s="609">
        <f t="shared" si="600"/>
        <v>0</v>
      </c>
      <c r="AH87" s="609">
        <f t="shared" si="572"/>
        <v>0</v>
      </c>
    </row>
    <row r="88" spans="1:34" s="57" customFormat="1">
      <c r="A88" s="54">
        <v>1.22</v>
      </c>
      <c r="B88" s="643" t="s">
        <v>278</v>
      </c>
      <c r="C88" s="742">
        <f t="shared" si="323"/>
        <v>0</v>
      </c>
      <c r="D88" s="743">
        <f t="shared" si="323"/>
        <v>0</v>
      </c>
      <c r="E88" s="743">
        <f t="shared" si="323"/>
        <v>0</v>
      </c>
      <c r="F88" s="744">
        <f t="shared" si="323"/>
        <v>0</v>
      </c>
      <c r="G88" s="613"/>
      <c r="H88" s="613"/>
      <c r="I88" s="613"/>
      <c r="J88" s="749">
        <f t="shared" si="566"/>
        <v>0</v>
      </c>
      <c r="K88" s="613"/>
      <c r="L88" s="613"/>
      <c r="M88" s="613"/>
      <c r="N88" s="749">
        <f t="shared" si="567"/>
        <v>0</v>
      </c>
      <c r="O88" s="613"/>
      <c r="P88" s="613"/>
      <c r="Q88" s="613"/>
      <c r="R88" s="749">
        <f t="shared" si="568"/>
        <v>0</v>
      </c>
      <c r="S88" s="613"/>
      <c r="T88" s="613"/>
      <c r="U88" s="613"/>
      <c r="V88" s="749">
        <f t="shared" si="569"/>
        <v>0</v>
      </c>
      <c r="W88" s="613"/>
      <c r="X88" s="613"/>
      <c r="Y88" s="613"/>
      <c r="Z88" s="749">
        <f t="shared" si="570"/>
        <v>0</v>
      </c>
      <c r="AA88" s="613"/>
      <c r="AB88" s="613"/>
      <c r="AC88" s="613"/>
      <c r="AD88" s="749">
        <f t="shared" si="571"/>
        <v>0</v>
      </c>
      <c r="AE88" s="613"/>
      <c r="AF88" s="613"/>
      <c r="AG88" s="613"/>
      <c r="AH88" s="749">
        <f t="shared" si="572"/>
        <v>0</v>
      </c>
    </row>
    <row r="89" spans="1:34" s="57" customFormat="1">
      <c r="A89" s="46"/>
      <c r="B89" s="640" t="s">
        <v>221</v>
      </c>
      <c r="C89" s="742">
        <f t="shared" si="323"/>
        <v>0</v>
      </c>
      <c r="D89" s="743">
        <f t="shared" si="323"/>
        <v>0</v>
      </c>
      <c r="E89" s="743">
        <f t="shared" si="323"/>
        <v>0</v>
      </c>
      <c r="F89" s="744">
        <f t="shared" si="323"/>
        <v>0</v>
      </c>
      <c r="G89" s="609">
        <f t="shared" ref="G89:I89" si="601">+G88*-0.4</f>
        <v>0</v>
      </c>
      <c r="H89" s="609">
        <f t="shared" si="601"/>
        <v>0</v>
      </c>
      <c r="I89" s="609">
        <f t="shared" si="601"/>
        <v>0</v>
      </c>
      <c r="J89" s="609">
        <f t="shared" si="566"/>
        <v>0</v>
      </c>
      <c r="K89" s="609">
        <f t="shared" ref="K89:M89" si="602">+K88*-0.4</f>
        <v>0</v>
      </c>
      <c r="L89" s="609">
        <f t="shared" si="602"/>
        <v>0</v>
      </c>
      <c r="M89" s="609">
        <f t="shared" si="602"/>
        <v>0</v>
      </c>
      <c r="N89" s="609">
        <f t="shared" si="567"/>
        <v>0</v>
      </c>
      <c r="O89" s="609">
        <f t="shared" ref="O89:Q89" si="603">+O88*-0.4</f>
        <v>0</v>
      </c>
      <c r="P89" s="609">
        <f t="shared" si="603"/>
        <v>0</v>
      </c>
      <c r="Q89" s="609">
        <f t="shared" si="603"/>
        <v>0</v>
      </c>
      <c r="R89" s="609">
        <f t="shared" si="568"/>
        <v>0</v>
      </c>
      <c r="S89" s="609">
        <f t="shared" ref="S89:U89" si="604">+S88*-0.4</f>
        <v>0</v>
      </c>
      <c r="T89" s="609">
        <f t="shared" si="604"/>
        <v>0</v>
      </c>
      <c r="U89" s="609">
        <f t="shared" si="604"/>
        <v>0</v>
      </c>
      <c r="V89" s="609">
        <f t="shared" si="569"/>
        <v>0</v>
      </c>
      <c r="W89" s="609">
        <f t="shared" ref="W89:Y89" si="605">+W88*-0.4</f>
        <v>0</v>
      </c>
      <c r="X89" s="609">
        <f t="shared" si="605"/>
        <v>0</v>
      </c>
      <c r="Y89" s="609">
        <f t="shared" si="605"/>
        <v>0</v>
      </c>
      <c r="Z89" s="609">
        <f t="shared" si="570"/>
        <v>0</v>
      </c>
      <c r="AA89" s="609">
        <f t="shared" ref="AA89:AC89" si="606">+AA88*-0.4</f>
        <v>0</v>
      </c>
      <c r="AB89" s="609">
        <f t="shared" si="606"/>
        <v>0</v>
      </c>
      <c r="AC89" s="609">
        <f t="shared" si="606"/>
        <v>0</v>
      </c>
      <c r="AD89" s="609">
        <f t="shared" si="571"/>
        <v>0</v>
      </c>
      <c r="AE89" s="609">
        <f t="shared" ref="AE89:AG89" si="607">+AE88*-0.4</f>
        <v>0</v>
      </c>
      <c r="AF89" s="609">
        <f t="shared" si="607"/>
        <v>0</v>
      </c>
      <c r="AG89" s="609">
        <f t="shared" si="607"/>
        <v>0</v>
      </c>
      <c r="AH89" s="609">
        <f t="shared" si="572"/>
        <v>0</v>
      </c>
    </row>
    <row r="90" spans="1:34" s="57" customFormat="1">
      <c r="A90" s="46"/>
      <c r="B90" s="640" t="s">
        <v>222</v>
      </c>
      <c r="C90" s="742">
        <f t="shared" si="323"/>
        <v>0</v>
      </c>
      <c r="D90" s="743">
        <f t="shared" si="323"/>
        <v>0</v>
      </c>
      <c r="E90" s="743">
        <f t="shared" si="323"/>
        <v>0</v>
      </c>
      <c r="F90" s="744">
        <f t="shared" si="323"/>
        <v>0</v>
      </c>
      <c r="G90" s="609">
        <f t="shared" ref="G90:I90" si="608">+G88+G89</f>
        <v>0</v>
      </c>
      <c r="H90" s="609">
        <f t="shared" si="608"/>
        <v>0</v>
      </c>
      <c r="I90" s="609">
        <f t="shared" si="608"/>
        <v>0</v>
      </c>
      <c r="J90" s="609">
        <f t="shared" si="566"/>
        <v>0</v>
      </c>
      <c r="K90" s="609">
        <f t="shared" ref="K90:M90" si="609">+K88+K89</f>
        <v>0</v>
      </c>
      <c r="L90" s="609">
        <f t="shared" si="609"/>
        <v>0</v>
      </c>
      <c r="M90" s="609">
        <f t="shared" si="609"/>
        <v>0</v>
      </c>
      <c r="N90" s="609">
        <f t="shared" si="567"/>
        <v>0</v>
      </c>
      <c r="O90" s="609">
        <f t="shared" ref="O90:Q90" si="610">+O88+O89</f>
        <v>0</v>
      </c>
      <c r="P90" s="609">
        <f t="shared" si="610"/>
        <v>0</v>
      </c>
      <c r="Q90" s="609">
        <f t="shared" si="610"/>
        <v>0</v>
      </c>
      <c r="R90" s="609">
        <f t="shared" si="568"/>
        <v>0</v>
      </c>
      <c r="S90" s="609">
        <f t="shared" ref="S90:U90" si="611">+S88+S89</f>
        <v>0</v>
      </c>
      <c r="T90" s="609">
        <f t="shared" si="611"/>
        <v>0</v>
      </c>
      <c r="U90" s="609">
        <f t="shared" si="611"/>
        <v>0</v>
      </c>
      <c r="V90" s="609">
        <f t="shared" si="569"/>
        <v>0</v>
      </c>
      <c r="W90" s="609">
        <f t="shared" ref="W90:Y90" si="612">+W88+W89</f>
        <v>0</v>
      </c>
      <c r="X90" s="609">
        <f t="shared" si="612"/>
        <v>0</v>
      </c>
      <c r="Y90" s="609">
        <f t="shared" si="612"/>
        <v>0</v>
      </c>
      <c r="Z90" s="609">
        <f t="shared" si="570"/>
        <v>0</v>
      </c>
      <c r="AA90" s="609">
        <f t="shared" ref="AA90:AC90" si="613">+AA88+AA89</f>
        <v>0</v>
      </c>
      <c r="AB90" s="609">
        <f t="shared" si="613"/>
        <v>0</v>
      </c>
      <c r="AC90" s="609">
        <f t="shared" si="613"/>
        <v>0</v>
      </c>
      <c r="AD90" s="609">
        <f t="shared" si="571"/>
        <v>0</v>
      </c>
      <c r="AE90" s="609">
        <f t="shared" ref="AE90:AG90" si="614">+AE88+AE89</f>
        <v>0</v>
      </c>
      <c r="AF90" s="609">
        <f t="shared" si="614"/>
        <v>0</v>
      </c>
      <c r="AG90" s="609">
        <f t="shared" si="614"/>
        <v>0</v>
      </c>
      <c r="AH90" s="609">
        <f t="shared" si="572"/>
        <v>0</v>
      </c>
    </row>
    <row r="91" spans="1:34" s="57" customFormat="1">
      <c r="A91" s="59" t="s">
        <v>28</v>
      </c>
      <c r="B91" s="646"/>
      <c r="C91" s="742">
        <f t="shared" si="323"/>
        <v>0</v>
      </c>
      <c r="D91" s="743">
        <f t="shared" si="323"/>
        <v>0</v>
      </c>
      <c r="E91" s="743">
        <f t="shared" si="323"/>
        <v>0</v>
      </c>
      <c r="F91" s="744">
        <f t="shared" si="323"/>
        <v>0</v>
      </c>
      <c r="G91" s="616"/>
      <c r="H91" s="616"/>
      <c r="I91" s="616"/>
      <c r="J91" s="616"/>
      <c r="K91" s="616"/>
      <c r="L91" s="616"/>
      <c r="M91" s="616"/>
      <c r="N91" s="616"/>
      <c r="O91" s="616"/>
      <c r="P91" s="616"/>
      <c r="Q91" s="616"/>
      <c r="R91" s="616"/>
      <c r="S91" s="616"/>
      <c r="T91" s="616"/>
      <c r="U91" s="616"/>
      <c r="V91" s="616"/>
      <c r="W91" s="616"/>
      <c r="X91" s="616"/>
      <c r="Y91" s="616"/>
      <c r="Z91" s="616"/>
      <c r="AA91" s="616"/>
      <c r="AB91" s="616"/>
      <c r="AC91" s="616"/>
      <c r="AD91" s="616"/>
      <c r="AE91" s="616"/>
      <c r="AF91" s="616"/>
      <c r="AG91" s="616"/>
      <c r="AH91" s="616"/>
    </row>
    <row r="92" spans="1:34" s="57" customFormat="1">
      <c r="A92" s="60">
        <v>1.23</v>
      </c>
      <c r="B92" s="647" t="s">
        <v>280</v>
      </c>
      <c r="C92" s="742">
        <f t="shared" si="323"/>
        <v>0</v>
      </c>
      <c r="D92" s="743">
        <f t="shared" si="323"/>
        <v>0</v>
      </c>
      <c r="E92" s="743">
        <f t="shared" si="323"/>
        <v>0</v>
      </c>
      <c r="F92" s="744">
        <f t="shared" si="323"/>
        <v>0</v>
      </c>
      <c r="G92" s="987"/>
      <c r="H92" s="751"/>
      <c r="I92" s="751"/>
      <c r="J92" s="749">
        <f t="shared" ref="J92:J100" si="615">SUM(G92:I92)</f>
        <v>0</v>
      </c>
      <c r="K92" s="987"/>
      <c r="L92" s="751"/>
      <c r="M92" s="751"/>
      <c r="N92" s="749">
        <f t="shared" ref="N92:N100" si="616">SUM(K92:M92)</f>
        <v>0</v>
      </c>
      <c r="O92" s="987"/>
      <c r="P92" s="751"/>
      <c r="Q92" s="751"/>
      <c r="R92" s="749">
        <f t="shared" ref="R92:R100" si="617">SUM(O92:Q92)</f>
        <v>0</v>
      </c>
      <c r="S92" s="987"/>
      <c r="T92" s="751"/>
      <c r="U92" s="751"/>
      <c r="V92" s="749">
        <f t="shared" ref="V92:V100" si="618">SUM(S92:U92)</f>
        <v>0</v>
      </c>
      <c r="W92" s="987"/>
      <c r="X92" s="751"/>
      <c r="Y92" s="751"/>
      <c r="Z92" s="749">
        <f t="shared" ref="Z92:Z100" si="619">SUM(W92:Y92)</f>
        <v>0</v>
      </c>
      <c r="AA92" s="987"/>
      <c r="AB92" s="751"/>
      <c r="AC92" s="751"/>
      <c r="AD92" s="749">
        <f t="shared" ref="AD92:AD100" si="620">SUM(AA92:AC92)</f>
        <v>0</v>
      </c>
      <c r="AE92" s="987"/>
      <c r="AF92" s="751"/>
      <c r="AG92" s="751"/>
      <c r="AH92" s="749">
        <f t="shared" ref="AH92:AH100" si="621">SUM(AE92:AG92)</f>
        <v>0</v>
      </c>
    </row>
    <row r="93" spans="1:34" s="57" customFormat="1">
      <c r="A93" s="61"/>
      <c r="B93" s="640" t="s">
        <v>224</v>
      </c>
      <c r="C93" s="742">
        <f t="shared" si="323"/>
        <v>0</v>
      </c>
      <c r="D93" s="743">
        <f t="shared" si="323"/>
        <v>0</v>
      </c>
      <c r="E93" s="743">
        <f t="shared" si="323"/>
        <v>0</v>
      </c>
      <c r="F93" s="744">
        <f t="shared" si="323"/>
        <v>0</v>
      </c>
      <c r="G93" s="609">
        <f t="shared" ref="G93:I93" si="622">+G92*-0.16</f>
        <v>0</v>
      </c>
      <c r="H93" s="609">
        <f t="shared" si="622"/>
        <v>0</v>
      </c>
      <c r="I93" s="609">
        <f t="shared" si="622"/>
        <v>0</v>
      </c>
      <c r="J93" s="609">
        <f t="shared" si="615"/>
        <v>0</v>
      </c>
      <c r="K93" s="609">
        <f t="shared" ref="K93:M93" si="623">+K92*-0.16</f>
        <v>0</v>
      </c>
      <c r="L93" s="609">
        <f t="shared" si="623"/>
        <v>0</v>
      </c>
      <c r="M93" s="609">
        <f t="shared" si="623"/>
        <v>0</v>
      </c>
      <c r="N93" s="609">
        <f t="shared" si="616"/>
        <v>0</v>
      </c>
      <c r="O93" s="609">
        <f t="shared" ref="O93:Q93" si="624">+O92*-0.16</f>
        <v>0</v>
      </c>
      <c r="P93" s="609">
        <f t="shared" si="624"/>
        <v>0</v>
      </c>
      <c r="Q93" s="609">
        <f t="shared" si="624"/>
        <v>0</v>
      </c>
      <c r="R93" s="609">
        <f t="shared" si="617"/>
        <v>0</v>
      </c>
      <c r="S93" s="609">
        <f t="shared" ref="S93:U93" si="625">+S92*-0.16</f>
        <v>0</v>
      </c>
      <c r="T93" s="609">
        <f t="shared" si="625"/>
        <v>0</v>
      </c>
      <c r="U93" s="609">
        <f t="shared" si="625"/>
        <v>0</v>
      </c>
      <c r="V93" s="609">
        <f t="shared" si="618"/>
        <v>0</v>
      </c>
      <c r="W93" s="609">
        <f t="shared" ref="W93:Y93" si="626">+W92*-0.16</f>
        <v>0</v>
      </c>
      <c r="X93" s="609">
        <f t="shared" si="626"/>
        <v>0</v>
      </c>
      <c r="Y93" s="609">
        <f t="shared" si="626"/>
        <v>0</v>
      </c>
      <c r="Z93" s="609">
        <f t="shared" si="619"/>
        <v>0</v>
      </c>
      <c r="AA93" s="609">
        <f t="shared" ref="AA93:AC93" si="627">+AA92*-0.16</f>
        <v>0</v>
      </c>
      <c r="AB93" s="609">
        <f t="shared" si="627"/>
        <v>0</v>
      </c>
      <c r="AC93" s="609">
        <f t="shared" si="627"/>
        <v>0</v>
      </c>
      <c r="AD93" s="609">
        <f t="shared" si="620"/>
        <v>0</v>
      </c>
      <c r="AE93" s="609">
        <f t="shared" ref="AE93:AG93" si="628">+AE92*-0.16</f>
        <v>0</v>
      </c>
      <c r="AF93" s="609">
        <f t="shared" si="628"/>
        <v>0</v>
      </c>
      <c r="AG93" s="609">
        <f t="shared" si="628"/>
        <v>0</v>
      </c>
      <c r="AH93" s="609">
        <f t="shared" si="621"/>
        <v>0</v>
      </c>
    </row>
    <row r="94" spans="1:34">
      <c r="A94" s="61"/>
      <c r="B94" s="640" t="s">
        <v>225</v>
      </c>
      <c r="C94" s="742">
        <f t="shared" si="323"/>
        <v>0</v>
      </c>
      <c r="D94" s="743">
        <f t="shared" si="323"/>
        <v>0</v>
      </c>
      <c r="E94" s="743">
        <f t="shared" si="323"/>
        <v>0</v>
      </c>
      <c r="F94" s="744">
        <f t="shared" si="323"/>
        <v>0</v>
      </c>
      <c r="G94" s="609">
        <f t="shared" ref="G94:I94" si="629">+G92+G93</f>
        <v>0</v>
      </c>
      <c r="H94" s="609">
        <f t="shared" si="629"/>
        <v>0</v>
      </c>
      <c r="I94" s="609">
        <f t="shared" si="629"/>
        <v>0</v>
      </c>
      <c r="J94" s="609">
        <f t="shared" si="615"/>
        <v>0</v>
      </c>
      <c r="K94" s="609">
        <f t="shared" ref="K94:M94" si="630">+K92+K93</f>
        <v>0</v>
      </c>
      <c r="L94" s="609">
        <f t="shared" si="630"/>
        <v>0</v>
      </c>
      <c r="M94" s="609">
        <f t="shared" si="630"/>
        <v>0</v>
      </c>
      <c r="N94" s="609">
        <f t="shared" si="616"/>
        <v>0</v>
      </c>
      <c r="O94" s="609">
        <f t="shared" ref="O94:Q94" si="631">+O92+O93</f>
        <v>0</v>
      </c>
      <c r="P94" s="609">
        <f t="shared" si="631"/>
        <v>0</v>
      </c>
      <c r="Q94" s="609">
        <f t="shared" si="631"/>
        <v>0</v>
      </c>
      <c r="R94" s="609">
        <f t="shared" si="617"/>
        <v>0</v>
      </c>
      <c r="S94" s="609">
        <f t="shared" ref="S94:U94" si="632">+S92+S93</f>
        <v>0</v>
      </c>
      <c r="T94" s="609">
        <f t="shared" si="632"/>
        <v>0</v>
      </c>
      <c r="U94" s="609">
        <f t="shared" si="632"/>
        <v>0</v>
      </c>
      <c r="V94" s="609">
        <f t="shared" si="618"/>
        <v>0</v>
      </c>
      <c r="W94" s="609">
        <f t="shared" ref="W94:Y94" si="633">+W92+W93</f>
        <v>0</v>
      </c>
      <c r="X94" s="609">
        <f t="shared" si="633"/>
        <v>0</v>
      </c>
      <c r="Y94" s="609">
        <f t="shared" si="633"/>
        <v>0</v>
      </c>
      <c r="Z94" s="609">
        <f t="shared" si="619"/>
        <v>0</v>
      </c>
      <c r="AA94" s="609">
        <f t="shared" ref="AA94:AC94" si="634">+AA92+AA93</f>
        <v>0</v>
      </c>
      <c r="AB94" s="609">
        <f t="shared" si="634"/>
        <v>0</v>
      </c>
      <c r="AC94" s="609">
        <f t="shared" si="634"/>
        <v>0</v>
      </c>
      <c r="AD94" s="609">
        <f t="shared" si="620"/>
        <v>0</v>
      </c>
      <c r="AE94" s="609">
        <f t="shared" ref="AE94:AG94" si="635">+AE92+AE93</f>
        <v>0</v>
      </c>
      <c r="AF94" s="609">
        <f t="shared" si="635"/>
        <v>0</v>
      </c>
      <c r="AG94" s="609">
        <f t="shared" si="635"/>
        <v>0</v>
      </c>
      <c r="AH94" s="609">
        <f t="shared" si="621"/>
        <v>0</v>
      </c>
    </row>
    <row r="95" spans="1:34">
      <c r="A95" s="62">
        <v>1.24</v>
      </c>
      <c r="B95" s="647" t="s">
        <v>325</v>
      </c>
      <c r="C95" s="742">
        <f t="shared" si="323"/>
        <v>0</v>
      </c>
      <c r="D95" s="743">
        <f t="shared" si="323"/>
        <v>0</v>
      </c>
      <c r="E95" s="743">
        <f t="shared" si="323"/>
        <v>0</v>
      </c>
      <c r="F95" s="744">
        <f t="shared" si="323"/>
        <v>0</v>
      </c>
      <c r="G95" s="617">
        <f t="shared" ref="G95:I95" si="636">+G96+G97</f>
        <v>0</v>
      </c>
      <c r="H95" s="617">
        <f t="shared" si="636"/>
        <v>0</v>
      </c>
      <c r="I95" s="617">
        <f t="shared" si="636"/>
        <v>0</v>
      </c>
      <c r="J95" s="749">
        <f t="shared" si="615"/>
        <v>0</v>
      </c>
      <c r="K95" s="617">
        <f t="shared" ref="K95:M95" si="637">+K96+K97</f>
        <v>0</v>
      </c>
      <c r="L95" s="617">
        <f t="shared" si="637"/>
        <v>0</v>
      </c>
      <c r="M95" s="617">
        <f t="shared" si="637"/>
        <v>0</v>
      </c>
      <c r="N95" s="749">
        <f t="shared" si="616"/>
        <v>0</v>
      </c>
      <c r="O95" s="617">
        <f t="shared" ref="O95:Q95" si="638">+O96+O97</f>
        <v>0</v>
      </c>
      <c r="P95" s="617">
        <f t="shared" si="638"/>
        <v>0</v>
      </c>
      <c r="Q95" s="617">
        <f t="shared" si="638"/>
        <v>0</v>
      </c>
      <c r="R95" s="749">
        <f t="shared" si="617"/>
        <v>0</v>
      </c>
      <c r="S95" s="617">
        <f t="shared" ref="S95:U95" si="639">+S96+S97</f>
        <v>0</v>
      </c>
      <c r="T95" s="617">
        <f t="shared" si="639"/>
        <v>0</v>
      </c>
      <c r="U95" s="617">
        <f t="shared" si="639"/>
        <v>0</v>
      </c>
      <c r="V95" s="749">
        <f t="shared" si="618"/>
        <v>0</v>
      </c>
      <c r="W95" s="617">
        <f t="shared" ref="W95:Y95" si="640">+W96+W97</f>
        <v>0</v>
      </c>
      <c r="X95" s="617">
        <f t="shared" si="640"/>
        <v>0</v>
      </c>
      <c r="Y95" s="617">
        <f t="shared" si="640"/>
        <v>0</v>
      </c>
      <c r="Z95" s="749">
        <f t="shared" si="619"/>
        <v>0</v>
      </c>
      <c r="AA95" s="617">
        <f t="shared" ref="AA95:AC95" si="641">+AA96+AA97</f>
        <v>0</v>
      </c>
      <c r="AB95" s="617">
        <f t="shared" si="641"/>
        <v>0</v>
      </c>
      <c r="AC95" s="617">
        <f t="shared" si="641"/>
        <v>0</v>
      </c>
      <c r="AD95" s="749">
        <f t="shared" si="620"/>
        <v>0</v>
      </c>
      <c r="AE95" s="617">
        <f t="shared" ref="AE95:AG95" si="642">+AE96+AE97</f>
        <v>0</v>
      </c>
      <c r="AF95" s="617">
        <f t="shared" si="642"/>
        <v>0</v>
      </c>
      <c r="AG95" s="617">
        <f t="shared" si="642"/>
        <v>0</v>
      </c>
      <c r="AH95" s="749">
        <f t="shared" si="621"/>
        <v>0</v>
      </c>
    </row>
    <row r="96" spans="1:34">
      <c r="A96" s="47"/>
      <c r="B96" s="648" t="s">
        <v>333</v>
      </c>
      <c r="C96" s="742">
        <f t="shared" si="323"/>
        <v>0</v>
      </c>
      <c r="D96" s="743">
        <f t="shared" si="323"/>
        <v>0</v>
      </c>
      <c r="E96" s="743">
        <f t="shared" si="323"/>
        <v>0</v>
      </c>
      <c r="F96" s="744">
        <f t="shared" si="323"/>
        <v>0</v>
      </c>
      <c r="G96" s="611"/>
      <c r="H96" s="611"/>
      <c r="I96" s="611"/>
      <c r="J96" s="609">
        <f t="shared" si="615"/>
        <v>0</v>
      </c>
      <c r="K96" s="611"/>
      <c r="L96" s="611"/>
      <c r="M96" s="611"/>
      <c r="N96" s="609">
        <f t="shared" si="616"/>
        <v>0</v>
      </c>
      <c r="O96" s="611"/>
      <c r="P96" s="611"/>
      <c r="Q96" s="611"/>
      <c r="R96" s="609">
        <f t="shared" si="617"/>
        <v>0</v>
      </c>
      <c r="S96" s="611"/>
      <c r="T96" s="611"/>
      <c r="U96" s="611"/>
      <c r="V96" s="609">
        <f t="shared" si="618"/>
        <v>0</v>
      </c>
      <c r="W96" s="611"/>
      <c r="X96" s="611"/>
      <c r="Y96" s="611"/>
      <c r="Z96" s="609">
        <f t="shared" si="619"/>
        <v>0</v>
      </c>
      <c r="AA96" s="611"/>
      <c r="AB96" s="611"/>
      <c r="AC96" s="611"/>
      <c r="AD96" s="609">
        <f t="shared" si="620"/>
        <v>0</v>
      </c>
      <c r="AE96" s="611"/>
      <c r="AF96" s="611"/>
      <c r="AG96" s="611"/>
      <c r="AH96" s="609">
        <f t="shared" si="621"/>
        <v>0</v>
      </c>
    </row>
    <row r="97" spans="1:34">
      <c r="A97" s="44"/>
      <c r="B97" s="649" t="s">
        <v>336</v>
      </c>
      <c r="C97" s="742">
        <f t="shared" si="323"/>
        <v>0</v>
      </c>
      <c r="D97" s="743">
        <f t="shared" si="323"/>
        <v>0</v>
      </c>
      <c r="E97" s="743">
        <f t="shared" si="323"/>
        <v>0</v>
      </c>
      <c r="F97" s="744">
        <f t="shared" si="323"/>
        <v>0</v>
      </c>
      <c r="G97" s="990"/>
      <c r="H97" s="752"/>
      <c r="I97" s="752"/>
      <c r="J97" s="609">
        <f t="shared" si="615"/>
        <v>0</v>
      </c>
      <c r="K97" s="990"/>
      <c r="L97" s="752"/>
      <c r="M97" s="752"/>
      <c r="N97" s="609">
        <f t="shared" si="616"/>
        <v>0</v>
      </c>
      <c r="O97" s="990"/>
      <c r="P97" s="752"/>
      <c r="Q97" s="752"/>
      <c r="R97" s="609">
        <f t="shared" si="617"/>
        <v>0</v>
      </c>
      <c r="S97" s="990"/>
      <c r="T97" s="752"/>
      <c r="U97" s="752"/>
      <c r="V97" s="609">
        <f t="shared" si="618"/>
        <v>0</v>
      </c>
      <c r="W97" s="990"/>
      <c r="X97" s="752"/>
      <c r="Y97" s="752"/>
      <c r="Z97" s="609">
        <f t="shared" si="619"/>
        <v>0</v>
      </c>
      <c r="AA97" s="990"/>
      <c r="AB97" s="752"/>
      <c r="AC97" s="752"/>
      <c r="AD97" s="609">
        <f t="shared" si="620"/>
        <v>0</v>
      </c>
      <c r="AE97" s="990"/>
      <c r="AF97" s="752"/>
      <c r="AG97" s="752"/>
      <c r="AH97" s="609">
        <f t="shared" si="621"/>
        <v>0</v>
      </c>
    </row>
    <row r="98" spans="1:34">
      <c r="A98" s="61"/>
      <c r="B98" s="640" t="s">
        <v>334</v>
      </c>
      <c r="C98" s="742">
        <f t="shared" si="323"/>
        <v>0</v>
      </c>
      <c r="D98" s="743">
        <f t="shared" si="323"/>
        <v>0</v>
      </c>
      <c r="E98" s="743">
        <f t="shared" si="323"/>
        <v>0</v>
      </c>
      <c r="F98" s="744">
        <f t="shared" si="323"/>
        <v>0</v>
      </c>
      <c r="G98" s="609">
        <f t="shared" ref="G98:I98" si="643">+G97*-0.16</f>
        <v>0</v>
      </c>
      <c r="H98" s="609">
        <f t="shared" si="643"/>
        <v>0</v>
      </c>
      <c r="I98" s="609">
        <f t="shared" si="643"/>
        <v>0</v>
      </c>
      <c r="J98" s="609">
        <f t="shared" si="615"/>
        <v>0</v>
      </c>
      <c r="K98" s="609">
        <f t="shared" ref="K98:M98" si="644">+K97*-0.16</f>
        <v>0</v>
      </c>
      <c r="L98" s="609">
        <f t="shared" si="644"/>
        <v>0</v>
      </c>
      <c r="M98" s="609">
        <f t="shared" si="644"/>
        <v>0</v>
      </c>
      <c r="N98" s="609">
        <f t="shared" si="616"/>
        <v>0</v>
      </c>
      <c r="O98" s="609">
        <f t="shared" ref="O98:Q98" si="645">+O97*-0.16</f>
        <v>0</v>
      </c>
      <c r="P98" s="609">
        <f t="shared" si="645"/>
        <v>0</v>
      </c>
      <c r="Q98" s="609">
        <f t="shared" si="645"/>
        <v>0</v>
      </c>
      <c r="R98" s="609">
        <f t="shared" si="617"/>
        <v>0</v>
      </c>
      <c r="S98" s="609">
        <f t="shared" ref="S98:U98" si="646">+S97*-0.16</f>
        <v>0</v>
      </c>
      <c r="T98" s="609">
        <f t="shared" si="646"/>
        <v>0</v>
      </c>
      <c r="U98" s="609">
        <f t="shared" si="646"/>
        <v>0</v>
      </c>
      <c r="V98" s="609">
        <f t="shared" si="618"/>
        <v>0</v>
      </c>
      <c r="W98" s="609">
        <f t="shared" ref="W98:Y98" si="647">+W97*-0.16</f>
        <v>0</v>
      </c>
      <c r="X98" s="609">
        <f t="shared" si="647"/>
        <v>0</v>
      </c>
      <c r="Y98" s="609">
        <f t="shared" si="647"/>
        <v>0</v>
      </c>
      <c r="Z98" s="609">
        <f t="shared" si="619"/>
        <v>0</v>
      </c>
      <c r="AA98" s="609">
        <f t="shared" ref="AA98:AC98" si="648">+AA97*-0.16</f>
        <v>0</v>
      </c>
      <c r="AB98" s="609">
        <f t="shared" si="648"/>
        <v>0</v>
      </c>
      <c r="AC98" s="609">
        <f t="shared" si="648"/>
        <v>0</v>
      </c>
      <c r="AD98" s="609">
        <f t="shared" si="620"/>
        <v>0</v>
      </c>
      <c r="AE98" s="609">
        <f t="shared" ref="AE98:AG98" si="649">+AE97*-0.16</f>
        <v>0</v>
      </c>
      <c r="AF98" s="609">
        <f t="shared" si="649"/>
        <v>0</v>
      </c>
      <c r="AG98" s="609">
        <f t="shared" si="649"/>
        <v>0</v>
      </c>
      <c r="AH98" s="609">
        <f t="shared" si="621"/>
        <v>0</v>
      </c>
    </row>
    <row r="99" spans="1:34">
      <c r="A99" s="627"/>
      <c r="B99" s="650" t="s">
        <v>335</v>
      </c>
      <c r="C99" s="742">
        <f t="shared" si="323"/>
        <v>0</v>
      </c>
      <c r="D99" s="743">
        <f t="shared" si="323"/>
        <v>0</v>
      </c>
      <c r="E99" s="743">
        <f t="shared" si="323"/>
        <v>0</v>
      </c>
      <c r="F99" s="744">
        <f t="shared" si="323"/>
        <v>0</v>
      </c>
      <c r="G99" s="631">
        <f t="shared" ref="G99:I99" si="650">+G97+G98</f>
        <v>0</v>
      </c>
      <c r="H99" s="631">
        <f t="shared" si="650"/>
        <v>0</v>
      </c>
      <c r="I99" s="631">
        <f t="shared" si="650"/>
        <v>0</v>
      </c>
      <c r="J99" s="609">
        <f t="shared" si="615"/>
        <v>0</v>
      </c>
      <c r="K99" s="631">
        <f t="shared" ref="K99:M99" si="651">+K97+K98</f>
        <v>0</v>
      </c>
      <c r="L99" s="631">
        <f t="shared" si="651"/>
        <v>0</v>
      </c>
      <c r="M99" s="631">
        <f t="shared" si="651"/>
        <v>0</v>
      </c>
      <c r="N99" s="609">
        <f t="shared" si="616"/>
        <v>0</v>
      </c>
      <c r="O99" s="631">
        <f t="shared" ref="O99:Q99" si="652">+O97+O98</f>
        <v>0</v>
      </c>
      <c r="P99" s="631">
        <f t="shared" si="652"/>
        <v>0</v>
      </c>
      <c r="Q99" s="631">
        <f t="shared" si="652"/>
        <v>0</v>
      </c>
      <c r="R99" s="609">
        <f t="shared" si="617"/>
        <v>0</v>
      </c>
      <c r="S99" s="631">
        <f t="shared" ref="S99:U99" si="653">+S97+S98</f>
        <v>0</v>
      </c>
      <c r="T99" s="631">
        <f t="shared" si="653"/>
        <v>0</v>
      </c>
      <c r="U99" s="631">
        <f t="shared" si="653"/>
        <v>0</v>
      </c>
      <c r="V99" s="609">
        <f t="shared" si="618"/>
        <v>0</v>
      </c>
      <c r="W99" s="631">
        <f t="shared" ref="W99:Y99" si="654">+W97+W98</f>
        <v>0</v>
      </c>
      <c r="X99" s="631">
        <f t="shared" si="654"/>
        <v>0</v>
      </c>
      <c r="Y99" s="631">
        <f t="shared" si="654"/>
        <v>0</v>
      </c>
      <c r="Z99" s="609">
        <f t="shared" si="619"/>
        <v>0</v>
      </c>
      <c r="AA99" s="631">
        <f t="shared" ref="AA99:AC99" si="655">+AA97+AA98</f>
        <v>0</v>
      </c>
      <c r="AB99" s="631">
        <f t="shared" si="655"/>
        <v>0</v>
      </c>
      <c r="AC99" s="631">
        <f t="shared" si="655"/>
        <v>0</v>
      </c>
      <c r="AD99" s="609">
        <f t="shared" si="620"/>
        <v>0</v>
      </c>
      <c r="AE99" s="631">
        <f t="shared" ref="AE99:AG99" si="656">+AE97+AE98</f>
        <v>0</v>
      </c>
      <c r="AF99" s="631">
        <f t="shared" si="656"/>
        <v>0</v>
      </c>
      <c r="AG99" s="631">
        <f t="shared" si="656"/>
        <v>0</v>
      </c>
      <c r="AH99" s="609">
        <f t="shared" si="621"/>
        <v>0</v>
      </c>
    </row>
    <row r="100" spans="1:34">
      <c r="A100" s="627" t="s">
        <v>226</v>
      </c>
      <c r="B100" s="651"/>
      <c r="C100" s="742">
        <f t="shared" si="323"/>
        <v>0</v>
      </c>
      <c r="D100" s="743">
        <f t="shared" si="323"/>
        <v>0</v>
      </c>
      <c r="E100" s="743">
        <f t="shared" si="323"/>
        <v>0</v>
      </c>
      <c r="F100" s="744">
        <f t="shared" si="323"/>
        <v>0</v>
      </c>
      <c r="G100" s="628">
        <f t="shared" ref="G100:I100" si="657">+G9</f>
        <v>0</v>
      </c>
      <c r="H100" s="628">
        <f t="shared" si="657"/>
        <v>0</v>
      </c>
      <c r="I100" s="628">
        <f t="shared" si="657"/>
        <v>0</v>
      </c>
      <c r="J100" s="756">
        <f t="shared" si="615"/>
        <v>0</v>
      </c>
      <c r="K100" s="628">
        <f t="shared" ref="K100:M100" si="658">+K9</f>
        <v>0</v>
      </c>
      <c r="L100" s="628">
        <f t="shared" si="658"/>
        <v>0</v>
      </c>
      <c r="M100" s="628">
        <f t="shared" si="658"/>
        <v>0</v>
      </c>
      <c r="N100" s="756">
        <f t="shared" si="616"/>
        <v>0</v>
      </c>
      <c r="O100" s="628">
        <f t="shared" ref="O100:Q100" si="659">+O9</f>
        <v>0</v>
      </c>
      <c r="P100" s="628">
        <f t="shared" si="659"/>
        <v>0</v>
      </c>
      <c r="Q100" s="628">
        <f t="shared" si="659"/>
        <v>0</v>
      </c>
      <c r="R100" s="756">
        <f t="shared" si="617"/>
        <v>0</v>
      </c>
      <c r="S100" s="628">
        <f t="shared" ref="S100:U100" si="660">+S9</f>
        <v>0</v>
      </c>
      <c r="T100" s="628">
        <f t="shared" si="660"/>
        <v>0</v>
      </c>
      <c r="U100" s="628">
        <f t="shared" si="660"/>
        <v>0</v>
      </c>
      <c r="V100" s="756">
        <f t="shared" si="618"/>
        <v>0</v>
      </c>
      <c r="W100" s="628">
        <f t="shared" ref="W100:Y100" si="661">+W9</f>
        <v>0</v>
      </c>
      <c r="X100" s="628">
        <f t="shared" si="661"/>
        <v>0</v>
      </c>
      <c r="Y100" s="628">
        <f t="shared" si="661"/>
        <v>0</v>
      </c>
      <c r="Z100" s="756">
        <f t="shared" si="619"/>
        <v>0</v>
      </c>
      <c r="AA100" s="628">
        <f t="shared" ref="AA100:AC100" si="662">+AA9</f>
        <v>0</v>
      </c>
      <c r="AB100" s="628">
        <f t="shared" si="662"/>
        <v>0</v>
      </c>
      <c r="AC100" s="628">
        <f t="shared" si="662"/>
        <v>0</v>
      </c>
      <c r="AD100" s="756">
        <f t="shared" si="620"/>
        <v>0</v>
      </c>
      <c r="AE100" s="628">
        <f t="shared" ref="AE100:AG100" si="663">+AE9</f>
        <v>0</v>
      </c>
      <c r="AF100" s="628">
        <f t="shared" si="663"/>
        <v>0</v>
      </c>
      <c r="AG100" s="628">
        <f t="shared" si="663"/>
        <v>0</v>
      </c>
      <c r="AH100" s="756">
        <f t="shared" si="621"/>
        <v>0</v>
      </c>
    </row>
    <row r="101" spans="1:34" s="57" customFormat="1">
      <c r="A101" s="63" t="s">
        <v>227</v>
      </c>
      <c r="B101" s="652"/>
      <c r="C101" s="742">
        <f t="shared" si="323"/>
        <v>0</v>
      </c>
      <c r="D101" s="743">
        <f t="shared" si="323"/>
        <v>0</v>
      </c>
      <c r="E101" s="743">
        <f t="shared" si="323"/>
        <v>0</v>
      </c>
      <c r="F101" s="744">
        <f t="shared" si="323"/>
        <v>0</v>
      </c>
      <c r="G101" s="618">
        <f t="shared" ref="G101:I101" si="664">+G98+G93+G89+G86+G83+G80+G77+G74+G71+G68+G65+G62+G59+G56+G53+G50+G47+G44+G41+G40+G37+G36+G33+G30+G24+G21+G20+G17+G16+G13</f>
        <v>0</v>
      </c>
      <c r="H101" s="618">
        <f t="shared" si="664"/>
        <v>0</v>
      </c>
      <c r="I101" s="618">
        <f t="shared" si="664"/>
        <v>0</v>
      </c>
      <c r="J101" s="756">
        <f t="shared" ref="J101:J102" si="665">SUM(G101:I101)</f>
        <v>0</v>
      </c>
      <c r="K101" s="618">
        <f t="shared" ref="K101:M101" si="666">+K98+K93+K89+K86+K83+K80+K77+K74+K71+K68+K65+K62+K59+K56+K53+K50+K47+K44+K41+K40+K37+K36+K33+K30+K24+K21+K20+K17+K16+K13</f>
        <v>0</v>
      </c>
      <c r="L101" s="618">
        <f t="shared" si="666"/>
        <v>0</v>
      </c>
      <c r="M101" s="618">
        <f t="shared" si="666"/>
        <v>0</v>
      </c>
      <c r="N101" s="756">
        <f t="shared" ref="N101:N102" si="667">SUM(K101:M101)</f>
        <v>0</v>
      </c>
      <c r="O101" s="618">
        <f t="shared" ref="O101:Q101" si="668">+O98+O93+O89+O86+O83+O80+O77+O74+O71+O68+O65+O62+O59+O56+O53+O50+O47+O44+O41+O40+O37+O36+O33+O30+O24+O21+O20+O17+O16+O13</f>
        <v>0</v>
      </c>
      <c r="P101" s="618">
        <f t="shared" si="668"/>
        <v>0</v>
      </c>
      <c r="Q101" s="618">
        <f t="shared" si="668"/>
        <v>0</v>
      </c>
      <c r="R101" s="756">
        <f t="shared" ref="R101:R102" si="669">SUM(O101:Q101)</f>
        <v>0</v>
      </c>
      <c r="S101" s="618">
        <f t="shared" ref="S101:U101" si="670">+S98+S93+S89+S86+S83+S80+S77+S74+S71+S68+S65+S62+S59+S56+S53+S50+S47+S44+S41+S40+S37+S36+S33+S30+S24+S21+S20+S17+S16+S13</f>
        <v>0</v>
      </c>
      <c r="T101" s="618">
        <f t="shared" si="670"/>
        <v>0</v>
      </c>
      <c r="U101" s="618">
        <f t="shared" si="670"/>
        <v>0</v>
      </c>
      <c r="V101" s="756">
        <f t="shared" ref="V101:V102" si="671">SUM(S101:U101)</f>
        <v>0</v>
      </c>
      <c r="W101" s="618">
        <f t="shared" ref="W101:Y101" si="672">+W98+W93+W89+W86+W83+W80+W77+W74+W71+W68+W65+W62+W59+W56+W53+W50+W47+W44+W41+W40+W37+W36+W33+W30+W24+W21+W20+W17+W16+W13</f>
        <v>0</v>
      </c>
      <c r="X101" s="618">
        <f t="shared" si="672"/>
        <v>0</v>
      </c>
      <c r="Y101" s="618">
        <f t="shared" si="672"/>
        <v>0</v>
      </c>
      <c r="Z101" s="756">
        <f t="shared" ref="Z101:Z102" si="673">SUM(W101:Y101)</f>
        <v>0</v>
      </c>
      <c r="AA101" s="618">
        <f t="shared" ref="AA101:AC101" si="674">+AA98+AA93+AA89+AA86+AA83+AA80+AA77+AA74+AA71+AA68+AA65+AA62+AA59+AA56+AA53+AA50+AA47+AA44+AA41+AA40+AA37+AA36+AA33+AA30+AA24+AA21+AA20+AA17+AA16+AA13</f>
        <v>0</v>
      </c>
      <c r="AB101" s="618">
        <f t="shared" si="674"/>
        <v>0</v>
      </c>
      <c r="AC101" s="618">
        <f t="shared" si="674"/>
        <v>0</v>
      </c>
      <c r="AD101" s="756">
        <f t="shared" ref="AD101:AD102" si="675">SUM(AA101:AC101)</f>
        <v>0</v>
      </c>
      <c r="AE101" s="618">
        <f t="shared" ref="AE101:AG101" si="676">+AE98+AE93+AE89+AE86+AE83+AE80+AE77+AE74+AE71+AE68+AE65+AE62+AE59+AE56+AE53+AE50+AE47+AE44+AE41+AE40+AE37+AE36+AE33+AE30+AE24+AE21+AE20+AE17+AE16+AE13</f>
        <v>0</v>
      </c>
      <c r="AF101" s="618">
        <f t="shared" si="676"/>
        <v>0</v>
      </c>
      <c r="AG101" s="618">
        <f t="shared" si="676"/>
        <v>0</v>
      </c>
      <c r="AH101" s="756">
        <f t="shared" ref="AH101:AH102" si="677">SUM(AE101:AG101)</f>
        <v>0</v>
      </c>
    </row>
    <row r="102" spans="1:34" s="57" customFormat="1">
      <c r="A102" s="63" t="s">
        <v>228</v>
      </c>
      <c r="B102" s="652"/>
      <c r="C102" s="742">
        <f t="shared" si="323"/>
        <v>0</v>
      </c>
      <c r="D102" s="743">
        <f t="shared" si="323"/>
        <v>0</v>
      </c>
      <c r="E102" s="743">
        <f t="shared" si="323"/>
        <v>0</v>
      </c>
      <c r="F102" s="744">
        <f t="shared" si="323"/>
        <v>0</v>
      </c>
      <c r="G102" s="618">
        <f t="shared" ref="G102:I102" si="678">+G100+G101</f>
        <v>0</v>
      </c>
      <c r="H102" s="618">
        <f t="shared" si="678"/>
        <v>0</v>
      </c>
      <c r="I102" s="618">
        <f t="shared" si="678"/>
        <v>0</v>
      </c>
      <c r="J102" s="756">
        <f t="shared" si="665"/>
        <v>0</v>
      </c>
      <c r="K102" s="618">
        <f t="shared" ref="K102:M102" si="679">+K100+K101</f>
        <v>0</v>
      </c>
      <c r="L102" s="618">
        <f t="shared" si="679"/>
        <v>0</v>
      </c>
      <c r="M102" s="618">
        <f t="shared" si="679"/>
        <v>0</v>
      </c>
      <c r="N102" s="756">
        <f t="shared" si="667"/>
        <v>0</v>
      </c>
      <c r="O102" s="618">
        <f t="shared" ref="O102:Q102" si="680">+O100+O101</f>
        <v>0</v>
      </c>
      <c r="P102" s="618">
        <f t="shared" si="680"/>
        <v>0</v>
      </c>
      <c r="Q102" s="618">
        <f t="shared" si="680"/>
        <v>0</v>
      </c>
      <c r="R102" s="756">
        <f t="shared" si="669"/>
        <v>0</v>
      </c>
      <c r="S102" s="618">
        <f t="shared" ref="S102:U102" si="681">+S100+S101</f>
        <v>0</v>
      </c>
      <c r="T102" s="618">
        <f t="shared" si="681"/>
        <v>0</v>
      </c>
      <c r="U102" s="618">
        <f t="shared" si="681"/>
        <v>0</v>
      </c>
      <c r="V102" s="756">
        <f t="shared" si="671"/>
        <v>0</v>
      </c>
      <c r="W102" s="618">
        <f t="shared" ref="W102:Y102" si="682">+W100+W101</f>
        <v>0</v>
      </c>
      <c r="X102" s="618">
        <f t="shared" si="682"/>
        <v>0</v>
      </c>
      <c r="Y102" s="618">
        <f t="shared" si="682"/>
        <v>0</v>
      </c>
      <c r="Z102" s="756">
        <f t="shared" si="673"/>
        <v>0</v>
      </c>
      <c r="AA102" s="618">
        <f t="shared" ref="AA102:AC102" si="683">+AA100+AA101</f>
        <v>0</v>
      </c>
      <c r="AB102" s="618">
        <f t="shared" si="683"/>
        <v>0</v>
      </c>
      <c r="AC102" s="618">
        <f t="shared" si="683"/>
        <v>0</v>
      </c>
      <c r="AD102" s="756">
        <f t="shared" si="675"/>
        <v>0</v>
      </c>
      <c r="AE102" s="618">
        <f t="shared" ref="AE102:AG102" si="684">+AE100+AE101</f>
        <v>0</v>
      </c>
      <c r="AF102" s="618">
        <f t="shared" si="684"/>
        <v>0</v>
      </c>
      <c r="AG102" s="618">
        <f t="shared" si="684"/>
        <v>0</v>
      </c>
      <c r="AH102" s="756">
        <f t="shared" si="677"/>
        <v>0</v>
      </c>
    </row>
    <row r="103" spans="1:34" s="57" customFormat="1" ht="24" customHeight="1">
      <c r="A103" s="632">
        <v>2</v>
      </c>
      <c r="B103" s="653" t="s">
        <v>281</v>
      </c>
      <c r="C103" s="742">
        <f t="shared" si="323"/>
        <v>0</v>
      </c>
      <c r="D103" s="743">
        <f t="shared" si="323"/>
        <v>0</v>
      </c>
      <c r="E103" s="743">
        <f t="shared" si="323"/>
        <v>0</v>
      </c>
      <c r="F103" s="744">
        <f t="shared" si="323"/>
        <v>0</v>
      </c>
      <c r="G103" s="994"/>
      <c r="H103" s="753"/>
      <c r="I103" s="753"/>
      <c r="J103" s="753">
        <f t="shared" ref="J103:J116" si="685">SUM(G103:I103)</f>
        <v>0</v>
      </c>
      <c r="K103" s="994"/>
      <c r="L103" s="753"/>
      <c r="M103" s="753"/>
      <c r="N103" s="753">
        <f t="shared" ref="N103:N114" si="686">SUM(K103:M103)</f>
        <v>0</v>
      </c>
      <c r="O103" s="994"/>
      <c r="P103" s="753"/>
      <c r="Q103" s="753"/>
      <c r="R103" s="753">
        <f t="shared" ref="R103:R114" si="687">SUM(O103:Q103)</f>
        <v>0</v>
      </c>
      <c r="S103" s="994"/>
      <c r="T103" s="753"/>
      <c r="U103" s="753"/>
      <c r="V103" s="753">
        <f t="shared" ref="V103:V114" si="688">SUM(S103:U103)</f>
        <v>0</v>
      </c>
      <c r="W103" s="994"/>
      <c r="X103" s="753"/>
      <c r="Y103" s="753"/>
      <c r="Z103" s="753">
        <f t="shared" ref="Z103:Z114" si="689">SUM(W103:Y103)</f>
        <v>0</v>
      </c>
      <c r="AA103" s="994"/>
      <c r="AB103" s="753"/>
      <c r="AC103" s="753"/>
      <c r="AD103" s="753">
        <f t="shared" ref="AD103:AD114" si="690">SUM(AA103:AC103)</f>
        <v>0</v>
      </c>
      <c r="AE103" s="994"/>
      <c r="AF103" s="753"/>
      <c r="AG103" s="753"/>
      <c r="AH103" s="753">
        <f t="shared" ref="AH103:AH114" si="691">SUM(AE103:AG103)</f>
        <v>0</v>
      </c>
    </row>
    <row r="104" spans="1:34" s="57" customFormat="1" ht="24" customHeight="1">
      <c r="A104" s="61"/>
      <c r="B104" s="640" t="s">
        <v>29</v>
      </c>
      <c r="C104" s="742">
        <f t="shared" ref="C104:F133" si="692">+G104+K104+O104+S104+W104+AA104+AE104</f>
        <v>0</v>
      </c>
      <c r="D104" s="743">
        <f t="shared" si="692"/>
        <v>0</v>
      </c>
      <c r="E104" s="743">
        <f t="shared" si="692"/>
        <v>0</v>
      </c>
      <c r="F104" s="744">
        <f t="shared" si="692"/>
        <v>0</v>
      </c>
      <c r="G104" s="609">
        <f t="shared" ref="G104:I104" si="693">+G103*-0.1</f>
        <v>0</v>
      </c>
      <c r="H104" s="609">
        <f t="shared" si="693"/>
        <v>0</v>
      </c>
      <c r="I104" s="609">
        <f t="shared" si="693"/>
        <v>0</v>
      </c>
      <c r="J104" s="609">
        <f t="shared" si="685"/>
        <v>0</v>
      </c>
      <c r="K104" s="609">
        <f t="shared" ref="K104:M104" si="694">+K103*-0.1</f>
        <v>0</v>
      </c>
      <c r="L104" s="609">
        <f t="shared" si="694"/>
        <v>0</v>
      </c>
      <c r="M104" s="609">
        <f t="shared" si="694"/>
        <v>0</v>
      </c>
      <c r="N104" s="609">
        <f t="shared" si="686"/>
        <v>0</v>
      </c>
      <c r="O104" s="609">
        <f t="shared" ref="O104:Q104" si="695">+O103*-0.1</f>
        <v>0</v>
      </c>
      <c r="P104" s="609">
        <f t="shared" si="695"/>
        <v>0</v>
      </c>
      <c r="Q104" s="609">
        <f t="shared" si="695"/>
        <v>0</v>
      </c>
      <c r="R104" s="609">
        <f t="shared" si="687"/>
        <v>0</v>
      </c>
      <c r="S104" s="609">
        <f t="shared" ref="S104:U104" si="696">+S103*-0.1</f>
        <v>0</v>
      </c>
      <c r="T104" s="609">
        <f t="shared" si="696"/>
        <v>0</v>
      </c>
      <c r="U104" s="609">
        <f t="shared" si="696"/>
        <v>0</v>
      </c>
      <c r="V104" s="609">
        <f t="shared" si="688"/>
        <v>0</v>
      </c>
      <c r="W104" s="609">
        <f t="shared" ref="W104:Y104" si="697">+W103*-0.1</f>
        <v>0</v>
      </c>
      <c r="X104" s="609">
        <f t="shared" si="697"/>
        <v>0</v>
      </c>
      <c r="Y104" s="609">
        <f t="shared" si="697"/>
        <v>0</v>
      </c>
      <c r="Z104" s="609">
        <f t="shared" si="689"/>
        <v>0</v>
      </c>
      <c r="AA104" s="609">
        <f t="shared" ref="AA104:AC104" si="698">+AA103*-0.1</f>
        <v>0</v>
      </c>
      <c r="AB104" s="609">
        <f t="shared" si="698"/>
        <v>0</v>
      </c>
      <c r="AC104" s="609">
        <f t="shared" si="698"/>
        <v>0</v>
      </c>
      <c r="AD104" s="609">
        <f t="shared" si="690"/>
        <v>0</v>
      </c>
      <c r="AE104" s="609">
        <f t="shared" ref="AE104:AG104" si="699">+AE103*-0.1</f>
        <v>0</v>
      </c>
      <c r="AF104" s="609">
        <f t="shared" si="699"/>
        <v>0</v>
      </c>
      <c r="AG104" s="609">
        <f t="shared" si="699"/>
        <v>0</v>
      </c>
      <c r="AH104" s="609">
        <f t="shared" si="691"/>
        <v>0</v>
      </c>
    </row>
    <row r="105" spans="1:34" s="57" customFormat="1" ht="24" customHeight="1">
      <c r="A105" s="627"/>
      <c r="B105" s="650" t="s">
        <v>30</v>
      </c>
      <c r="C105" s="742">
        <f t="shared" si="692"/>
        <v>0</v>
      </c>
      <c r="D105" s="743">
        <f t="shared" si="692"/>
        <v>0</v>
      </c>
      <c r="E105" s="743">
        <f t="shared" si="692"/>
        <v>0</v>
      </c>
      <c r="F105" s="744">
        <f t="shared" si="692"/>
        <v>0</v>
      </c>
      <c r="G105" s="631">
        <f t="shared" ref="G105:I105" si="700">+G103+G104</f>
        <v>0</v>
      </c>
      <c r="H105" s="631">
        <f t="shared" si="700"/>
        <v>0</v>
      </c>
      <c r="I105" s="631">
        <f t="shared" si="700"/>
        <v>0</v>
      </c>
      <c r="J105" s="609">
        <f t="shared" si="685"/>
        <v>0</v>
      </c>
      <c r="K105" s="631">
        <f t="shared" ref="K105:M105" si="701">+K103+K104</f>
        <v>0</v>
      </c>
      <c r="L105" s="631">
        <f t="shared" si="701"/>
        <v>0</v>
      </c>
      <c r="M105" s="631">
        <f t="shared" si="701"/>
        <v>0</v>
      </c>
      <c r="N105" s="609">
        <f t="shared" si="686"/>
        <v>0</v>
      </c>
      <c r="O105" s="631">
        <f t="shared" ref="O105:Q105" si="702">+O103+O104</f>
        <v>0</v>
      </c>
      <c r="P105" s="631">
        <f t="shared" si="702"/>
        <v>0</v>
      </c>
      <c r="Q105" s="631">
        <f t="shared" si="702"/>
        <v>0</v>
      </c>
      <c r="R105" s="609">
        <f t="shared" si="687"/>
        <v>0</v>
      </c>
      <c r="S105" s="631">
        <f t="shared" ref="S105:U105" si="703">+S103+S104</f>
        <v>0</v>
      </c>
      <c r="T105" s="631">
        <f t="shared" si="703"/>
        <v>0</v>
      </c>
      <c r="U105" s="631">
        <f t="shared" si="703"/>
        <v>0</v>
      </c>
      <c r="V105" s="609">
        <f t="shared" si="688"/>
        <v>0</v>
      </c>
      <c r="W105" s="631">
        <f t="shared" ref="W105:Y105" si="704">+W103+W104</f>
        <v>0</v>
      </c>
      <c r="X105" s="631">
        <f t="shared" si="704"/>
        <v>0</v>
      </c>
      <c r="Y105" s="631">
        <f t="shared" si="704"/>
        <v>0</v>
      </c>
      <c r="Z105" s="609">
        <f t="shared" si="689"/>
        <v>0</v>
      </c>
      <c r="AA105" s="631">
        <f t="shared" ref="AA105:AC105" si="705">+AA103+AA104</f>
        <v>0</v>
      </c>
      <c r="AB105" s="631">
        <f t="shared" si="705"/>
        <v>0</v>
      </c>
      <c r="AC105" s="631">
        <f t="shared" si="705"/>
        <v>0</v>
      </c>
      <c r="AD105" s="609">
        <f t="shared" si="690"/>
        <v>0</v>
      </c>
      <c r="AE105" s="631">
        <f t="shared" ref="AE105:AG105" si="706">+AE103+AE104</f>
        <v>0</v>
      </c>
      <c r="AF105" s="631">
        <f t="shared" si="706"/>
        <v>0</v>
      </c>
      <c r="AG105" s="631">
        <f t="shared" si="706"/>
        <v>0</v>
      </c>
      <c r="AH105" s="609">
        <f t="shared" si="691"/>
        <v>0</v>
      </c>
    </row>
    <row r="106" spans="1:34" s="57" customFormat="1" ht="24" customHeight="1">
      <c r="A106" s="632">
        <v>3</v>
      </c>
      <c r="B106" s="653" t="s">
        <v>282</v>
      </c>
      <c r="C106" s="742">
        <f t="shared" si="692"/>
        <v>0</v>
      </c>
      <c r="D106" s="743">
        <f t="shared" si="692"/>
        <v>0</v>
      </c>
      <c r="E106" s="743">
        <f t="shared" si="692"/>
        <v>0</v>
      </c>
      <c r="F106" s="744">
        <f t="shared" si="692"/>
        <v>0</v>
      </c>
      <c r="G106" s="621"/>
      <c r="H106" s="621"/>
      <c r="I106" s="621"/>
      <c r="J106" s="760">
        <f t="shared" si="685"/>
        <v>0</v>
      </c>
      <c r="K106" s="621"/>
      <c r="L106" s="621"/>
      <c r="M106" s="621"/>
      <c r="N106" s="760">
        <f t="shared" si="686"/>
        <v>0</v>
      </c>
      <c r="O106" s="621"/>
      <c r="P106" s="621"/>
      <c r="Q106" s="621"/>
      <c r="R106" s="760">
        <f t="shared" si="687"/>
        <v>0</v>
      </c>
      <c r="S106" s="621"/>
      <c r="T106" s="621"/>
      <c r="U106" s="621"/>
      <c r="V106" s="760">
        <f t="shared" si="688"/>
        <v>0</v>
      </c>
      <c r="W106" s="621"/>
      <c r="X106" s="621"/>
      <c r="Y106" s="621"/>
      <c r="Z106" s="760">
        <f t="shared" si="689"/>
        <v>0</v>
      </c>
      <c r="AA106" s="621"/>
      <c r="AB106" s="621"/>
      <c r="AC106" s="621"/>
      <c r="AD106" s="760">
        <f t="shared" si="690"/>
        <v>0</v>
      </c>
      <c r="AE106" s="621"/>
      <c r="AF106" s="621"/>
      <c r="AG106" s="621"/>
      <c r="AH106" s="760">
        <f t="shared" si="691"/>
        <v>0</v>
      </c>
    </row>
    <row r="107" spans="1:34" s="57" customFormat="1" ht="24" customHeight="1">
      <c r="A107" s="61"/>
      <c r="B107" s="640" t="s">
        <v>29</v>
      </c>
      <c r="C107" s="742">
        <f t="shared" si="692"/>
        <v>0</v>
      </c>
      <c r="D107" s="743">
        <f t="shared" si="692"/>
        <v>0</v>
      </c>
      <c r="E107" s="743">
        <f t="shared" si="692"/>
        <v>0</v>
      </c>
      <c r="F107" s="744">
        <f t="shared" si="692"/>
        <v>0</v>
      </c>
      <c r="G107" s="609">
        <f t="shared" ref="G107:I107" si="707">+G106*-0.1</f>
        <v>0</v>
      </c>
      <c r="H107" s="609">
        <f t="shared" si="707"/>
        <v>0</v>
      </c>
      <c r="I107" s="609">
        <f t="shared" si="707"/>
        <v>0</v>
      </c>
      <c r="J107" s="609">
        <f t="shared" si="685"/>
        <v>0</v>
      </c>
      <c r="K107" s="609">
        <f t="shared" ref="K107:M107" si="708">+K106*-0.1</f>
        <v>0</v>
      </c>
      <c r="L107" s="609">
        <f t="shared" si="708"/>
        <v>0</v>
      </c>
      <c r="M107" s="609">
        <f t="shared" si="708"/>
        <v>0</v>
      </c>
      <c r="N107" s="609">
        <f t="shared" si="686"/>
        <v>0</v>
      </c>
      <c r="O107" s="609">
        <f t="shared" ref="O107:Q107" si="709">+O106*-0.1</f>
        <v>0</v>
      </c>
      <c r="P107" s="609">
        <f t="shared" si="709"/>
        <v>0</v>
      </c>
      <c r="Q107" s="609">
        <f t="shared" si="709"/>
        <v>0</v>
      </c>
      <c r="R107" s="609">
        <f t="shared" si="687"/>
        <v>0</v>
      </c>
      <c r="S107" s="609">
        <f t="shared" ref="S107:U107" si="710">+S106*-0.1</f>
        <v>0</v>
      </c>
      <c r="T107" s="609">
        <f t="shared" si="710"/>
        <v>0</v>
      </c>
      <c r="U107" s="609">
        <f t="shared" si="710"/>
        <v>0</v>
      </c>
      <c r="V107" s="609">
        <f t="shared" si="688"/>
        <v>0</v>
      </c>
      <c r="W107" s="609">
        <f t="shared" ref="W107:Y107" si="711">+W106*-0.1</f>
        <v>0</v>
      </c>
      <c r="X107" s="609">
        <f t="shared" si="711"/>
        <v>0</v>
      </c>
      <c r="Y107" s="609">
        <f t="shared" si="711"/>
        <v>0</v>
      </c>
      <c r="Z107" s="609">
        <f t="shared" si="689"/>
        <v>0</v>
      </c>
      <c r="AA107" s="609">
        <f t="shared" ref="AA107:AC107" si="712">+AA106*-0.1</f>
        <v>0</v>
      </c>
      <c r="AB107" s="609">
        <f t="shared" si="712"/>
        <v>0</v>
      </c>
      <c r="AC107" s="609">
        <f t="shared" si="712"/>
        <v>0</v>
      </c>
      <c r="AD107" s="609">
        <f t="shared" si="690"/>
        <v>0</v>
      </c>
      <c r="AE107" s="609">
        <f t="shared" ref="AE107:AG107" si="713">+AE106*-0.1</f>
        <v>0</v>
      </c>
      <c r="AF107" s="609">
        <f t="shared" si="713"/>
        <v>0</v>
      </c>
      <c r="AG107" s="609">
        <f t="shared" si="713"/>
        <v>0</v>
      </c>
      <c r="AH107" s="609">
        <f t="shared" si="691"/>
        <v>0</v>
      </c>
    </row>
    <row r="108" spans="1:34" s="57" customFormat="1" ht="24" customHeight="1">
      <c r="A108" s="627"/>
      <c r="B108" s="650" t="s">
        <v>30</v>
      </c>
      <c r="C108" s="742">
        <f t="shared" si="692"/>
        <v>0</v>
      </c>
      <c r="D108" s="743">
        <f t="shared" si="692"/>
        <v>0</v>
      </c>
      <c r="E108" s="743">
        <f t="shared" si="692"/>
        <v>0</v>
      </c>
      <c r="F108" s="744">
        <f t="shared" si="692"/>
        <v>0</v>
      </c>
      <c r="G108" s="631">
        <f t="shared" ref="G108:I108" si="714">+G106+G107</f>
        <v>0</v>
      </c>
      <c r="H108" s="631">
        <f t="shared" si="714"/>
        <v>0</v>
      </c>
      <c r="I108" s="631">
        <f t="shared" si="714"/>
        <v>0</v>
      </c>
      <c r="J108" s="609">
        <f t="shared" si="685"/>
        <v>0</v>
      </c>
      <c r="K108" s="631">
        <f t="shared" ref="K108:M108" si="715">+K106+K107</f>
        <v>0</v>
      </c>
      <c r="L108" s="631">
        <f t="shared" si="715"/>
        <v>0</v>
      </c>
      <c r="M108" s="631">
        <f t="shared" si="715"/>
        <v>0</v>
      </c>
      <c r="N108" s="609">
        <f t="shared" si="686"/>
        <v>0</v>
      </c>
      <c r="O108" s="631">
        <f t="shared" ref="O108:Q108" si="716">+O106+O107</f>
        <v>0</v>
      </c>
      <c r="P108" s="631">
        <f t="shared" si="716"/>
        <v>0</v>
      </c>
      <c r="Q108" s="631">
        <f t="shared" si="716"/>
        <v>0</v>
      </c>
      <c r="R108" s="609">
        <f t="shared" si="687"/>
        <v>0</v>
      </c>
      <c r="S108" s="631">
        <f t="shared" ref="S108:U108" si="717">+S106+S107</f>
        <v>0</v>
      </c>
      <c r="T108" s="631">
        <f t="shared" si="717"/>
        <v>0</v>
      </c>
      <c r="U108" s="631">
        <f t="shared" si="717"/>
        <v>0</v>
      </c>
      <c r="V108" s="609">
        <f t="shared" si="688"/>
        <v>0</v>
      </c>
      <c r="W108" s="631">
        <f t="shared" ref="W108:Y108" si="718">+W106+W107</f>
        <v>0</v>
      </c>
      <c r="X108" s="631">
        <f t="shared" si="718"/>
        <v>0</v>
      </c>
      <c r="Y108" s="631">
        <f t="shared" si="718"/>
        <v>0</v>
      </c>
      <c r="Z108" s="609">
        <f t="shared" si="689"/>
        <v>0</v>
      </c>
      <c r="AA108" s="631">
        <f t="shared" ref="AA108:AC108" si="719">+AA106+AA107</f>
        <v>0</v>
      </c>
      <c r="AB108" s="631">
        <f t="shared" si="719"/>
        <v>0</v>
      </c>
      <c r="AC108" s="631">
        <f t="shared" si="719"/>
        <v>0</v>
      </c>
      <c r="AD108" s="609">
        <f t="shared" si="690"/>
        <v>0</v>
      </c>
      <c r="AE108" s="631">
        <f t="shared" ref="AE108:AG108" si="720">+AE106+AE107</f>
        <v>0</v>
      </c>
      <c r="AF108" s="631">
        <f t="shared" si="720"/>
        <v>0</v>
      </c>
      <c r="AG108" s="631">
        <f t="shared" si="720"/>
        <v>0</v>
      </c>
      <c r="AH108" s="609">
        <f t="shared" si="691"/>
        <v>0</v>
      </c>
    </row>
    <row r="109" spans="1:34" s="57" customFormat="1">
      <c r="A109" s="632">
        <v>4</v>
      </c>
      <c r="B109" s="654" t="s">
        <v>283</v>
      </c>
      <c r="C109" s="742">
        <f t="shared" si="692"/>
        <v>0</v>
      </c>
      <c r="D109" s="743">
        <f t="shared" si="692"/>
        <v>0</v>
      </c>
      <c r="E109" s="743">
        <f t="shared" si="692"/>
        <v>0</v>
      </c>
      <c r="F109" s="744">
        <f t="shared" si="692"/>
        <v>0</v>
      </c>
      <c r="G109" s="621"/>
      <c r="H109" s="621"/>
      <c r="I109" s="621"/>
      <c r="J109" s="760">
        <f t="shared" si="685"/>
        <v>0</v>
      </c>
      <c r="K109" s="621"/>
      <c r="L109" s="621"/>
      <c r="M109" s="621"/>
      <c r="N109" s="760">
        <f t="shared" si="686"/>
        <v>0</v>
      </c>
      <c r="O109" s="621"/>
      <c r="P109" s="621"/>
      <c r="Q109" s="621"/>
      <c r="R109" s="760">
        <f t="shared" si="687"/>
        <v>0</v>
      </c>
      <c r="S109" s="621"/>
      <c r="T109" s="621"/>
      <c r="U109" s="621"/>
      <c r="V109" s="760">
        <f t="shared" si="688"/>
        <v>0</v>
      </c>
      <c r="W109" s="621"/>
      <c r="X109" s="621"/>
      <c r="Y109" s="621"/>
      <c r="Z109" s="760">
        <f t="shared" si="689"/>
        <v>0</v>
      </c>
      <c r="AA109" s="621"/>
      <c r="AB109" s="621"/>
      <c r="AC109" s="621"/>
      <c r="AD109" s="760">
        <f t="shared" si="690"/>
        <v>0</v>
      </c>
      <c r="AE109" s="621"/>
      <c r="AF109" s="621"/>
      <c r="AG109" s="621"/>
      <c r="AH109" s="760">
        <f t="shared" si="691"/>
        <v>0</v>
      </c>
    </row>
    <row r="110" spans="1:34" s="57" customFormat="1">
      <c r="A110" s="61"/>
      <c r="B110" s="640" t="s">
        <v>29</v>
      </c>
      <c r="C110" s="742">
        <f t="shared" si="692"/>
        <v>0</v>
      </c>
      <c r="D110" s="743">
        <f t="shared" si="692"/>
        <v>0</v>
      </c>
      <c r="E110" s="743">
        <f t="shared" si="692"/>
        <v>0</v>
      </c>
      <c r="F110" s="744">
        <f t="shared" si="692"/>
        <v>0</v>
      </c>
      <c r="G110" s="609">
        <f t="shared" ref="G110:I110" si="721">+G109*-0.1</f>
        <v>0</v>
      </c>
      <c r="H110" s="609">
        <f t="shared" si="721"/>
        <v>0</v>
      </c>
      <c r="I110" s="609">
        <f t="shared" si="721"/>
        <v>0</v>
      </c>
      <c r="J110" s="609">
        <f t="shared" si="685"/>
        <v>0</v>
      </c>
      <c r="K110" s="609">
        <f t="shared" ref="K110:M110" si="722">+K109*-0.1</f>
        <v>0</v>
      </c>
      <c r="L110" s="609">
        <f t="shared" si="722"/>
        <v>0</v>
      </c>
      <c r="M110" s="609">
        <f t="shared" si="722"/>
        <v>0</v>
      </c>
      <c r="N110" s="609">
        <f t="shared" si="686"/>
        <v>0</v>
      </c>
      <c r="O110" s="609">
        <f t="shared" ref="O110:Q110" si="723">+O109*-0.1</f>
        <v>0</v>
      </c>
      <c r="P110" s="609">
        <f t="shared" si="723"/>
        <v>0</v>
      </c>
      <c r="Q110" s="609">
        <f t="shared" si="723"/>
        <v>0</v>
      </c>
      <c r="R110" s="609">
        <f t="shared" si="687"/>
        <v>0</v>
      </c>
      <c r="S110" s="609">
        <f t="shared" ref="S110:U110" si="724">+S109*-0.1</f>
        <v>0</v>
      </c>
      <c r="T110" s="609">
        <f t="shared" si="724"/>
        <v>0</v>
      </c>
      <c r="U110" s="609">
        <f t="shared" si="724"/>
        <v>0</v>
      </c>
      <c r="V110" s="609">
        <f t="shared" si="688"/>
        <v>0</v>
      </c>
      <c r="W110" s="609">
        <f t="shared" ref="W110:Y110" si="725">+W109*-0.1</f>
        <v>0</v>
      </c>
      <c r="X110" s="609">
        <f t="shared" si="725"/>
        <v>0</v>
      </c>
      <c r="Y110" s="609">
        <f t="shared" si="725"/>
        <v>0</v>
      </c>
      <c r="Z110" s="609">
        <f t="shared" si="689"/>
        <v>0</v>
      </c>
      <c r="AA110" s="609">
        <f t="shared" ref="AA110:AC110" si="726">+AA109*-0.1</f>
        <v>0</v>
      </c>
      <c r="AB110" s="609">
        <f t="shared" si="726"/>
        <v>0</v>
      </c>
      <c r="AC110" s="609">
        <f t="shared" si="726"/>
        <v>0</v>
      </c>
      <c r="AD110" s="609">
        <f t="shared" si="690"/>
        <v>0</v>
      </c>
      <c r="AE110" s="609">
        <f t="shared" ref="AE110:AG110" si="727">+AE109*-0.1</f>
        <v>0</v>
      </c>
      <c r="AF110" s="609">
        <f t="shared" si="727"/>
        <v>0</v>
      </c>
      <c r="AG110" s="609">
        <f t="shared" si="727"/>
        <v>0</v>
      </c>
      <c r="AH110" s="609">
        <f t="shared" si="691"/>
        <v>0</v>
      </c>
    </row>
    <row r="111" spans="1:34" s="57" customFormat="1">
      <c r="A111" s="627"/>
      <c r="B111" s="650" t="s">
        <v>30</v>
      </c>
      <c r="C111" s="742">
        <f t="shared" si="692"/>
        <v>0</v>
      </c>
      <c r="D111" s="743">
        <f t="shared" si="692"/>
        <v>0</v>
      </c>
      <c r="E111" s="743">
        <f t="shared" si="692"/>
        <v>0</v>
      </c>
      <c r="F111" s="744">
        <f t="shared" si="692"/>
        <v>0</v>
      </c>
      <c r="G111" s="631">
        <f t="shared" ref="G111:I111" si="728">+G109+G110</f>
        <v>0</v>
      </c>
      <c r="H111" s="631">
        <f t="shared" si="728"/>
        <v>0</v>
      </c>
      <c r="I111" s="631">
        <f t="shared" si="728"/>
        <v>0</v>
      </c>
      <c r="J111" s="609">
        <f t="shared" si="685"/>
        <v>0</v>
      </c>
      <c r="K111" s="631">
        <f t="shared" ref="K111:M111" si="729">+K109+K110</f>
        <v>0</v>
      </c>
      <c r="L111" s="631">
        <f t="shared" si="729"/>
        <v>0</v>
      </c>
      <c r="M111" s="631">
        <f t="shared" si="729"/>
        <v>0</v>
      </c>
      <c r="N111" s="609">
        <f t="shared" si="686"/>
        <v>0</v>
      </c>
      <c r="O111" s="631">
        <f t="shared" ref="O111:Q111" si="730">+O109+O110</f>
        <v>0</v>
      </c>
      <c r="P111" s="631">
        <f t="shared" si="730"/>
        <v>0</v>
      </c>
      <c r="Q111" s="631">
        <f t="shared" si="730"/>
        <v>0</v>
      </c>
      <c r="R111" s="609">
        <f t="shared" si="687"/>
        <v>0</v>
      </c>
      <c r="S111" s="631">
        <f t="shared" ref="S111:U111" si="731">+S109+S110</f>
        <v>0</v>
      </c>
      <c r="T111" s="631">
        <f t="shared" si="731"/>
        <v>0</v>
      </c>
      <c r="U111" s="631">
        <f t="shared" si="731"/>
        <v>0</v>
      </c>
      <c r="V111" s="609">
        <f t="shared" si="688"/>
        <v>0</v>
      </c>
      <c r="W111" s="631">
        <f t="shared" ref="W111:Y111" si="732">+W109+W110</f>
        <v>0</v>
      </c>
      <c r="X111" s="631">
        <f t="shared" si="732"/>
        <v>0</v>
      </c>
      <c r="Y111" s="631">
        <f t="shared" si="732"/>
        <v>0</v>
      </c>
      <c r="Z111" s="609">
        <f t="shared" si="689"/>
        <v>0</v>
      </c>
      <c r="AA111" s="631">
        <f t="shared" ref="AA111:AC111" si="733">+AA109+AA110</f>
        <v>0</v>
      </c>
      <c r="AB111" s="631">
        <f t="shared" si="733"/>
        <v>0</v>
      </c>
      <c r="AC111" s="631">
        <f t="shared" si="733"/>
        <v>0</v>
      </c>
      <c r="AD111" s="609">
        <f t="shared" si="690"/>
        <v>0</v>
      </c>
      <c r="AE111" s="631">
        <f t="shared" ref="AE111:AG111" si="734">+AE109+AE110</f>
        <v>0</v>
      </c>
      <c r="AF111" s="631">
        <f t="shared" si="734"/>
        <v>0</v>
      </c>
      <c r="AG111" s="631">
        <f t="shared" si="734"/>
        <v>0</v>
      </c>
      <c r="AH111" s="609">
        <f t="shared" si="691"/>
        <v>0</v>
      </c>
    </row>
    <row r="112" spans="1:34" s="57" customFormat="1" ht="23.25">
      <c r="A112" s="757" t="s">
        <v>229</v>
      </c>
      <c r="B112" s="758"/>
      <c r="C112" s="742">
        <f t="shared" si="692"/>
        <v>0</v>
      </c>
      <c r="D112" s="743">
        <f t="shared" si="692"/>
        <v>0</v>
      </c>
      <c r="E112" s="743">
        <f t="shared" si="692"/>
        <v>0</v>
      </c>
      <c r="F112" s="744">
        <f t="shared" si="692"/>
        <v>0</v>
      </c>
      <c r="G112" s="759">
        <f t="shared" ref="G112:I112" si="735">+G109+G106+G103+G100</f>
        <v>0</v>
      </c>
      <c r="H112" s="759">
        <f t="shared" si="735"/>
        <v>0</v>
      </c>
      <c r="I112" s="759">
        <f t="shared" si="735"/>
        <v>0</v>
      </c>
      <c r="J112" s="761">
        <f t="shared" si="685"/>
        <v>0</v>
      </c>
      <c r="K112" s="759">
        <f t="shared" ref="K112:M112" si="736">+K109+K106+K103+K100</f>
        <v>0</v>
      </c>
      <c r="L112" s="759">
        <f t="shared" si="736"/>
        <v>0</v>
      </c>
      <c r="M112" s="759">
        <f t="shared" si="736"/>
        <v>0</v>
      </c>
      <c r="N112" s="761">
        <f t="shared" si="686"/>
        <v>0</v>
      </c>
      <c r="O112" s="759">
        <f t="shared" ref="O112:Q112" si="737">+O109+O106+O103+O100</f>
        <v>0</v>
      </c>
      <c r="P112" s="759">
        <f t="shared" si="737"/>
        <v>0</v>
      </c>
      <c r="Q112" s="759">
        <f t="shared" si="737"/>
        <v>0</v>
      </c>
      <c r="R112" s="761">
        <f t="shared" si="687"/>
        <v>0</v>
      </c>
      <c r="S112" s="759">
        <f t="shared" ref="S112:U112" si="738">+S109+S106+S103+S100</f>
        <v>0</v>
      </c>
      <c r="T112" s="759">
        <f t="shared" si="738"/>
        <v>0</v>
      </c>
      <c r="U112" s="759">
        <f t="shared" si="738"/>
        <v>0</v>
      </c>
      <c r="V112" s="761">
        <f t="shared" si="688"/>
        <v>0</v>
      </c>
      <c r="W112" s="759">
        <f t="shared" ref="W112:Y112" si="739">+W109+W106+W103+W100</f>
        <v>0</v>
      </c>
      <c r="X112" s="759">
        <f t="shared" si="739"/>
        <v>0</v>
      </c>
      <c r="Y112" s="759">
        <f t="shared" si="739"/>
        <v>0</v>
      </c>
      <c r="Z112" s="761">
        <f t="shared" si="689"/>
        <v>0</v>
      </c>
      <c r="AA112" s="759">
        <f t="shared" ref="AA112:AC112" si="740">+AA109+AA106+AA103+AA100</f>
        <v>0</v>
      </c>
      <c r="AB112" s="759">
        <f t="shared" si="740"/>
        <v>0</v>
      </c>
      <c r="AC112" s="759">
        <f t="shared" si="740"/>
        <v>0</v>
      </c>
      <c r="AD112" s="761">
        <f t="shared" si="690"/>
        <v>0</v>
      </c>
      <c r="AE112" s="759">
        <f t="shared" ref="AE112:AG112" si="741">+AE109+AE106+AE103+AE100</f>
        <v>0</v>
      </c>
      <c r="AF112" s="759">
        <f t="shared" si="741"/>
        <v>0</v>
      </c>
      <c r="AG112" s="759">
        <f t="shared" si="741"/>
        <v>0</v>
      </c>
      <c r="AH112" s="761">
        <f t="shared" si="691"/>
        <v>0</v>
      </c>
    </row>
    <row r="113" spans="1:34" s="57" customFormat="1" ht="23.25">
      <c r="A113" s="64"/>
      <c r="B113" s="640" t="s">
        <v>29</v>
      </c>
      <c r="C113" s="742">
        <f t="shared" si="692"/>
        <v>0</v>
      </c>
      <c r="D113" s="743">
        <f t="shared" si="692"/>
        <v>0</v>
      </c>
      <c r="E113" s="743">
        <f t="shared" si="692"/>
        <v>0</v>
      </c>
      <c r="F113" s="744">
        <f t="shared" si="692"/>
        <v>0</v>
      </c>
      <c r="G113" s="660">
        <f t="shared" ref="G113:I114" si="742">+G101+G104+G107+G110</f>
        <v>0</v>
      </c>
      <c r="H113" s="660">
        <f t="shared" si="742"/>
        <v>0</v>
      </c>
      <c r="I113" s="660">
        <f t="shared" si="742"/>
        <v>0</v>
      </c>
      <c r="J113" s="609">
        <f t="shared" si="685"/>
        <v>0</v>
      </c>
      <c r="K113" s="660">
        <f t="shared" ref="K113:M113" si="743">+K101+K104+K107+K110</f>
        <v>0</v>
      </c>
      <c r="L113" s="660">
        <f t="shared" si="743"/>
        <v>0</v>
      </c>
      <c r="M113" s="660">
        <f t="shared" si="743"/>
        <v>0</v>
      </c>
      <c r="N113" s="609">
        <f t="shared" si="686"/>
        <v>0</v>
      </c>
      <c r="O113" s="660">
        <f t="shared" ref="O113:Q113" si="744">+O101+O104+O107+O110</f>
        <v>0</v>
      </c>
      <c r="P113" s="660">
        <f t="shared" si="744"/>
        <v>0</v>
      </c>
      <c r="Q113" s="660">
        <f t="shared" si="744"/>
        <v>0</v>
      </c>
      <c r="R113" s="609">
        <f t="shared" si="687"/>
        <v>0</v>
      </c>
      <c r="S113" s="660">
        <f t="shared" ref="S113:U113" si="745">+S101+S104+S107+S110</f>
        <v>0</v>
      </c>
      <c r="T113" s="660">
        <f t="shared" si="745"/>
        <v>0</v>
      </c>
      <c r="U113" s="660">
        <f t="shared" si="745"/>
        <v>0</v>
      </c>
      <c r="V113" s="609">
        <f t="shared" si="688"/>
        <v>0</v>
      </c>
      <c r="W113" s="660">
        <f t="shared" ref="W113:Y113" si="746">+W101+W104+W107+W110</f>
        <v>0</v>
      </c>
      <c r="X113" s="660">
        <f t="shared" si="746"/>
        <v>0</v>
      </c>
      <c r="Y113" s="660">
        <f t="shared" si="746"/>
        <v>0</v>
      </c>
      <c r="Z113" s="609">
        <f t="shared" si="689"/>
        <v>0</v>
      </c>
      <c r="AA113" s="660">
        <f t="shared" ref="AA113:AC113" si="747">+AA101+AA104+AA107+AA110</f>
        <v>0</v>
      </c>
      <c r="AB113" s="660">
        <f t="shared" si="747"/>
        <v>0</v>
      </c>
      <c r="AC113" s="660">
        <f t="shared" si="747"/>
        <v>0</v>
      </c>
      <c r="AD113" s="609">
        <f t="shared" si="690"/>
        <v>0</v>
      </c>
      <c r="AE113" s="660">
        <f t="shared" ref="AE113:AG113" si="748">+AE101+AE104+AE107+AE110</f>
        <v>0</v>
      </c>
      <c r="AF113" s="660">
        <f t="shared" si="748"/>
        <v>0</v>
      </c>
      <c r="AG113" s="660">
        <f t="shared" si="748"/>
        <v>0</v>
      </c>
      <c r="AH113" s="609">
        <f t="shared" si="691"/>
        <v>0</v>
      </c>
    </row>
    <row r="114" spans="1:34" s="57" customFormat="1" ht="23.25">
      <c r="A114" s="633"/>
      <c r="B114" s="650" t="s">
        <v>30</v>
      </c>
      <c r="C114" s="742">
        <f t="shared" si="692"/>
        <v>0</v>
      </c>
      <c r="D114" s="743">
        <f t="shared" si="692"/>
        <v>0</v>
      </c>
      <c r="E114" s="743">
        <f t="shared" si="692"/>
        <v>0</v>
      </c>
      <c r="F114" s="744">
        <f t="shared" si="692"/>
        <v>0</v>
      </c>
      <c r="G114" s="661">
        <f t="shared" si="742"/>
        <v>0</v>
      </c>
      <c r="H114" s="661">
        <f t="shared" si="742"/>
        <v>0</v>
      </c>
      <c r="I114" s="661">
        <f t="shared" si="742"/>
        <v>0</v>
      </c>
      <c r="J114" s="609">
        <f t="shared" si="685"/>
        <v>0</v>
      </c>
      <c r="K114" s="661">
        <f t="shared" ref="K114:M114" si="749">+K102+K105+K108+K111</f>
        <v>0</v>
      </c>
      <c r="L114" s="661">
        <f t="shared" si="749"/>
        <v>0</v>
      </c>
      <c r="M114" s="661">
        <f t="shared" si="749"/>
        <v>0</v>
      </c>
      <c r="N114" s="609">
        <f t="shared" si="686"/>
        <v>0</v>
      </c>
      <c r="O114" s="661">
        <f t="shared" ref="O114:Q114" si="750">+O102+O105+O108+O111</f>
        <v>0</v>
      </c>
      <c r="P114" s="661">
        <f t="shared" si="750"/>
        <v>0</v>
      </c>
      <c r="Q114" s="661">
        <f t="shared" si="750"/>
        <v>0</v>
      </c>
      <c r="R114" s="609">
        <f t="shared" si="687"/>
        <v>0</v>
      </c>
      <c r="S114" s="661">
        <f t="shared" ref="S114:U114" si="751">+S102+S105+S108+S111</f>
        <v>0</v>
      </c>
      <c r="T114" s="661">
        <f t="shared" si="751"/>
        <v>0</v>
      </c>
      <c r="U114" s="661">
        <f t="shared" si="751"/>
        <v>0</v>
      </c>
      <c r="V114" s="609">
        <f t="shared" si="688"/>
        <v>0</v>
      </c>
      <c r="W114" s="661">
        <f t="shared" ref="W114:Y114" si="752">+W102+W105+W108+W111</f>
        <v>0</v>
      </c>
      <c r="X114" s="661">
        <f t="shared" si="752"/>
        <v>0</v>
      </c>
      <c r="Y114" s="661">
        <f t="shared" si="752"/>
        <v>0</v>
      </c>
      <c r="Z114" s="609">
        <f t="shared" si="689"/>
        <v>0</v>
      </c>
      <c r="AA114" s="661">
        <f t="shared" ref="AA114:AC114" si="753">+AA102+AA105+AA108+AA111</f>
        <v>0</v>
      </c>
      <c r="AB114" s="661">
        <f t="shared" si="753"/>
        <v>0</v>
      </c>
      <c r="AC114" s="661">
        <f t="shared" si="753"/>
        <v>0</v>
      </c>
      <c r="AD114" s="609">
        <f t="shared" si="690"/>
        <v>0</v>
      </c>
      <c r="AE114" s="661">
        <f t="shared" ref="AE114:AG114" si="754">+AE102+AE105+AE108+AE111</f>
        <v>0</v>
      </c>
      <c r="AF114" s="661">
        <f t="shared" si="754"/>
        <v>0</v>
      </c>
      <c r="AG114" s="661">
        <f t="shared" si="754"/>
        <v>0</v>
      </c>
      <c r="AH114" s="609">
        <f t="shared" si="691"/>
        <v>0</v>
      </c>
    </row>
    <row r="115" spans="1:34" s="57" customFormat="1">
      <c r="A115" s="762" t="s">
        <v>31</v>
      </c>
      <c r="B115" s="763"/>
      <c r="C115" s="742">
        <f>+G115+K115+O115+S115+W115+AA115+AE115</f>
        <v>0</v>
      </c>
      <c r="D115" s="743">
        <f t="shared" si="692"/>
        <v>0</v>
      </c>
      <c r="E115" s="743">
        <f t="shared" si="692"/>
        <v>0</v>
      </c>
      <c r="F115" s="744">
        <f t="shared" si="692"/>
        <v>0</v>
      </c>
      <c r="G115" s="764">
        <f t="shared" ref="G115:J115" si="755">+G116+G118+G125+G117</f>
        <v>0</v>
      </c>
      <c r="H115" s="764">
        <f t="shared" si="755"/>
        <v>0</v>
      </c>
      <c r="I115" s="764">
        <f t="shared" si="755"/>
        <v>0</v>
      </c>
      <c r="J115" s="764">
        <f t="shared" si="755"/>
        <v>0</v>
      </c>
      <c r="K115" s="764">
        <f t="shared" ref="K115" si="756">+K116+K118+K125+K117</f>
        <v>0</v>
      </c>
      <c r="L115" s="764">
        <f t="shared" ref="L115" si="757">+L116+L118+L125+L117</f>
        <v>0</v>
      </c>
      <c r="M115" s="764">
        <f t="shared" ref="M115" si="758">+M116+M118+M125+M117</f>
        <v>0</v>
      </c>
      <c r="N115" s="764">
        <f t="shared" ref="N115" si="759">+N116+N118+N125+N117</f>
        <v>0</v>
      </c>
      <c r="O115" s="764">
        <f t="shared" ref="O115" si="760">+O116+O118+O125+O117</f>
        <v>0</v>
      </c>
      <c r="P115" s="764">
        <f t="shared" ref="P115" si="761">+P116+P118+P125+P117</f>
        <v>0</v>
      </c>
      <c r="Q115" s="764">
        <f t="shared" ref="Q115" si="762">+Q116+Q118+Q125+Q117</f>
        <v>0</v>
      </c>
      <c r="R115" s="764">
        <f t="shared" ref="R115" si="763">+R116+R118+R125+R117</f>
        <v>0</v>
      </c>
      <c r="S115" s="764">
        <f t="shared" ref="S115" si="764">+S116+S118+S125+S117</f>
        <v>0</v>
      </c>
      <c r="T115" s="764">
        <f t="shared" ref="T115" si="765">+T116+T118+T125+T117</f>
        <v>0</v>
      </c>
      <c r="U115" s="764">
        <f t="shared" ref="U115" si="766">+U116+U118+U125+U117</f>
        <v>0</v>
      </c>
      <c r="V115" s="764">
        <f t="shared" ref="V115" si="767">+V116+V118+V125+V117</f>
        <v>0</v>
      </c>
      <c r="W115" s="764">
        <f t="shared" ref="W115" si="768">+W116+W118+W125+W117</f>
        <v>0</v>
      </c>
      <c r="X115" s="764">
        <f t="shared" ref="X115" si="769">+X116+X118+X125+X117</f>
        <v>0</v>
      </c>
      <c r="Y115" s="764">
        <f t="shared" ref="Y115" si="770">+Y116+Y118+Y125+Y117</f>
        <v>0</v>
      </c>
      <c r="Z115" s="764">
        <f t="shared" ref="Z115" si="771">+Z116+Z118+Z125+Z117</f>
        <v>0</v>
      </c>
      <c r="AA115" s="764">
        <f t="shared" ref="AA115" si="772">+AA116+AA118+AA125+AA117</f>
        <v>0</v>
      </c>
      <c r="AB115" s="764">
        <f t="shared" ref="AB115" si="773">+AB116+AB118+AB125+AB117</f>
        <v>0</v>
      </c>
      <c r="AC115" s="764">
        <f t="shared" ref="AC115" si="774">+AC116+AC118+AC125+AC117</f>
        <v>0</v>
      </c>
      <c r="AD115" s="764">
        <f t="shared" ref="AD115" si="775">+AD116+AD118+AD125+AD117</f>
        <v>0</v>
      </c>
      <c r="AE115" s="764">
        <f t="shared" ref="AE115" si="776">+AE116+AE118+AE125+AE117</f>
        <v>0</v>
      </c>
      <c r="AF115" s="764">
        <f t="shared" ref="AF115" si="777">+AF116+AF118+AF125+AF117</f>
        <v>0</v>
      </c>
      <c r="AG115" s="764">
        <f t="shared" ref="AG115" si="778">+AG116+AG118+AG125+AG117</f>
        <v>0</v>
      </c>
      <c r="AH115" s="764">
        <f t="shared" ref="AH115" si="779">+AH116+AH118+AH125+AH117</f>
        <v>0</v>
      </c>
    </row>
    <row r="116" spans="1:34" s="57" customFormat="1">
      <c r="A116" s="40">
        <v>5</v>
      </c>
      <c r="B116" s="655" t="s">
        <v>327</v>
      </c>
      <c r="C116" s="742">
        <f t="shared" si="692"/>
        <v>0</v>
      </c>
      <c r="D116" s="743">
        <f t="shared" si="692"/>
        <v>0</v>
      </c>
      <c r="E116" s="743">
        <f t="shared" si="692"/>
        <v>0</v>
      </c>
      <c r="F116" s="744">
        <f t="shared" si="692"/>
        <v>0</v>
      </c>
      <c r="G116" s="619"/>
      <c r="H116" s="619"/>
      <c r="I116" s="619"/>
      <c r="J116" s="619">
        <f t="shared" si="685"/>
        <v>0</v>
      </c>
      <c r="K116" s="619"/>
      <c r="L116" s="619"/>
      <c r="M116" s="619"/>
      <c r="N116" s="619">
        <f t="shared" ref="N116" si="780">SUM(K116:M116)</f>
        <v>0</v>
      </c>
      <c r="O116" s="619"/>
      <c r="P116" s="619"/>
      <c r="Q116" s="619"/>
      <c r="R116" s="619">
        <f t="shared" ref="R116" si="781">SUM(O116:Q116)</f>
        <v>0</v>
      </c>
      <c r="S116" s="619"/>
      <c r="T116" s="619"/>
      <c r="U116" s="619"/>
      <c r="V116" s="619">
        <f t="shared" ref="V116" si="782">SUM(S116:U116)</f>
        <v>0</v>
      </c>
      <c r="W116" s="619"/>
      <c r="X116" s="619"/>
      <c r="Y116" s="619"/>
      <c r="Z116" s="619">
        <f t="shared" ref="Z116" si="783">SUM(W116:Y116)</f>
        <v>0</v>
      </c>
      <c r="AA116" s="619"/>
      <c r="AB116" s="619"/>
      <c r="AC116" s="619"/>
      <c r="AD116" s="619">
        <f t="shared" ref="AD116" si="784">SUM(AA116:AC116)</f>
        <v>0</v>
      </c>
      <c r="AE116" s="619"/>
      <c r="AF116" s="619"/>
      <c r="AG116" s="619"/>
      <c r="AH116" s="619">
        <f t="shared" ref="AH116" si="785">SUM(AE116:AG116)</f>
        <v>0</v>
      </c>
    </row>
    <row r="117" spans="1:34" s="57" customFormat="1">
      <c r="A117" s="40">
        <v>6</v>
      </c>
      <c r="B117" s="655" t="s">
        <v>284</v>
      </c>
      <c r="C117" s="742">
        <f t="shared" si="692"/>
        <v>0</v>
      </c>
      <c r="D117" s="743">
        <f t="shared" si="692"/>
        <v>0</v>
      </c>
      <c r="E117" s="743">
        <f t="shared" si="692"/>
        <v>0</v>
      </c>
      <c r="F117" s="744">
        <f t="shared" si="692"/>
        <v>0</v>
      </c>
      <c r="G117" s="619"/>
      <c r="H117" s="619"/>
      <c r="I117" s="619"/>
      <c r="J117" s="619">
        <f t="shared" ref="J117:J118" si="786">SUM(G117:I117)</f>
        <v>0</v>
      </c>
      <c r="K117" s="619"/>
      <c r="L117" s="619"/>
      <c r="M117" s="619"/>
      <c r="N117" s="619">
        <f t="shared" ref="N117:N118" si="787">SUM(K117:M117)</f>
        <v>0</v>
      </c>
      <c r="O117" s="619"/>
      <c r="P117" s="619"/>
      <c r="Q117" s="619"/>
      <c r="R117" s="619">
        <f t="shared" ref="R117:R118" si="788">SUM(O117:Q117)</f>
        <v>0</v>
      </c>
      <c r="S117" s="619"/>
      <c r="T117" s="619"/>
      <c r="U117" s="619"/>
      <c r="V117" s="619">
        <f t="shared" ref="V117:V118" si="789">SUM(S117:U117)</f>
        <v>0</v>
      </c>
      <c r="W117" s="619"/>
      <c r="X117" s="619"/>
      <c r="Y117" s="619"/>
      <c r="Z117" s="619">
        <f t="shared" ref="Z117:Z118" si="790">SUM(W117:Y117)</f>
        <v>0</v>
      </c>
      <c r="AA117" s="619"/>
      <c r="AB117" s="619"/>
      <c r="AC117" s="619"/>
      <c r="AD117" s="619">
        <f t="shared" ref="AD117:AD118" si="791">SUM(AA117:AC117)</f>
        <v>0</v>
      </c>
      <c r="AE117" s="619"/>
      <c r="AF117" s="619"/>
      <c r="AG117" s="619"/>
      <c r="AH117" s="619">
        <f t="shared" ref="AH117:AH118" si="792">SUM(AE117:AG117)</f>
        <v>0</v>
      </c>
    </row>
    <row r="118" spans="1:34" s="57" customFormat="1">
      <c r="A118" s="40">
        <v>7</v>
      </c>
      <c r="B118" s="655" t="s">
        <v>328</v>
      </c>
      <c r="C118" s="742">
        <f t="shared" si="692"/>
        <v>0</v>
      </c>
      <c r="D118" s="743">
        <f t="shared" si="692"/>
        <v>0</v>
      </c>
      <c r="E118" s="743">
        <f t="shared" si="692"/>
        <v>0</v>
      </c>
      <c r="F118" s="744">
        <f t="shared" si="692"/>
        <v>0</v>
      </c>
      <c r="G118" s="620"/>
      <c r="H118" s="620"/>
      <c r="I118" s="620"/>
      <c r="J118" s="619">
        <f t="shared" si="786"/>
        <v>0</v>
      </c>
      <c r="K118" s="620"/>
      <c r="L118" s="620"/>
      <c r="M118" s="620"/>
      <c r="N118" s="619">
        <f t="shared" si="787"/>
        <v>0</v>
      </c>
      <c r="O118" s="620"/>
      <c r="P118" s="620"/>
      <c r="Q118" s="620"/>
      <c r="R118" s="619">
        <f t="shared" si="788"/>
        <v>0</v>
      </c>
      <c r="S118" s="620"/>
      <c r="T118" s="620"/>
      <c r="U118" s="620"/>
      <c r="V118" s="619">
        <f t="shared" si="789"/>
        <v>0</v>
      </c>
      <c r="W118" s="620"/>
      <c r="X118" s="620"/>
      <c r="Y118" s="620"/>
      <c r="Z118" s="619">
        <f t="shared" si="790"/>
        <v>0</v>
      </c>
      <c r="AA118" s="620"/>
      <c r="AB118" s="620"/>
      <c r="AC118" s="620"/>
      <c r="AD118" s="619">
        <f t="shared" si="791"/>
        <v>0</v>
      </c>
      <c r="AE118" s="620"/>
      <c r="AF118" s="620"/>
      <c r="AG118" s="620"/>
      <c r="AH118" s="619">
        <f t="shared" si="792"/>
        <v>0</v>
      </c>
    </row>
    <row r="119" spans="1:34" s="57" customFormat="1">
      <c r="A119" s="65"/>
      <c r="B119" s="656" t="s">
        <v>32</v>
      </c>
      <c r="C119" s="742">
        <f t="shared" si="692"/>
        <v>0</v>
      </c>
      <c r="D119" s="743">
        <f t="shared" si="692"/>
        <v>0</v>
      </c>
      <c r="E119" s="743">
        <f t="shared" si="692"/>
        <v>0</v>
      </c>
      <c r="F119" s="744">
        <f t="shared" si="692"/>
        <v>0</v>
      </c>
      <c r="G119" s="611"/>
      <c r="H119" s="611"/>
      <c r="I119" s="611"/>
      <c r="J119" s="611"/>
      <c r="K119" s="611"/>
      <c r="L119" s="611"/>
      <c r="M119" s="611"/>
      <c r="N119" s="611"/>
      <c r="O119" s="611"/>
      <c r="P119" s="611"/>
      <c r="Q119" s="611"/>
      <c r="R119" s="611"/>
      <c r="S119" s="611"/>
      <c r="T119" s="611"/>
      <c r="U119" s="611"/>
      <c r="V119" s="611"/>
      <c r="W119" s="611"/>
      <c r="X119" s="611"/>
      <c r="Y119" s="611"/>
      <c r="Z119" s="611"/>
      <c r="AA119" s="611"/>
      <c r="AB119" s="611"/>
      <c r="AC119" s="611"/>
      <c r="AD119" s="611"/>
      <c r="AE119" s="611"/>
      <c r="AF119" s="611"/>
      <c r="AG119" s="611"/>
      <c r="AH119" s="611"/>
    </row>
    <row r="120" spans="1:34" s="57" customFormat="1">
      <c r="A120" s="66"/>
      <c r="B120" s="657" t="s">
        <v>33</v>
      </c>
      <c r="C120" s="742">
        <f t="shared" si="692"/>
        <v>0</v>
      </c>
      <c r="D120" s="743">
        <f t="shared" si="692"/>
        <v>0</v>
      </c>
      <c r="E120" s="743">
        <f t="shared" si="692"/>
        <v>0</v>
      </c>
      <c r="F120" s="744">
        <f t="shared" si="692"/>
        <v>0</v>
      </c>
      <c r="G120" s="609">
        <f t="shared" ref="G120:I120" si="793">+G118*-0.05</f>
        <v>0</v>
      </c>
      <c r="H120" s="609">
        <f t="shared" si="793"/>
        <v>0</v>
      </c>
      <c r="I120" s="609">
        <f t="shared" si="793"/>
        <v>0</v>
      </c>
      <c r="J120" s="609">
        <f>SUM(G120:I120)</f>
        <v>0</v>
      </c>
      <c r="K120" s="609">
        <f t="shared" ref="K120:M120" si="794">+K118*-0.05</f>
        <v>0</v>
      </c>
      <c r="L120" s="609">
        <f t="shared" si="794"/>
        <v>0</v>
      </c>
      <c r="M120" s="609">
        <f t="shared" si="794"/>
        <v>0</v>
      </c>
      <c r="N120" s="609">
        <f>SUM(K120:M120)</f>
        <v>0</v>
      </c>
      <c r="O120" s="609">
        <f t="shared" ref="O120:Q120" si="795">+O118*-0.05</f>
        <v>0</v>
      </c>
      <c r="P120" s="609">
        <f t="shared" si="795"/>
        <v>0</v>
      </c>
      <c r="Q120" s="609">
        <f t="shared" si="795"/>
        <v>0</v>
      </c>
      <c r="R120" s="609">
        <f>SUM(O120:Q120)</f>
        <v>0</v>
      </c>
      <c r="S120" s="609">
        <f t="shared" ref="S120:U120" si="796">+S118*-0.05</f>
        <v>0</v>
      </c>
      <c r="T120" s="609">
        <f t="shared" si="796"/>
        <v>0</v>
      </c>
      <c r="U120" s="609">
        <f t="shared" si="796"/>
        <v>0</v>
      </c>
      <c r="V120" s="609">
        <f>SUM(S120:U120)</f>
        <v>0</v>
      </c>
      <c r="W120" s="609">
        <f t="shared" ref="W120:Y120" si="797">+W118*-0.05</f>
        <v>0</v>
      </c>
      <c r="X120" s="609">
        <f t="shared" si="797"/>
        <v>0</v>
      </c>
      <c r="Y120" s="609">
        <f t="shared" si="797"/>
        <v>0</v>
      </c>
      <c r="Z120" s="609">
        <f>SUM(W120:Y120)</f>
        <v>0</v>
      </c>
      <c r="AA120" s="609">
        <f t="shared" ref="AA120:AC120" si="798">+AA118*-0.05</f>
        <v>0</v>
      </c>
      <c r="AB120" s="609">
        <f t="shared" si="798"/>
        <v>0</v>
      </c>
      <c r="AC120" s="609">
        <f t="shared" si="798"/>
        <v>0</v>
      </c>
      <c r="AD120" s="609">
        <f>SUM(AA120:AC120)</f>
        <v>0</v>
      </c>
      <c r="AE120" s="609">
        <f t="shared" ref="AE120:AG120" si="799">+AE118*-0.05</f>
        <v>0</v>
      </c>
      <c r="AF120" s="609">
        <f t="shared" si="799"/>
        <v>0</v>
      </c>
      <c r="AG120" s="609">
        <f t="shared" si="799"/>
        <v>0</v>
      </c>
      <c r="AH120" s="609">
        <f>SUM(AE120:AG120)</f>
        <v>0</v>
      </c>
    </row>
    <row r="121" spans="1:34" s="57" customFormat="1">
      <c r="A121" s="66"/>
      <c r="B121" s="657" t="s">
        <v>34</v>
      </c>
      <c r="C121" s="742">
        <f t="shared" si="692"/>
        <v>0</v>
      </c>
      <c r="D121" s="743">
        <f t="shared" si="692"/>
        <v>0</v>
      </c>
      <c r="E121" s="743">
        <f t="shared" si="692"/>
        <v>0</v>
      </c>
      <c r="F121" s="744">
        <f t="shared" si="692"/>
        <v>0</v>
      </c>
      <c r="G121" s="609">
        <f t="shared" ref="G121:I121" si="800">+G118*0.015</f>
        <v>0</v>
      </c>
      <c r="H121" s="609">
        <f t="shared" si="800"/>
        <v>0</v>
      </c>
      <c r="I121" s="609">
        <f t="shared" si="800"/>
        <v>0</v>
      </c>
      <c r="J121" s="609">
        <f t="shared" ref="J121:J125" si="801">SUM(G121:I121)</f>
        <v>0</v>
      </c>
      <c r="K121" s="609">
        <f t="shared" ref="K121:M121" si="802">+K118*0.015</f>
        <v>0</v>
      </c>
      <c r="L121" s="609">
        <f t="shared" si="802"/>
        <v>0</v>
      </c>
      <c r="M121" s="609">
        <f t="shared" si="802"/>
        <v>0</v>
      </c>
      <c r="N121" s="609">
        <f t="shared" ref="N121:N125" si="803">SUM(K121:M121)</f>
        <v>0</v>
      </c>
      <c r="O121" s="609">
        <f t="shared" ref="O121:Q121" si="804">+O118*0.015</f>
        <v>0</v>
      </c>
      <c r="P121" s="609">
        <f t="shared" si="804"/>
        <v>0</v>
      </c>
      <c r="Q121" s="609">
        <f t="shared" si="804"/>
        <v>0</v>
      </c>
      <c r="R121" s="609">
        <f t="shared" ref="R121:R125" si="805">SUM(O121:Q121)</f>
        <v>0</v>
      </c>
      <c r="S121" s="609">
        <f t="shared" ref="S121:U121" si="806">+S118*0.015</f>
        <v>0</v>
      </c>
      <c r="T121" s="609">
        <f t="shared" si="806"/>
        <v>0</v>
      </c>
      <c r="U121" s="609">
        <f t="shared" si="806"/>
        <v>0</v>
      </c>
      <c r="V121" s="609">
        <f t="shared" ref="V121:V125" si="807">SUM(S121:U121)</f>
        <v>0</v>
      </c>
      <c r="W121" s="609">
        <f t="shared" ref="W121:Y121" si="808">+W118*0.015</f>
        <v>0</v>
      </c>
      <c r="X121" s="609">
        <f t="shared" si="808"/>
        <v>0</v>
      </c>
      <c r="Y121" s="609">
        <f t="shared" si="808"/>
        <v>0</v>
      </c>
      <c r="Z121" s="609">
        <f t="shared" ref="Z121:Z125" si="809">SUM(W121:Y121)</f>
        <v>0</v>
      </c>
      <c r="AA121" s="609">
        <f t="shared" ref="AA121:AC121" si="810">+AA118*0.015</f>
        <v>0</v>
      </c>
      <c r="AB121" s="609">
        <f t="shared" si="810"/>
        <v>0</v>
      </c>
      <c r="AC121" s="609">
        <f t="shared" si="810"/>
        <v>0</v>
      </c>
      <c r="AD121" s="609">
        <f t="shared" ref="AD121:AD125" si="811">SUM(AA121:AC121)</f>
        <v>0</v>
      </c>
      <c r="AE121" s="609">
        <f t="shared" ref="AE121:AG121" si="812">+AE118*0.015</f>
        <v>0</v>
      </c>
      <c r="AF121" s="609">
        <f t="shared" si="812"/>
        <v>0</v>
      </c>
      <c r="AG121" s="609">
        <f t="shared" si="812"/>
        <v>0</v>
      </c>
      <c r="AH121" s="609">
        <f t="shared" ref="AH121:AH125" si="813">SUM(AE121:AG121)</f>
        <v>0</v>
      </c>
    </row>
    <row r="122" spans="1:34">
      <c r="A122" s="66"/>
      <c r="B122" s="657" t="s">
        <v>35</v>
      </c>
      <c r="C122" s="742">
        <f t="shared" si="692"/>
        <v>0</v>
      </c>
      <c r="D122" s="743">
        <f t="shared" si="692"/>
        <v>0</v>
      </c>
      <c r="E122" s="743">
        <f t="shared" si="692"/>
        <v>0</v>
      </c>
      <c r="F122" s="744">
        <f t="shared" si="692"/>
        <v>0</v>
      </c>
      <c r="G122" s="609">
        <f t="shared" ref="G122:I122" si="814">+G118*-0.02</f>
        <v>0</v>
      </c>
      <c r="H122" s="609">
        <f t="shared" si="814"/>
        <v>0</v>
      </c>
      <c r="I122" s="609">
        <f t="shared" si="814"/>
        <v>0</v>
      </c>
      <c r="J122" s="609">
        <f t="shared" si="801"/>
        <v>0</v>
      </c>
      <c r="K122" s="609">
        <f t="shared" ref="K122:M122" si="815">+K118*-0.02</f>
        <v>0</v>
      </c>
      <c r="L122" s="609">
        <f t="shared" si="815"/>
        <v>0</v>
      </c>
      <c r="M122" s="609">
        <f t="shared" si="815"/>
        <v>0</v>
      </c>
      <c r="N122" s="609">
        <f t="shared" si="803"/>
        <v>0</v>
      </c>
      <c r="O122" s="609">
        <f t="shared" ref="O122:Q122" si="816">+O118*-0.02</f>
        <v>0</v>
      </c>
      <c r="P122" s="609">
        <f t="shared" si="816"/>
        <v>0</v>
      </c>
      <c r="Q122" s="609">
        <f t="shared" si="816"/>
        <v>0</v>
      </c>
      <c r="R122" s="609">
        <f t="shared" si="805"/>
        <v>0</v>
      </c>
      <c r="S122" s="609">
        <f t="shared" ref="S122:U122" si="817">+S118*-0.02</f>
        <v>0</v>
      </c>
      <c r="T122" s="609">
        <f t="shared" si="817"/>
        <v>0</v>
      </c>
      <c r="U122" s="609">
        <f t="shared" si="817"/>
        <v>0</v>
      </c>
      <c r="V122" s="609">
        <f t="shared" si="807"/>
        <v>0</v>
      </c>
      <c r="W122" s="609">
        <f t="shared" ref="W122:Y122" si="818">+W118*-0.02</f>
        <v>0</v>
      </c>
      <c r="X122" s="609">
        <f t="shared" si="818"/>
        <v>0</v>
      </c>
      <c r="Y122" s="609">
        <f t="shared" si="818"/>
        <v>0</v>
      </c>
      <c r="Z122" s="609">
        <f t="shared" si="809"/>
        <v>0</v>
      </c>
      <c r="AA122" s="609">
        <f t="shared" ref="AA122:AC122" si="819">+AA118*-0.02</f>
        <v>0</v>
      </c>
      <c r="AB122" s="609">
        <f t="shared" si="819"/>
        <v>0</v>
      </c>
      <c r="AC122" s="609">
        <f t="shared" si="819"/>
        <v>0</v>
      </c>
      <c r="AD122" s="609">
        <f t="shared" si="811"/>
        <v>0</v>
      </c>
      <c r="AE122" s="609">
        <f t="shared" ref="AE122:AG122" si="820">+AE118*-0.02</f>
        <v>0</v>
      </c>
      <c r="AF122" s="609">
        <f t="shared" si="820"/>
        <v>0</v>
      </c>
      <c r="AG122" s="609">
        <f t="shared" si="820"/>
        <v>0</v>
      </c>
      <c r="AH122" s="609">
        <f t="shared" si="813"/>
        <v>0</v>
      </c>
    </row>
    <row r="123" spans="1:34">
      <c r="A123" s="66"/>
      <c r="B123" s="657" t="s">
        <v>36</v>
      </c>
      <c r="C123" s="742">
        <f t="shared" si="692"/>
        <v>0</v>
      </c>
      <c r="D123" s="743">
        <f t="shared" si="692"/>
        <v>0</v>
      </c>
      <c r="E123" s="743">
        <f t="shared" si="692"/>
        <v>0</v>
      </c>
      <c r="F123" s="744">
        <f t="shared" si="692"/>
        <v>0</v>
      </c>
      <c r="G123" s="609">
        <f t="shared" ref="G123:I123" si="821">+G118*0.015</f>
        <v>0</v>
      </c>
      <c r="H123" s="609">
        <f t="shared" si="821"/>
        <v>0</v>
      </c>
      <c r="I123" s="609">
        <f t="shared" si="821"/>
        <v>0</v>
      </c>
      <c r="J123" s="609">
        <f t="shared" si="801"/>
        <v>0</v>
      </c>
      <c r="K123" s="609">
        <f t="shared" ref="K123:M123" si="822">+K118*0.015</f>
        <v>0</v>
      </c>
      <c r="L123" s="609">
        <f t="shared" si="822"/>
        <v>0</v>
      </c>
      <c r="M123" s="609">
        <f t="shared" si="822"/>
        <v>0</v>
      </c>
      <c r="N123" s="609">
        <f t="shared" si="803"/>
        <v>0</v>
      </c>
      <c r="O123" s="609">
        <f t="shared" ref="O123:Q123" si="823">+O118*0.015</f>
        <v>0</v>
      </c>
      <c r="P123" s="609">
        <f t="shared" si="823"/>
        <v>0</v>
      </c>
      <c r="Q123" s="609">
        <f t="shared" si="823"/>
        <v>0</v>
      </c>
      <c r="R123" s="609">
        <f t="shared" si="805"/>
        <v>0</v>
      </c>
      <c r="S123" s="609">
        <f t="shared" ref="S123:U123" si="824">+S118*0.015</f>
        <v>0</v>
      </c>
      <c r="T123" s="609">
        <f t="shared" si="824"/>
        <v>0</v>
      </c>
      <c r="U123" s="609">
        <f t="shared" si="824"/>
        <v>0</v>
      </c>
      <c r="V123" s="609">
        <f t="shared" si="807"/>
        <v>0</v>
      </c>
      <c r="W123" s="609">
        <f t="shared" ref="W123:Y123" si="825">+W118*0.015</f>
        <v>0</v>
      </c>
      <c r="X123" s="609">
        <f t="shared" si="825"/>
        <v>0</v>
      </c>
      <c r="Y123" s="609">
        <f t="shared" si="825"/>
        <v>0</v>
      </c>
      <c r="Z123" s="609">
        <f t="shared" si="809"/>
        <v>0</v>
      </c>
      <c r="AA123" s="609">
        <f t="shared" ref="AA123:AC123" si="826">+AA118*0.015</f>
        <v>0</v>
      </c>
      <c r="AB123" s="609">
        <f t="shared" si="826"/>
        <v>0</v>
      </c>
      <c r="AC123" s="609">
        <f t="shared" si="826"/>
        <v>0</v>
      </c>
      <c r="AD123" s="609">
        <f t="shared" si="811"/>
        <v>0</v>
      </c>
      <c r="AE123" s="609">
        <f t="shared" ref="AE123:AG123" si="827">+AE118*0.015</f>
        <v>0</v>
      </c>
      <c r="AF123" s="609">
        <f t="shared" si="827"/>
        <v>0</v>
      </c>
      <c r="AG123" s="609">
        <f t="shared" si="827"/>
        <v>0</v>
      </c>
      <c r="AH123" s="609">
        <f t="shared" si="813"/>
        <v>0</v>
      </c>
    </row>
    <row r="124" spans="1:34">
      <c r="A124" s="67"/>
      <c r="B124" s="658" t="s">
        <v>285</v>
      </c>
      <c r="C124" s="742">
        <f t="shared" si="692"/>
        <v>0</v>
      </c>
      <c r="D124" s="743">
        <f t="shared" si="692"/>
        <v>0</v>
      </c>
      <c r="E124" s="743">
        <f t="shared" si="692"/>
        <v>0</v>
      </c>
      <c r="F124" s="744">
        <f t="shared" si="692"/>
        <v>0</v>
      </c>
      <c r="G124" s="611">
        <f t="shared" ref="G124:I124" si="828">+G118*0.9</f>
        <v>0</v>
      </c>
      <c r="H124" s="611">
        <f t="shared" si="828"/>
        <v>0</v>
      </c>
      <c r="I124" s="611">
        <f t="shared" si="828"/>
        <v>0</v>
      </c>
      <c r="J124" s="609">
        <f t="shared" si="801"/>
        <v>0</v>
      </c>
      <c r="K124" s="611">
        <f t="shared" ref="K124:M124" si="829">+K118*0.9</f>
        <v>0</v>
      </c>
      <c r="L124" s="611">
        <f t="shared" si="829"/>
        <v>0</v>
      </c>
      <c r="M124" s="611">
        <f t="shared" si="829"/>
        <v>0</v>
      </c>
      <c r="N124" s="609">
        <f t="shared" si="803"/>
        <v>0</v>
      </c>
      <c r="O124" s="611">
        <f t="shared" ref="O124:Q124" si="830">+O118*0.9</f>
        <v>0</v>
      </c>
      <c r="P124" s="611">
        <f t="shared" si="830"/>
        <v>0</v>
      </c>
      <c r="Q124" s="611">
        <f t="shared" si="830"/>
        <v>0</v>
      </c>
      <c r="R124" s="609">
        <f t="shared" si="805"/>
        <v>0</v>
      </c>
      <c r="S124" s="611">
        <f t="shared" ref="S124:U124" si="831">+S118*0.9</f>
        <v>0</v>
      </c>
      <c r="T124" s="611">
        <f t="shared" si="831"/>
        <v>0</v>
      </c>
      <c r="U124" s="611">
        <f t="shared" si="831"/>
        <v>0</v>
      </c>
      <c r="V124" s="609">
        <f t="shared" si="807"/>
        <v>0</v>
      </c>
      <c r="W124" s="611">
        <f t="shared" ref="W124:Y124" si="832">+W118*0.9</f>
        <v>0</v>
      </c>
      <c r="X124" s="611">
        <f t="shared" si="832"/>
        <v>0</v>
      </c>
      <c r="Y124" s="611">
        <f t="shared" si="832"/>
        <v>0</v>
      </c>
      <c r="Z124" s="609">
        <f t="shared" si="809"/>
        <v>0</v>
      </c>
      <c r="AA124" s="611">
        <f t="shared" ref="AA124:AC124" si="833">+AA118*0.9</f>
        <v>0</v>
      </c>
      <c r="AB124" s="611">
        <f t="shared" si="833"/>
        <v>0</v>
      </c>
      <c r="AC124" s="611">
        <f t="shared" si="833"/>
        <v>0</v>
      </c>
      <c r="AD124" s="609">
        <f t="shared" si="811"/>
        <v>0</v>
      </c>
      <c r="AE124" s="611">
        <f t="shared" ref="AE124:AG124" si="834">+AE118*0.9</f>
        <v>0</v>
      </c>
      <c r="AF124" s="611">
        <f t="shared" si="834"/>
        <v>0</v>
      </c>
      <c r="AG124" s="611">
        <f t="shared" si="834"/>
        <v>0</v>
      </c>
      <c r="AH124" s="609">
        <f t="shared" si="813"/>
        <v>0</v>
      </c>
    </row>
    <row r="125" spans="1:34">
      <c r="A125" s="562">
        <v>8</v>
      </c>
      <c r="B125" s="653" t="s">
        <v>340</v>
      </c>
      <c r="C125" s="742">
        <f t="shared" si="692"/>
        <v>0</v>
      </c>
      <c r="D125" s="743">
        <f t="shared" si="692"/>
        <v>0</v>
      </c>
      <c r="E125" s="743">
        <f t="shared" si="692"/>
        <v>0</v>
      </c>
      <c r="F125" s="744">
        <f t="shared" si="692"/>
        <v>0</v>
      </c>
      <c r="G125" s="621"/>
      <c r="H125" s="621"/>
      <c r="I125" s="621"/>
      <c r="J125" s="765">
        <f t="shared" si="801"/>
        <v>0</v>
      </c>
      <c r="K125" s="621"/>
      <c r="L125" s="621"/>
      <c r="M125" s="621"/>
      <c r="N125" s="765">
        <f t="shared" si="803"/>
        <v>0</v>
      </c>
      <c r="O125" s="621"/>
      <c r="P125" s="621"/>
      <c r="Q125" s="621"/>
      <c r="R125" s="765">
        <f t="shared" si="805"/>
        <v>0</v>
      </c>
      <c r="S125" s="621"/>
      <c r="T125" s="621"/>
      <c r="U125" s="621"/>
      <c r="V125" s="765">
        <f t="shared" si="807"/>
        <v>0</v>
      </c>
      <c r="W125" s="621"/>
      <c r="X125" s="621"/>
      <c r="Y125" s="621"/>
      <c r="Z125" s="765">
        <f t="shared" si="809"/>
        <v>0</v>
      </c>
      <c r="AA125" s="621"/>
      <c r="AB125" s="621"/>
      <c r="AC125" s="621"/>
      <c r="AD125" s="765">
        <f t="shared" si="811"/>
        <v>0</v>
      </c>
      <c r="AE125" s="621"/>
      <c r="AF125" s="621"/>
      <c r="AG125" s="621"/>
      <c r="AH125" s="765">
        <f t="shared" si="813"/>
        <v>0</v>
      </c>
    </row>
    <row r="126" spans="1:34">
      <c r="A126" s="65"/>
      <c r="B126" s="656" t="s">
        <v>32</v>
      </c>
      <c r="C126" s="742">
        <f t="shared" si="692"/>
        <v>0</v>
      </c>
      <c r="D126" s="743">
        <f t="shared" si="692"/>
        <v>0</v>
      </c>
      <c r="E126" s="743">
        <f t="shared" si="692"/>
        <v>0</v>
      </c>
      <c r="F126" s="744">
        <f t="shared" si="692"/>
        <v>0</v>
      </c>
      <c r="G126" s="611"/>
      <c r="H126" s="611"/>
      <c r="I126" s="611"/>
      <c r="J126" s="611"/>
      <c r="K126" s="611"/>
      <c r="L126" s="611"/>
      <c r="M126" s="611"/>
      <c r="N126" s="611"/>
      <c r="O126" s="611"/>
      <c r="P126" s="611"/>
      <c r="Q126" s="611"/>
      <c r="R126" s="611"/>
      <c r="S126" s="611"/>
      <c r="T126" s="611"/>
      <c r="U126" s="611"/>
      <c r="V126" s="611"/>
      <c r="W126" s="611"/>
      <c r="X126" s="611"/>
      <c r="Y126" s="611"/>
      <c r="Z126" s="611"/>
      <c r="AA126" s="611"/>
      <c r="AB126" s="611"/>
      <c r="AC126" s="611"/>
      <c r="AD126" s="611"/>
      <c r="AE126" s="611"/>
      <c r="AF126" s="611"/>
      <c r="AG126" s="611"/>
      <c r="AH126" s="611"/>
    </row>
    <row r="127" spans="1:34">
      <c r="A127" s="66"/>
      <c r="B127" s="657" t="s">
        <v>33</v>
      </c>
      <c r="C127" s="742">
        <f t="shared" si="692"/>
        <v>0</v>
      </c>
      <c r="D127" s="743">
        <f t="shared" si="692"/>
        <v>0</v>
      </c>
      <c r="E127" s="743">
        <f t="shared" si="692"/>
        <v>0</v>
      </c>
      <c r="F127" s="744">
        <f t="shared" si="692"/>
        <v>0</v>
      </c>
      <c r="G127" s="609">
        <f t="shared" ref="G127:I127" si="835">+G125*-0.05</f>
        <v>0</v>
      </c>
      <c r="H127" s="609">
        <f t="shared" si="835"/>
        <v>0</v>
      </c>
      <c r="I127" s="609">
        <f t="shared" si="835"/>
        <v>0</v>
      </c>
      <c r="J127" s="609">
        <f>SUM(G127:I127)</f>
        <v>0</v>
      </c>
      <c r="K127" s="609">
        <f t="shared" ref="K127:M127" si="836">+K125*-0.05</f>
        <v>0</v>
      </c>
      <c r="L127" s="609">
        <f t="shared" si="836"/>
        <v>0</v>
      </c>
      <c r="M127" s="609">
        <f t="shared" si="836"/>
        <v>0</v>
      </c>
      <c r="N127" s="609">
        <f>SUM(K127:M127)</f>
        <v>0</v>
      </c>
      <c r="O127" s="609">
        <f t="shared" ref="O127:Q127" si="837">+O125*-0.05</f>
        <v>0</v>
      </c>
      <c r="P127" s="609">
        <f t="shared" si="837"/>
        <v>0</v>
      </c>
      <c r="Q127" s="609">
        <f t="shared" si="837"/>
        <v>0</v>
      </c>
      <c r="R127" s="609">
        <f>SUM(O127:Q127)</f>
        <v>0</v>
      </c>
      <c r="S127" s="609">
        <f t="shared" ref="S127:U127" si="838">+S125*-0.05</f>
        <v>0</v>
      </c>
      <c r="T127" s="609">
        <f t="shared" si="838"/>
        <v>0</v>
      </c>
      <c r="U127" s="609">
        <f t="shared" si="838"/>
        <v>0</v>
      </c>
      <c r="V127" s="609">
        <f>SUM(S127:U127)</f>
        <v>0</v>
      </c>
      <c r="W127" s="609">
        <f t="shared" ref="W127:Y127" si="839">+W125*-0.05</f>
        <v>0</v>
      </c>
      <c r="X127" s="609">
        <f t="shared" si="839"/>
        <v>0</v>
      </c>
      <c r="Y127" s="609">
        <f t="shared" si="839"/>
        <v>0</v>
      </c>
      <c r="Z127" s="609">
        <f>SUM(W127:Y127)</f>
        <v>0</v>
      </c>
      <c r="AA127" s="609">
        <f t="shared" ref="AA127:AC127" si="840">+AA125*-0.05</f>
        <v>0</v>
      </c>
      <c r="AB127" s="609">
        <f t="shared" si="840"/>
        <v>0</v>
      </c>
      <c r="AC127" s="609">
        <f t="shared" si="840"/>
        <v>0</v>
      </c>
      <c r="AD127" s="609">
        <f>SUM(AA127:AC127)</f>
        <v>0</v>
      </c>
      <c r="AE127" s="609">
        <f t="shared" ref="AE127:AG127" si="841">+AE125*-0.05</f>
        <v>0</v>
      </c>
      <c r="AF127" s="609">
        <f t="shared" si="841"/>
        <v>0</v>
      </c>
      <c r="AG127" s="609">
        <f t="shared" si="841"/>
        <v>0</v>
      </c>
      <c r="AH127" s="609">
        <f>SUM(AE127:AG127)</f>
        <v>0</v>
      </c>
    </row>
    <row r="128" spans="1:34">
      <c r="A128" s="66"/>
      <c r="B128" s="657" t="s">
        <v>34</v>
      </c>
      <c r="C128" s="742">
        <f t="shared" si="692"/>
        <v>0</v>
      </c>
      <c r="D128" s="743">
        <f t="shared" si="692"/>
        <v>0</v>
      </c>
      <c r="E128" s="743">
        <f t="shared" si="692"/>
        <v>0</v>
      </c>
      <c r="F128" s="744">
        <f t="shared" si="692"/>
        <v>0</v>
      </c>
      <c r="G128" s="609">
        <f t="shared" ref="G128:I128" si="842">+G125*0.015</f>
        <v>0</v>
      </c>
      <c r="H128" s="609">
        <f t="shared" si="842"/>
        <v>0</v>
      </c>
      <c r="I128" s="609">
        <f t="shared" si="842"/>
        <v>0</v>
      </c>
      <c r="J128" s="609">
        <f t="shared" ref="J128:J131" si="843">SUM(G128:I128)</f>
        <v>0</v>
      </c>
      <c r="K128" s="609">
        <f t="shared" ref="K128:M128" si="844">+K125*0.015</f>
        <v>0</v>
      </c>
      <c r="L128" s="609">
        <f t="shared" si="844"/>
        <v>0</v>
      </c>
      <c r="M128" s="609">
        <f t="shared" si="844"/>
        <v>0</v>
      </c>
      <c r="N128" s="609">
        <f t="shared" ref="N128:N131" si="845">SUM(K128:M128)</f>
        <v>0</v>
      </c>
      <c r="O128" s="609">
        <f t="shared" ref="O128:Q128" si="846">+O125*0.015</f>
        <v>0</v>
      </c>
      <c r="P128" s="609">
        <f t="shared" si="846"/>
        <v>0</v>
      </c>
      <c r="Q128" s="609">
        <f t="shared" si="846"/>
        <v>0</v>
      </c>
      <c r="R128" s="609">
        <f t="shared" ref="R128:R131" si="847">SUM(O128:Q128)</f>
        <v>0</v>
      </c>
      <c r="S128" s="609">
        <f t="shared" ref="S128:U128" si="848">+S125*0.015</f>
        <v>0</v>
      </c>
      <c r="T128" s="609">
        <f t="shared" si="848"/>
        <v>0</v>
      </c>
      <c r="U128" s="609">
        <f t="shared" si="848"/>
        <v>0</v>
      </c>
      <c r="V128" s="609">
        <f t="shared" ref="V128:V131" si="849">SUM(S128:U128)</f>
        <v>0</v>
      </c>
      <c r="W128" s="609">
        <f t="shared" ref="W128:Y128" si="850">+W125*0.015</f>
        <v>0</v>
      </c>
      <c r="X128" s="609">
        <f t="shared" si="850"/>
        <v>0</v>
      </c>
      <c r="Y128" s="609">
        <f t="shared" si="850"/>
        <v>0</v>
      </c>
      <c r="Z128" s="609">
        <f t="shared" ref="Z128:Z131" si="851">SUM(W128:Y128)</f>
        <v>0</v>
      </c>
      <c r="AA128" s="609">
        <f t="shared" ref="AA128:AC128" si="852">+AA125*0.015</f>
        <v>0</v>
      </c>
      <c r="AB128" s="609">
        <f t="shared" si="852"/>
        <v>0</v>
      </c>
      <c r="AC128" s="609">
        <f t="shared" si="852"/>
        <v>0</v>
      </c>
      <c r="AD128" s="609">
        <f t="shared" ref="AD128:AD131" si="853">SUM(AA128:AC128)</f>
        <v>0</v>
      </c>
      <c r="AE128" s="609">
        <f t="shared" ref="AE128:AG128" si="854">+AE125*0.015</f>
        <v>0</v>
      </c>
      <c r="AF128" s="609">
        <f t="shared" si="854"/>
        <v>0</v>
      </c>
      <c r="AG128" s="609">
        <f t="shared" si="854"/>
        <v>0</v>
      </c>
      <c r="AH128" s="609">
        <f t="shared" ref="AH128:AH131" si="855">SUM(AE128:AG128)</f>
        <v>0</v>
      </c>
    </row>
    <row r="129" spans="1:34">
      <c r="A129" s="66"/>
      <c r="B129" s="657" t="s">
        <v>35</v>
      </c>
      <c r="C129" s="742">
        <f t="shared" si="692"/>
        <v>0</v>
      </c>
      <c r="D129" s="743">
        <f t="shared" si="692"/>
        <v>0</v>
      </c>
      <c r="E129" s="743">
        <f t="shared" si="692"/>
        <v>0</v>
      </c>
      <c r="F129" s="744">
        <f t="shared" si="692"/>
        <v>0</v>
      </c>
      <c r="G129" s="609">
        <f t="shared" ref="G129:I129" si="856">+G125*-0.02</f>
        <v>0</v>
      </c>
      <c r="H129" s="609">
        <f t="shared" si="856"/>
        <v>0</v>
      </c>
      <c r="I129" s="609">
        <f t="shared" si="856"/>
        <v>0</v>
      </c>
      <c r="J129" s="609">
        <f t="shared" si="843"/>
        <v>0</v>
      </c>
      <c r="K129" s="609">
        <f t="shared" ref="K129:M129" si="857">+K125*-0.02</f>
        <v>0</v>
      </c>
      <c r="L129" s="609">
        <f t="shared" si="857"/>
        <v>0</v>
      </c>
      <c r="M129" s="609">
        <f t="shared" si="857"/>
        <v>0</v>
      </c>
      <c r="N129" s="609">
        <f t="shared" si="845"/>
        <v>0</v>
      </c>
      <c r="O129" s="609">
        <f t="shared" ref="O129:Q129" si="858">+O125*-0.02</f>
        <v>0</v>
      </c>
      <c r="P129" s="609">
        <f t="shared" si="858"/>
        <v>0</v>
      </c>
      <c r="Q129" s="609">
        <f t="shared" si="858"/>
        <v>0</v>
      </c>
      <c r="R129" s="609">
        <f t="shared" si="847"/>
        <v>0</v>
      </c>
      <c r="S129" s="609">
        <f t="shared" ref="S129:U129" si="859">+S125*-0.02</f>
        <v>0</v>
      </c>
      <c r="T129" s="609">
        <f t="shared" si="859"/>
        <v>0</v>
      </c>
      <c r="U129" s="609">
        <f t="shared" si="859"/>
        <v>0</v>
      </c>
      <c r="V129" s="609">
        <f t="shared" si="849"/>
        <v>0</v>
      </c>
      <c r="W129" s="609">
        <f t="shared" ref="W129:Y129" si="860">+W125*-0.02</f>
        <v>0</v>
      </c>
      <c r="X129" s="609">
        <f t="shared" si="860"/>
        <v>0</v>
      </c>
      <c r="Y129" s="609">
        <f t="shared" si="860"/>
        <v>0</v>
      </c>
      <c r="Z129" s="609">
        <f t="shared" si="851"/>
        <v>0</v>
      </c>
      <c r="AA129" s="609">
        <f t="shared" ref="AA129:AC129" si="861">+AA125*-0.02</f>
        <v>0</v>
      </c>
      <c r="AB129" s="609">
        <f t="shared" si="861"/>
        <v>0</v>
      </c>
      <c r="AC129" s="609">
        <f t="shared" si="861"/>
        <v>0</v>
      </c>
      <c r="AD129" s="609">
        <f t="shared" si="853"/>
        <v>0</v>
      </c>
      <c r="AE129" s="609">
        <f t="shared" ref="AE129:AG129" si="862">+AE125*-0.02</f>
        <v>0</v>
      </c>
      <c r="AF129" s="609">
        <f t="shared" si="862"/>
        <v>0</v>
      </c>
      <c r="AG129" s="609">
        <f t="shared" si="862"/>
        <v>0</v>
      </c>
      <c r="AH129" s="609">
        <f t="shared" si="855"/>
        <v>0</v>
      </c>
    </row>
    <row r="130" spans="1:34">
      <c r="A130" s="66"/>
      <c r="B130" s="657" t="s">
        <v>36</v>
      </c>
      <c r="C130" s="742">
        <f t="shared" si="692"/>
        <v>0</v>
      </c>
      <c r="D130" s="743">
        <f t="shared" si="692"/>
        <v>0</v>
      </c>
      <c r="E130" s="743">
        <f t="shared" si="692"/>
        <v>0</v>
      </c>
      <c r="F130" s="744">
        <f t="shared" si="692"/>
        <v>0</v>
      </c>
      <c r="G130" s="609">
        <f t="shared" ref="G130:I130" si="863">+G125*0.015</f>
        <v>0</v>
      </c>
      <c r="H130" s="609">
        <f t="shared" si="863"/>
        <v>0</v>
      </c>
      <c r="I130" s="609">
        <f t="shared" si="863"/>
        <v>0</v>
      </c>
      <c r="J130" s="609">
        <f t="shared" si="843"/>
        <v>0</v>
      </c>
      <c r="K130" s="609">
        <f t="shared" ref="K130:M130" si="864">+K125*0.015</f>
        <v>0</v>
      </c>
      <c r="L130" s="609">
        <f t="shared" si="864"/>
        <v>0</v>
      </c>
      <c r="M130" s="609">
        <f t="shared" si="864"/>
        <v>0</v>
      </c>
      <c r="N130" s="609">
        <f t="shared" si="845"/>
        <v>0</v>
      </c>
      <c r="O130" s="609">
        <f t="shared" ref="O130:Q130" si="865">+O125*0.015</f>
        <v>0</v>
      </c>
      <c r="P130" s="609">
        <f t="shared" si="865"/>
        <v>0</v>
      </c>
      <c r="Q130" s="609">
        <f t="shared" si="865"/>
        <v>0</v>
      </c>
      <c r="R130" s="609">
        <f t="shared" si="847"/>
        <v>0</v>
      </c>
      <c r="S130" s="609">
        <f t="shared" ref="S130:U130" si="866">+S125*0.015</f>
        <v>0</v>
      </c>
      <c r="T130" s="609">
        <f t="shared" si="866"/>
        <v>0</v>
      </c>
      <c r="U130" s="609">
        <f t="shared" si="866"/>
        <v>0</v>
      </c>
      <c r="V130" s="609">
        <f t="shared" si="849"/>
        <v>0</v>
      </c>
      <c r="W130" s="609">
        <f t="shared" ref="W130:Y130" si="867">+W125*0.015</f>
        <v>0</v>
      </c>
      <c r="X130" s="609">
        <f t="shared" si="867"/>
        <v>0</v>
      </c>
      <c r="Y130" s="609">
        <f t="shared" si="867"/>
        <v>0</v>
      </c>
      <c r="Z130" s="609">
        <f t="shared" si="851"/>
        <v>0</v>
      </c>
      <c r="AA130" s="609">
        <f t="shared" ref="AA130:AC130" si="868">+AA125*0.015</f>
        <v>0</v>
      </c>
      <c r="AB130" s="609">
        <f t="shared" si="868"/>
        <v>0</v>
      </c>
      <c r="AC130" s="609">
        <f t="shared" si="868"/>
        <v>0</v>
      </c>
      <c r="AD130" s="609">
        <f t="shared" si="853"/>
        <v>0</v>
      </c>
      <c r="AE130" s="609">
        <f t="shared" ref="AE130:AG130" si="869">+AE125*0.015</f>
        <v>0</v>
      </c>
      <c r="AF130" s="609">
        <f t="shared" si="869"/>
        <v>0</v>
      </c>
      <c r="AG130" s="609">
        <f t="shared" si="869"/>
        <v>0</v>
      </c>
      <c r="AH130" s="609">
        <f t="shared" si="855"/>
        <v>0</v>
      </c>
    </row>
    <row r="131" spans="1:34">
      <c r="A131" s="67"/>
      <c r="B131" s="658" t="s">
        <v>285</v>
      </c>
      <c r="C131" s="742">
        <f t="shared" si="692"/>
        <v>0</v>
      </c>
      <c r="D131" s="743">
        <f t="shared" si="692"/>
        <v>0</v>
      </c>
      <c r="E131" s="743">
        <f t="shared" si="692"/>
        <v>0</v>
      </c>
      <c r="F131" s="744">
        <f t="shared" si="692"/>
        <v>0</v>
      </c>
      <c r="G131" s="622">
        <f t="shared" ref="G131:I131" si="870">+G125*0.9</f>
        <v>0</v>
      </c>
      <c r="H131" s="622">
        <f t="shared" si="870"/>
        <v>0</v>
      </c>
      <c r="I131" s="622">
        <f t="shared" si="870"/>
        <v>0</v>
      </c>
      <c r="J131" s="609">
        <f t="shared" si="843"/>
        <v>0</v>
      </c>
      <c r="K131" s="622">
        <f t="shared" ref="K131:M131" si="871">+K125*0.9</f>
        <v>0</v>
      </c>
      <c r="L131" s="622">
        <f t="shared" si="871"/>
        <v>0</v>
      </c>
      <c r="M131" s="622">
        <f t="shared" si="871"/>
        <v>0</v>
      </c>
      <c r="N131" s="609">
        <f t="shared" si="845"/>
        <v>0</v>
      </c>
      <c r="O131" s="622">
        <f t="shared" ref="O131:Q131" si="872">+O125*0.9</f>
        <v>0</v>
      </c>
      <c r="P131" s="622">
        <f t="shared" si="872"/>
        <v>0</v>
      </c>
      <c r="Q131" s="622">
        <f t="shared" si="872"/>
        <v>0</v>
      </c>
      <c r="R131" s="609">
        <f t="shared" si="847"/>
        <v>0</v>
      </c>
      <c r="S131" s="622">
        <f t="shared" ref="S131:U131" si="873">+S125*0.9</f>
        <v>0</v>
      </c>
      <c r="T131" s="622">
        <f t="shared" si="873"/>
        <v>0</v>
      </c>
      <c r="U131" s="622">
        <f t="shared" si="873"/>
        <v>0</v>
      </c>
      <c r="V131" s="609">
        <f t="shared" si="849"/>
        <v>0</v>
      </c>
      <c r="W131" s="622">
        <f t="shared" ref="W131:Y131" si="874">+W125*0.9</f>
        <v>0</v>
      </c>
      <c r="X131" s="622">
        <f t="shared" si="874"/>
        <v>0</v>
      </c>
      <c r="Y131" s="622">
        <f t="shared" si="874"/>
        <v>0</v>
      </c>
      <c r="Z131" s="609">
        <f t="shared" si="851"/>
        <v>0</v>
      </c>
      <c r="AA131" s="622">
        <f t="shared" ref="AA131:AC131" si="875">+AA125*0.9</f>
        <v>0</v>
      </c>
      <c r="AB131" s="622">
        <f t="shared" si="875"/>
        <v>0</v>
      </c>
      <c r="AC131" s="622">
        <f t="shared" si="875"/>
        <v>0</v>
      </c>
      <c r="AD131" s="609">
        <f t="shared" si="853"/>
        <v>0</v>
      </c>
      <c r="AE131" s="622">
        <f t="shared" ref="AE131:AG131" si="876">+AE125*0.9</f>
        <v>0</v>
      </c>
      <c r="AF131" s="622">
        <f t="shared" si="876"/>
        <v>0</v>
      </c>
      <c r="AG131" s="622">
        <f t="shared" si="876"/>
        <v>0</v>
      </c>
      <c r="AH131" s="609">
        <f t="shared" si="855"/>
        <v>0</v>
      </c>
    </row>
    <row r="132" spans="1:34">
      <c r="A132" s="68" t="s">
        <v>233</v>
      </c>
      <c r="B132" s="659"/>
      <c r="C132" s="742">
        <f>+G132+K132+O132+S132+W132+AA132+AE132</f>
        <v>0</v>
      </c>
      <c r="D132" s="743">
        <f t="shared" si="692"/>
        <v>0</v>
      </c>
      <c r="E132" s="743">
        <f t="shared" si="692"/>
        <v>0</v>
      </c>
      <c r="F132" s="744">
        <f t="shared" si="692"/>
        <v>0</v>
      </c>
      <c r="G132" s="623">
        <f>+G115+G112</f>
        <v>0</v>
      </c>
      <c r="H132" s="623">
        <f>+H115+H112</f>
        <v>0</v>
      </c>
      <c r="I132" s="623">
        <f>+I115+I112</f>
        <v>0</v>
      </c>
      <c r="J132" s="623"/>
      <c r="K132" s="623">
        <f>+K115+K112</f>
        <v>0</v>
      </c>
      <c r="L132" s="623">
        <f>+L115+L112</f>
        <v>0</v>
      </c>
      <c r="M132" s="623">
        <f>+M115+M112</f>
        <v>0</v>
      </c>
      <c r="N132" s="623"/>
      <c r="O132" s="623">
        <f>+O115+O112</f>
        <v>0</v>
      </c>
      <c r="P132" s="623">
        <f>+P115+P112</f>
        <v>0</v>
      </c>
      <c r="Q132" s="623">
        <f>+Q115+Q112</f>
        <v>0</v>
      </c>
      <c r="R132" s="623"/>
      <c r="S132" s="623">
        <f>+S115+S112</f>
        <v>0</v>
      </c>
      <c r="T132" s="623">
        <f>+T115+T112</f>
        <v>0</v>
      </c>
      <c r="U132" s="623">
        <f>+U115+U112</f>
        <v>0</v>
      </c>
      <c r="V132" s="623"/>
      <c r="W132" s="623">
        <f>+W115+W112</f>
        <v>0</v>
      </c>
      <c r="X132" s="623">
        <f>+X115+X112</f>
        <v>0</v>
      </c>
      <c r="Y132" s="623">
        <f>+Y115+Y112</f>
        <v>0</v>
      </c>
      <c r="Z132" s="623"/>
      <c r="AA132" s="623">
        <f>+AA115+AA112</f>
        <v>0</v>
      </c>
      <c r="AB132" s="623">
        <f>+AB115+AB112</f>
        <v>0</v>
      </c>
      <c r="AC132" s="623">
        <f>+AC115+AC112</f>
        <v>0</v>
      </c>
      <c r="AD132" s="623"/>
      <c r="AE132" s="623">
        <f>+AE115+AE112</f>
        <v>0</v>
      </c>
      <c r="AF132" s="623">
        <f>+AF115+AF112</f>
        <v>0</v>
      </c>
      <c r="AG132" s="623">
        <f>+AG115+AG112</f>
        <v>0</v>
      </c>
      <c r="AH132" s="623"/>
    </row>
    <row r="133" spans="1:34">
      <c r="A133" s="69" t="s">
        <v>234</v>
      </c>
      <c r="B133" s="659"/>
      <c r="C133" s="742">
        <f t="shared" si="692"/>
        <v>0</v>
      </c>
      <c r="D133" s="743">
        <f t="shared" si="692"/>
        <v>0</v>
      </c>
      <c r="E133" s="743">
        <f t="shared" si="692"/>
        <v>0</v>
      </c>
      <c r="F133" s="744">
        <f t="shared" si="692"/>
        <v>0</v>
      </c>
      <c r="G133" s="623">
        <f>+G113+G120+G122+G127+G129</f>
        <v>0</v>
      </c>
      <c r="H133" s="623">
        <f>+H113+H120+H122+H127+H129</f>
        <v>0</v>
      </c>
      <c r="I133" s="623">
        <f>+I113+I120+I122+I127+I129</f>
        <v>0</v>
      </c>
      <c r="J133" s="623"/>
      <c r="K133" s="623">
        <f>+K113+K120+K122+K127+K129</f>
        <v>0</v>
      </c>
      <c r="L133" s="623">
        <f>+L113+L120+L122+L127+L129</f>
        <v>0</v>
      </c>
      <c r="M133" s="623">
        <f>+M113+M120+M122+M127+M129</f>
        <v>0</v>
      </c>
      <c r="N133" s="623"/>
      <c r="O133" s="623">
        <f>+O113+O120+O122+O127+O129</f>
        <v>0</v>
      </c>
      <c r="P133" s="623">
        <f>+P113+P120+P122+P127+P129</f>
        <v>0</v>
      </c>
      <c r="Q133" s="623">
        <f>+Q113+Q120+Q122+Q127+Q129</f>
        <v>0</v>
      </c>
      <c r="R133" s="623"/>
      <c r="S133" s="623">
        <f>+S113+S120+S122+S127+S129</f>
        <v>0</v>
      </c>
      <c r="T133" s="623">
        <f>+T113+T120+T122+T127+T129</f>
        <v>0</v>
      </c>
      <c r="U133" s="623">
        <f>+U113+U120+U122+U127+U129</f>
        <v>0</v>
      </c>
      <c r="V133" s="623"/>
      <c r="W133" s="623">
        <f>+W113+W120+W122+W127+W129</f>
        <v>0</v>
      </c>
      <c r="X133" s="623">
        <f>+X113+X120+X122+X127+X129</f>
        <v>0</v>
      </c>
      <c r="Y133" s="623">
        <f>+Y113+Y120+Y122+Y127+Y129</f>
        <v>0</v>
      </c>
      <c r="Z133" s="623"/>
      <c r="AA133" s="623">
        <f>+AA113+AA120+AA122+AA127+AA129</f>
        <v>0</v>
      </c>
      <c r="AB133" s="623">
        <f>+AB113+AB120+AB122+AB127+AB129</f>
        <v>0</v>
      </c>
      <c r="AC133" s="623">
        <f>+AC113+AC120+AC122+AC127+AC129</f>
        <v>0</v>
      </c>
      <c r="AD133" s="623"/>
      <c r="AE133" s="623">
        <f>+AE113+AE120+AE122+AE127+AE129</f>
        <v>0</v>
      </c>
      <c r="AF133" s="623">
        <f>+AF113+AF120+AF122+AF127+AF129</f>
        <v>0</v>
      </c>
      <c r="AG133" s="623">
        <f>+AG113+AG120+AG122+AG127+AG129</f>
        <v>0</v>
      </c>
      <c r="AH133" s="623"/>
    </row>
    <row r="134" spans="1:34" ht="21.75" thickBot="1">
      <c r="A134" s="69" t="s">
        <v>235</v>
      </c>
      <c r="B134" s="659"/>
      <c r="C134" s="742">
        <f>+G134+K134+O134+S134+W134+AA134+AE134</f>
        <v>0</v>
      </c>
      <c r="D134" s="743">
        <f t="shared" ref="D134:F134" si="877">+H134+L134+P134+T134+X134+AB134+AF134</f>
        <v>0</v>
      </c>
      <c r="E134" s="743">
        <f t="shared" si="877"/>
        <v>0</v>
      </c>
      <c r="F134" s="754">
        <f t="shared" si="877"/>
        <v>0</v>
      </c>
      <c r="G134" s="624">
        <f t="shared" ref="G134:J134" si="878">+G114+G123+G124+G121+G128+G130+G131+G116+G117</f>
        <v>0</v>
      </c>
      <c r="H134" s="624">
        <f t="shared" si="878"/>
        <v>0</v>
      </c>
      <c r="I134" s="624">
        <f t="shared" si="878"/>
        <v>0</v>
      </c>
      <c r="J134" s="624">
        <f t="shared" si="878"/>
        <v>0</v>
      </c>
      <c r="K134" s="624">
        <f t="shared" ref="K134:AH134" si="879">+K114+K123+K124+K121+K128+K130+K131+K116+K117</f>
        <v>0</v>
      </c>
      <c r="L134" s="624">
        <f t="shared" si="879"/>
        <v>0</v>
      </c>
      <c r="M134" s="624">
        <f t="shared" si="879"/>
        <v>0</v>
      </c>
      <c r="N134" s="624">
        <f t="shared" si="879"/>
        <v>0</v>
      </c>
      <c r="O134" s="624">
        <f t="shared" si="879"/>
        <v>0</v>
      </c>
      <c r="P134" s="624">
        <f t="shared" si="879"/>
        <v>0</v>
      </c>
      <c r="Q134" s="624">
        <f t="shared" si="879"/>
        <v>0</v>
      </c>
      <c r="R134" s="624">
        <f t="shared" si="879"/>
        <v>0</v>
      </c>
      <c r="S134" s="624">
        <f t="shared" si="879"/>
        <v>0</v>
      </c>
      <c r="T134" s="624">
        <f t="shared" si="879"/>
        <v>0</v>
      </c>
      <c r="U134" s="624">
        <f t="shared" si="879"/>
        <v>0</v>
      </c>
      <c r="V134" s="624">
        <f t="shared" si="879"/>
        <v>0</v>
      </c>
      <c r="W134" s="624">
        <f t="shared" si="879"/>
        <v>0</v>
      </c>
      <c r="X134" s="624">
        <f t="shared" si="879"/>
        <v>0</v>
      </c>
      <c r="Y134" s="624">
        <f t="shared" si="879"/>
        <v>0</v>
      </c>
      <c r="Z134" s="624">
        <f t="shared" si="879"/>
        <v>0</v>
      </c>
      <c r="AA134" s="624">
        <f t="shared" si="879"/>
        <v>0</v>
      </c>
      <c r="AB134" s="624">
        <f t="shared" si="879"/>
        <v>0</v>
      </c>
      <c r="AC134" s="624">
        <f t="shared" si="879"/>
        <v>0</v>
      </c>
      <c r="AD134" s="624">
        <f t="shared" si="879"/>
        <v>0</v>
      </c>
      <c r="AE134" s="624">
        <f t="shared" si="879"/>
        <v>0</v>
      </c>
      <c r="AF134" s="624">
        <f t="shared" si="879"/>
        <v>0</v>
      </c>
      <c r="AG134" s="624">
        <f t="shared" si="879"/>
        <v>0</v>
      </c>
      <c r="AH134" s="624">
        <f t="shared" si="879"/>
        <v>0</v>
      </c>
    </row>
  </sheetData>
  <mergeCells count="9">
    <mergeCell ref="C5:AH5"/>
    <mergeCell ref="C6:F6"/>
    <mergeCell ref="G6:J6"/>
    <mergeCell ref="K6:N6"/>
    <mergeCell ref="O6:R6"/>
    <mergeCell ref="S6:V6"/>
    <mergeCell ref="W6:Z6"/>
    <mergeCell ref="AA6:AD6"/>
    <mergeCell ref="AE6:AH6"/>
  </mergeCells>
  <pageMargins left="0.35433070866141736" right="0" top="0.27559055118110237" bottom="0.19685039370078741" header="7.874015748031496E-2" footer="0.19685039370078741"/>
  <pageSetup paperSize="9" scale="34" fitToHeight="0" orientation="landscape" r:id="rId1"/>
  <headerFooter alignWithMargins="0">
    <oddFooter>&amp;R&amp;"AngsanaUPC,ตัวปกติ"&amp;8&amp;F/&amp;A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K26"/>
  <sheetViews>
    <sheetView showGridLines="0" view="pageBreakPreview" zoomScale="90" zoomScaleNormal="100" workbookViewId="0">
      <selection activeCell="B6" sqref="B6:D7"/>
    </sheetView>
  </sheetViews>
  <sheetFormatPr defaultRowHeight="18.75"/>
  <cols>
    <col min="1" max="1" width="24.140625" style="122" customWidth="1"/>
    <col min="2" max="2" width="15.140625" style="122" customWidth="1"/>
    <col min="3" max="3" width="14.5703125" style="96" customWidth="1"/>
    <col min="4" max="4" width="18.85546875" style="96" customWidth="1"/>
    <col min="5" max="8" width="14.5703125" style="96" customWidth="1"/>
    <col min="9" max="9" width="22.42578125" style="96" customWidth="1"/>
    <col min="10" max="10" width="31.140625" style="96" bestFit="1" customWidth="1"/>
    <col min="11" max="11" width="32.7109375" style="96" customWidth="1"/>
    <col min="12" max="258" width="9.140625" style="97"/>
    <col min="259" max="259" width="24.140625" style="97" customWidth="1"/>
    <col min="260" max="260" width="0" style="97" hidden="1" customWidth="1"/>
    <col min="261" max="261" width="16.7109375" style="97" customWidth="1"/>
    <col min="262" max="264" width="17" style="97" customWidth="1"/>
    <col min="265" max="265" width="30.85546875" style="97" customWidth="1"/>
    <col min="266" max="266" width="31.140625" style="97" bestFit="1" customWidth="1"/>
    <col min="267" max="267" width="32.7109375" style="97" customWidth="1"/>
    <col min="268" max="514" width="9.140625" style="97"/>
    <col min="515" max="515" width="24.140625" style="97" customWidth="1"/>
    <col min="516" max="516" width="0" style="97" hidden="1" customWidth="1"/>
    <col min="517" max="517" width="16.7109375" style="97" customWidth="1"/>
    <col min="518" max="520" width="17" style="97" customWidth="1"/>
    <col min="521" max="521" width="30.85546875" style="97" customWidth="1"/>
    <col min="522" max="522" width="31.140625" style="97" bestFit="1" customWidth="1"/>
    <col min="523" max="523" width="32.7109375" style="97" customWidth="1"/>
    <col min="524" max="770" width="9.140625" style="97"/>
    <col min="771" max="771" width="24.140625" style="97" customWidth="1"/>
    <col min="772" max="772" width="0" style="97" hidden="1" customWidth="1"/>
    <col min="773" max="773" width="16.7109375" style="97" customWidth="1"/>
    <col min="774" max="776" width="17" style="97" customWidth="1"/>
    <col min="777" max="777" width="30.85546875" style="97" customWidth="1"/>
    <col min="778" max="778" width="31.140625" style="97" bestFit="1" customWidth="1"/>
    <col min="779" max="779" width="32.7109375" style="97" customWidth="1"/>
    <col min="780" max="1026" width="9.140625" style="97"/>
    <col min="1027" max="1027" width="24.140625" style="97" customWidth="1"/>
    <col min="1028" max="1028" width="0" style="97" hidden="1" customWidth="1"/>
    <col min="1029" max="1029" width="16.7109375" style="97" customWidth="1"/>
    <col min="1030" max="1032" width="17" style="97" customWidth="1"/>
    <col min="1033" max="1033" width="30.85546875" style="97" customWidth="1"/>
    <col min="1034" max="1034" width="31.140625" style="97" bestFit="1" customWidth="1"/>
    <col min="1035" max="1035" width="32.7109375" style="97" customWidth="1"/>
    <col min="1036" max="1282" width="9.140625" style="97"/>
    <col min="1283" max="1283" width="24.140625" style="97" customWidth="1"/>
    <col min="1284" max="1284" width="0" style="97" hidden="1" customWidth="1"/>
    <col min="1285" max="1285" width="16.7109375" style="97" customWidth="1"/>
    <col min="1286" max="1288" width="17" style="97" customWidth="1"/>
    <col min="1289" max="1289" width="30.85546875" style="97" customWidth="1"/>
    <col min="1290" max="1290" width="31.140625" style="97" bestFit="1" customWidth="1"/>
    <col min="1291" max="1291" width="32.7109375" style="97" customWidth="1"/>
    <col min="1292" max="1538" width="9.140625" style="97"/>
    <col min="1539" max="1539" width="24.140625" style="97" customWidth="1"/>
    <col min="1540" max="1540" width="0" style="97" hidden="1" customWidth="1"/>
    <col min="1541" max="1541" width="16.7109375" style="97" customWidth="1"/>
    <col min="1542" max="1544" width="17" style="97" customWidth="1"/>
    <col min="1545" max="1545" width="30.85546875" style="97" customWidth="1"/>
    <col min="1546" max="1546" width="31.140625" style="97" bestFit="1" customWidth="1"/>
    <col min="1547" max="1547" width="32.7109375" style="97" customWidth="1"/>
    <col min="1548" max="1794" width="9.140625" style="97"/>
    <col min="1795" max="1795" width="24.140625" style="97" customWidth="1"/>
    <col min="1796" max="1796" width="0" style="97" hidden="1" customWidth="1"/>
    <col min="1797" max="1797" width="16.7109375" style="97" customWidth="1"/>
    <col min="1798" max="1800" width="17" style="97" customWidth="1"/>
    <col min="1801" max="1801" width="30.85546875" style="97" customWidth="1"/>
    <col min="1802" max="1802" width="31.140625" style="97" bestFit="1" customWidth="1"/>
    <col min="1803" max="1803" width="32.7109375" style="97" customWidth="1"/>
    <col min="1804" max="2050" width="9.140625" style="97"/>
    <col min="2051" max="2051" width="24.140625" style="97" customWidth="1"/>
    <col min="2052" max="2052" width="0" style="97" hidden="1" customWidth="1"/>
    <col min="2053" max="2053" width="16.7109375" style="97" customWidth="1"/>
    <col min="2054" max="2056" width="17" style="97" customWidth="1"/>
    <col min="2057" max="2057" width="30.85546875" style="97" customWidth="1"/>
    <col min="2058" max="2058" width="31.140625" style="97" bestFit="1" customWidth="1"/>
    <col min="2059" max="2059" width="32.7109375" style="97" customWidth="1"/>
    <col min="2060" max="2306" width="9.140625" style="97"/>
    <col min="2307" max="2307" width="24.140625" style="97" customWidth="1"/>
    <col min="2308" max="2308" width="0" style="97" hidden="1" customWidth="1"/>
    <col min="2309" max="2309" width="16.7109375" style="97" customWidth="1"/>
    <col min="2310" max="2312" width="17" style="97" customWidth="1"/>
    <col min="2313" max="2313" width="30.85546875" style="97" customWidth="1"/>
    <col min="2314" max="2314" width="31.140625" style="97" bestFit="1" customWidth="1"/>
    <col min="2315" max="2315" width="32.7109375" style="97" customWidth="1"/>
    <col min="2316" max="2562" width="9.140625" style="97"/>
    <col min="2563" max="2563" width="24.140625" style="97" customWidth="1"/>
    <col min="2564" max="2564" width="0" style="97" hidden="1" customWidth="1"/>
    <col min="2565" max="2565" width="16.7109375" style="97" customWidth="1"/>
    <col min="2566" max="2568" width="17" style="97" customWidth="1"/>
    <col min="2569" max="2569" width="30.85546875" style="97" customWidth="1"/>
    <col min="2570" max="2570" width="31.140625" style="97" bestFit="1" customWidth="1"/>
    <col min="2571" max="2571" width="32.7109375" style="97" customWidth="1"/>
    <col min="2572" max="2818" width="9.140625" style="97"/>
    <col min="2819" max="2819" width="24.140625" style="97" customWidth="1"/>
    <col min="2820" max="2820" width="0" style="97" hidden="1" customWidth="1"/>
    <col min="2821" max="2821" width="16.7109375" style="97" customWidth="1"/>
    <col min="2822" max="2824" width="17" style="97" customWidth="1"/>
    <col min="2825" max="2825" width="30.85546875" style="97" customWidth="1"/>
    <col min="2826" max="2826" width="31.140625" style="97" bestFit="1" customWidth="1"/>
    <col min="2827" max="2827" width="32.7109375" style="97" customWidth="1"/>
    <col min="2828" max="3074" width="9.140625" style="97"/>
    <col min="3075" max="3075" width="24.140625" style="97" customWidth="1"/>
    <col min="3076" max="3076" width="0" style="97" hidden="1" customWidth="1"/>
    <col min="3077" max="3077" width="16.7109375" style="97" customWidth="1"/>
    <col min="3078" max="3080" width="17" style="97" customWidth="1"/>
    <col min="3081" max="3081" width="30.85546875" style="97" customWidth="1"/>
    <col min="3082" max="3082" width="31.140625" style="97" bestFit="1" customWidth="1"/>
    <col min="3083" max="3083" width="32.7109375" style="97" customWidth="1"/>
    <col min="3084" max="3330" width="9.140625" style="97"/>
    <col min="3331" max="3331" width="24.140625" style="97" customWidth="1"/>
    <col min="3332" max="3332" width="0" style="97" hidden="1" customWidth="1"/>
    <col min="3333" max="3333" width="16.7109375" style="97" customWidth="1"/>
    <col min="3334" max="3336" width="17" style="97" customWidth="1"/>
    <col min="3337" max="3337" width="30.85546875" style="97" customWidth="1"/>
    <col min="3338" max="3338" width="31.140625" style="97" bestFit="1" customWidth="1"/>
    <col min="3339" max="3339" width="32.7109375" style="97" customWidth="1"/>
    <col min="3340" max="3586" width="9.140625" style="97"/>
    <col min="3587" max="3587" width="24.140625" style="97" customWidth="1"/>
    <col min="3588" max="3588" width="0" style="97" hidden="1" customWidth="1"/>
    <col min="3589" max="3589" width="16.7109375" style="97" customWidth="1"/>
    <col min="3590" max="3592" width="17" style="97" customWidth="1"/>
    <col min="3593" max="3593" width="30.85546875" style="97" customWidth="1"/>
    <col min="3594" max="3594" width="31.140625" style="97" bestFit="1" customWidth="1"/>
    <col min="3595" max="3595" width="32.7109375" style="97" customWidth="1"/>
    <col min="3596" max="3842" width="9.140625" style="97"/>
    <col min="3843" max="3843" width="24.140625" style="97" customWidth="1"/>
    <col min="3844" max="3844" width="0" style="97" hidden="1" customWidth="1"/>
    <col min="3845" max="3845" width="16.7109375" style="97" customWidth="1"/>
    <col min="3846" max="3848" width="17" style="97" customWidth="1"/>
    <col min="3849" max="3849" width="30.85546875" style="97" customWidth="1"/>
    <col min="3850" max="3850" width="31.140625" style="97" bestFit="1" customWidth="1"/>
    <col min="3851" max="3851" width="32.7109375" style="97" customWidth="1"/>
    <col min="3852" max="4098" width="9.140625" style="97"/>
    <col min="4099" max="4099" width="24.140625" style="97" customWidth="1"/>
    <col min="4100" max="4100" width="0" style="97" hidden="1" customWidth="1"/>
    <col min="4101" max="4101" width="16.7109375" style="97" customWidth="1"/>
    <col min="4102" max="4104" width="17" style="97" customWidth="1"/>
    <col min="4105" max="4105" width="30.85546875" style="97" customWidth="1"/>
    <col min="4106" max="4106" width="31.140625" style="97" bestFit="1" customWidth="1"/>
    <col min="4107" max="4107" width="32.7109375" style="97" customWidth="1"/>
    <col min="4108" max="4354" width="9.140625" style="97"/>
    <col min="4355" max="4355" width="24.140625" style="97" customWidth="1"/>
    <col min="4356" max="4356" width="0" style="97" hidden="1" customWidth="1"/>
    <col min="4357" max="4357" width="16.7109375" style="97" customWidth="1"/>
    <col min="4358" max="4360" width="17" style="97" customWidth="1"/>
    <col min="4361" max="4361" width="30.85546875" style="97" customWidth="1"/>
    <col min="4362" max="4362" width="31.140625" style="97" bestFit="1" customWidth="1"/>
    <col min="4363" max="4363" width="32.7109375" style="97" customWidth="1"/>
    <col min="4364" max="4610" width="9.140625" style="97"/>
    <col min="4611" max="4611" width="24.140625" style="97" customWidth="1"/>
    <col min="4612" max="4612" width="0" style="97" hidden="1" customWidth="1"/>
    <col min="4613" max="4613" width="16.7109375" style="97" customWidth="1"/>
    <col min="4614" max="4616" width="17" style="97" customWidth="1"/>
    <col min="4617" max="4617" width="30.85546875" style="97" customWidth="1"/>
    <col min="4618" max="4618" width="31.140625" style="97" bestFit="1" customWidth="1"/>
    <col min="4619" max="4619" width="32.7109375" style="97" customWidth="1"/>
    <col min="4620" max="4866" width="9.140625" style="97"/>
    <col min="4867" max="4867" width="24.140625" style="97" customWidth="1"/>
    <col min="4868" max="4868" width="0" style="97" hidden="1" customWidth="1"/>
    <col min="4869" max="4869" width="16.7109375" style="97" customWidth="1"/>
    <col min="4870" max="4872" width="17" style="97" customWidth="1"/>
    <col min="4873" max="4873" width="30.85546875" style="97" customWidth="1"/>
    <col min="4874" max="4874" width="31.140625" style="97" bestFit="1" customWidth="1"/>
    <col min="4875" max="4875" width="32.7109375" style="97" customWidth="1"/>
    <col min="4876" max="5122" width="9.140625" style="97"/>
    <col min="5123" max="5123" width="24.140625" style="97" customWidth="1"/>
    <col min="5124" max="5124" width="0" style="97" hidden="1" customWidth="1"/>
    <col min="5125" max="5125" width="16.7109375" style="97" customWidth="1"/>
    <col min="5126" max="5128" width="17" style="97" customWidth="1"/>
    <col min="5129" max="5129" width="30.85546875" style="97" customWidth="1"/>
    <col min="5130" max="5130" width="31.140625" style="97" bestFit="1" customWidth="1"/>
    <col min="5131" max="5131" width="32.7109375" style="97" customWidth="1"/>
    <col min="5132" max="5378" width="9.140625" style="97"/>
    <col min="5379" max="5379" width="24.140625" style="97" customWidth="1"/>
    <col min="5380" max="5380" width="0" style="97" hidden="1" customWidth="1"/>
    <col min="5381" max="5381" width="16.7109375" style="97" customWidth="1"/>
    <col min="5382" max="5384" width="17" style="97" customWidth="1"/>
    <col min="5385" max="5385" width="30.85546875" style="97" customWidth="1"/>
    <col min="5386" max="5386" width="31.140625" style="97" bestFit="1" customWidth="1"/>
    <col min="5387" max="5387" width="32.7109375" style="97" customWidth="1"/>
    <col min="5388" max="5634" width="9.140625" style="97"/>
    <col min="5635" max="5635" width="24.140625" style="97" customWidth="1"/>
    <col min="5636" max="5636" width="0" style="97" hidden="1" customWidth="1"/>
    <col min="5637" max="5637" width="16.7109375" style="97" customWidth="1"/>
    <col min="5638" max="5640" width="17" style="97" customWidth="1"/>
    <col min="5641" max="5641" width="30.85546875" style="97" customWidth="1"/>
    <col min="5642" max="5642" width="31.140625" style="97" bestFit="1" customWidth="1"/>
    <col min="5643" max="5643" width="32.7109375" style="97" customWidth="1"/>
    <col min="5644" max="5890" width="9.140625" style="97"/>
    <col min="5891" max="5891" width="24.140625" style="97" customWidth="1"/>
    <col min="5892" max="5892" width="0" style="97" hidden="1" customWidth="1"/>
    <col min="5893" max="5893" width="16.7109375" style="97" customWidth="1"/>
    <col min="5894" max="5896" width="17" style="97" customWidth="1"/>
    <col min="5897" max="5897" width="30.85546875" style="97" customWidth="1"/>
    <col min="5898" max="5898" width="31.140625" style="97" bestFit="1" customWidth="1"/>
    <col min="5899" max="5899" width="32.7109375" style="97" customWidth="1"/>
    <col min="5900" max="6146" width="9.140625" style="97"/>
    <col min="6147" max="6147" width="24.140625" style="97" customWidth="1"/>
    <col min="6148" max="6148" width="0" style="97" hidden="1" customWidth="1"/>
    <col min="6149" max="6149" width="16.7109375" style="97" customWidth="1"/>
    <col min="6150" max="6152" width="17" style="97" customWidth="1"/>
    <col min="6153" max="6153" width="30.85546875" style="97" customWidth="1"/>
    <col min="6154" max="6154" width="31.140625" style="97" bestFit="1" customWidth="1"/>
    <col min="6155" max="6155" width="32.7109375" style="97" customWidth="1"/>
    <col min="6156" max="6402" width="9.140625" style="97"/>
    <col min="6403" max="6403" width="24.140625" style="97" customWidth="1"/>
    <col min="6404" max="6404" width="0" style="97" hidden="1" customWidth="1"/>
    <col min="6405" max="6405" width="16.7109375" style="97" customWidth="1"/>
    <col min="6406" max="6408" width="17" style="97" customWidth="1"/>
    <col min="6409" max="6409" width="30.85546875" style="97" customWidth="1"/>
    <col min="6410" max="6410" width="31.140625" style="97" bestFit="1" customWidth="1"/>
    <col min="6411" max="6411" width="32.7109375" style="97" customWidth="1"/>
    <col min="6412" max="6658" width="9.140625" style="97"/>
    <col min="6659" max="6659" width="24.140625" style="97" customWidth="1"/>
    <col min="6660" max="6660" width="0" style="97" hidden="1" customWidth="1"/>
    <col min="6661" max="6661" width="16.7109375" style="97" customWidth="1"/>
    <col min="6662" max="6664" width="17" style="97" customWidth="1"/>
    <col min="6665" max="6665" width="30.85546875" style="97" customWidth="1"/>
    <col min="6666" max="6666" width="31.140625" style="97" bestFit="1" customWidth="1"/>
    <col min="6667" max="6667" width="32.7109375" style="97" customWidth="1"/>
    <col min="6668" max="6914" width="9.140625" style="97"/>
    <col min="6915" max="6915" width="24.140625" style="97" customWidth="1"/>
    <col min="6916" max="6916" width="0" style="97" hidden="1" customWidth="1"/>
    <col min="6917" max="6917" width="16.7109375" style="97" customWidth="1"/>
    <col min="6918" max="6920" width="17" style="97" customWidth="1"/>
    <col min="6921" max="6921" width="30.85546875" style="97" customWidth="1"/>
    <col min="6922" max="6922" width="31.140625" style="97" bestFit="1" customWidth="1"/>
    <col min="6923" max="6923" width="32.7109375" style="97" customWidth="1"/>
    <col min="6924" max="7170" width="9.140625" style="97"/>
    <col min="7171" max="7171" width="24.140625" style="97" customWidth="1"/>
    <col min="7172" max="7172" width="0" style="97" hidden="1" customWidth="1"/>
    <col min="7173" max="7173" width="16.7109375" style="97" customWidth="1"/>
    <col min="7174" max="7176" width="17" style="97" customWidth="1"/>
    <col min="7177" max="7177" width="30.85546875" style="97" customWidth="1"/>
    <col min="7178" max="7178" width="31.140625" style="97" bestFit="1" customWidth="1"/>
    <col min="7179" max="7179" width="32.7109375" style="97" customWidth="1"/>
    <col min="7180" max="7426" width="9.140625" style="97"/>
    <col min="7427" max="7427" width="24.140625" style="97" customWidth="1"/>
    <col min="7428" max="7428" width="0" style="97" hidden="1" customWidth="1"/>
    <col min="7429" max="7429" width="16.7109375" style="97" customWidth="1"/>
    <col min="7430" max="7432" width="17" style="97" customWidth="1"/>
    <col min="7433" max="7433" width="30.85546875" style="97" customWidth="1"/>
    <col min="7434" max="7434" width="31.140625" style="97" bestFit="1" customWidth="1"/>
    <col min="7435" max="7435" width="32.7109375" style="97" customWidth="1"/>
    <col min="7436" max="7682" width="9.140625" style="97"/>
    <col min="7683" max="7683" width="24.140625" style="97" customWidth="1"/>
    <col min="7684" max="7684" width="0" style="97" hidden="1" customWidth="1"/>
    <col min="7685" max="7685" width="16.7109375" style="97" customWidth="1"/>
    <col min="7686" max="7688" width="17" style="97" customWidth="1"/>
    <col min="7689" max="7689" width="30.85546875" style="97" customWidth="1"/>
    <col min="7690" max="7690" width="31.140625" style="97" bestFit="1" customWidth="1"/>
    <col min="7691" max="7691" width="32.7109375" style="97" customWidth="1"/>
    <col min="7692" max="7938" width="9.140625" style="97"/>
    <col min="7939" max="7939" width="24.140625" style="97" customWidth="1"/>
    <col min="7940" max="7940" width="0" style="97" hidden="1" customWidth="1"/>
    <col min="7941" max="7941" width="16.7109375" style="97" customWidth="1"/>
    <col min="7942" max="7944" width="17" style="97" customWidth="1"/>
    <col min="7945" max="7945" width="30.85546875" style="97" customWidth="1"/>
    <col min="7946" max="7946" width="31.140625" style="97" bestFit="1" customWidth="1"/>
    <col min="7947" max="7947" width="32.7109375" style="97" customWidth="1"/>
    <col min="7948" max="8194" width="9.140625" style="97"/>
    <col min="8195" max="8195" width="24.140625" style="97" customWidth="1"/>
    <col min="8196" max="8196" width="0" style="97" hidden="1" customWidth="1"/>
    <col min="8197" max="8197" width="16.7109375" style="97" customWidth="1"/>
    <col min="8198" max="8200" width="17" style="97" customWidth="1"/>
    <col min="8201" max="8201" width="30.85546875" style="97" customWidth="1"/>
    <col min="8202" max="8202" width="31.140625" style="97" bestFit="1" customWidth="1"/>
    <col min="8203" max="8203" width="32.7109375" style="97" customWidth="1"/>
    <col min="8204" max="8450" width="9.140625" style="97"/>
    <col min="8451" max="8451" width="24.140625" style="97" customWidth="1"/>
    <col min="8452" max="8452" width="0" style="97" hidden="1" customWidth="1"/>
    <col min="8453" max="8453" width="16.7109375" style="97" customWidth="1"/>
    <col min="8454" max="8456" width="17" style="97" customWidth="1"/>
    <col min="8457" max="8457" width="30.85546875" style="97" customWidth="1"/>
    <col min="8458" max="8458" width="31.140625" style="97" bestFit="1" customWidth="1"/>
    <col min="8459" max="8459" width="32.7109375" style="97" customWidth="1"/>
    <col min="8460" max="8706" width="9.140625" style="97"/>
    <col min="8707" max="8707" width="24.140625" style="97" customWidth="1"/>
    <col min="8708" max="8708" width="0" style="97" hidden="1" customWidth="1"/>
    <col min="8709" max="8709" width="16.7109375" style="97" customWidth="1"/>
    <col min="8710" max="8712" width="17" style="97" customWidth="1"/>
    <col min="8713" max="8713" width="30.85546875" style="97" customWidth="1"/>
    <col min="8714" max="8714" width="31.140625" style="97" bestFit="1" customWidth="1"/>
    <col min="8715" max="8715" width="32.7109375" style="97" customWidth="1"/>
    <col min="8716" max="8962" width="9.140625" style="97"/>
    <col min="8963" max="8963" width="24.140625" style="97" customWidth="1"/>
    <col min="8964" max="8964" width="0" style="97" hidden="1" customWidth="1"/>
    <col min="8965" max="8965" width="16.7109375" style="97" customWidth="1"/>
    <col min="8966" max="8968" width="17" style="97" customWidth="1"/>
    <col min="8969" max="8969" width="30.85546875" style="97" customWidth="1"/>
    <col min="8970" max="8970" width="31.140625" style="97" bestFit="1" customWidth="1"/>
    <col min="8971" max="8971" width="32.7109375" style="97" customWidth="1"/>
    <col min="8972" max="9218" width="9.140625" style="97"/>
    <col min="9219" max="9219" width="24.140625" style="97" customWidth="1"/>
    <col min="9220" max="9220" width="0" style="97" hidden="1" customWidth="1"/>
    <col min="9221" max="9221" width="16.7109375" style="97" customWidth="1"/>
    <col min="9222" max="9224" width="17" style="97" customWidth="1"/>
    <col min="9225" max="9225" width="30.85546875" style="97" customWidth="1"/>
    <col min="9226" max="9226" width="31.140625" style="97" bestFit="1" customWidth="1"/>
    <col min="9227" max="9227" width="32.7109375" style="97" customWidth="1"/>
    <col min="9228" max="9474" width="9.140625" style="97"/>
    <col min="9475" max="9475" width="24.140625" style="97" customWidth="1"/>
    <col min="9476" max="9476" width="0" style="97" hidden="1" customWidth="1"/>
    <col min="9477" max="9477" width="16.7109375" style="97" customWidth="1"/>
    <col min="9478" max="9480" width="17" style="97" customWidth="1"/>
    <col min="9481" max="9481" width="30.85546875" style="97" customWidth="1"/>
    <col min="9482" max="9482" width="31.140625" style="97" bestFit="1" customWidth="1"/>
    <col min="9483" max="9483" width="32.7109375" style="97" customWidth="1"/>
    <col min="9484" max="9730" width="9.140625" style="97"/>
    <col min="9731" max="9731" width="24.140625" style="97" customWidth="1"/>
    <col min="9732" max="9732" width="0" style="97" hidden="1" customWidth="1"/>
    <col min="9733" max="9733" width="16.7109375" style="97" customWidth="1"/>
    <col min="9734" max="9736" width="17" style="97" customWidth="1"/>
    <col min="9737" max="9737" width="30.85546875" style="97" customWidth="1"/>
    <col min="9738" max="9738" width="31.140625" style="97" bestFit="1" customWidth="1"/>
    <col min="9739" max="9739" width="32.7109375" style="97" customWidth="1"/>
    <col min="9740" max="9986" width="9.140625" style="97"/>
    <col min="9987" max="9987" width="24.140625" style="97" customWidth="1"/>
    <col min="9988" max="9988" width="0" style="97" hidden="1" customWidth="1"/>
    <col min="9989" max="9989" width="16.7109375" style="97" customWidth="1"/>
    <col min="9990" max="9992" width="17" style="97" customWidth="1"/>
    <col min="9993" max="9993" width="30.85546875" style="97" customWidth="1"/>
    <col min="9994" max="9994" width="31.140625" style="97" bestFit="1" customWidth="1"/>
    <col min="9995" max="9995" width="32.7109375" style="97" customWidth="1"/>
    <col min="9996" max="10242" width="9.140625" style="97"/>
    <col min="10243" max="10243" width="24.140625" style="97" customWidth="1"/>
    <col min="10244" max="10244" width="0" style="97" hidden="1" customWidth="1"/>
    <col min="10245" max="10245" width="16.7109375" style="97" customWidth="1"/>
    <col min="10246" max="10248" width="17" style="97" customWidth="1"/>
    <col min="10249" max="10249" width="30.85546875" style="97" customWidth="1"/>
    <col min="10250" max="10250" width="31.140625" style="97" bestFit="1" customWidth="1"/>
    <col min="10251" max="10251" width="32.7109375" style="97" customWidth="1"/>
    <col min="10252" max="10498" width="9.140625" style="97"/>
    <col min="10499" max="10499" width="24.140625" style="97" customWidth="1"/>
    <col min="10500" max="10500" width="0" style="97" hidden="1" customWidth="1"/>
    <col min="10501" max="10501" width="16.7109375" style="97" customWidth="1"/>
    <col min="10502" max="10504" width="17" style="97" customWidth="1"/>
    <col min="10505" max="10505" width="30.85546875" style="97" customWidth="1"/>
    <col min="10506" max="10506" width="31.140625" style="97" bestFit="1" customWidth="1"/>
    <col min="10507" max="10507" width="32.7109375" style="97" customWidth="1"/>
    <col min="10508" max="10754" width="9.140625" style="97"/>
    <col min="10755" max="10755" width="24.140625" style="97" customWidth="1"/>
    <col min="10756" max="10756" width="0" style="97" hidden="1" customWidth="1"/>
    <col min="10757" max="10757" width="16.7109375" style="97" customWidth="1"/>
    <col min="10758" max="10760" width="17" style="97" customWidth="1"/>
    <col min="10761" max="10761" width="30.85546875" style="97" customWidth="1"/>
    <col min="10762" max="10762" width="31.140625" style="97" bestFit="1" customWidth="1"/>
    <col min="10763" max="10763" width="32.7109375" style="97" customWidth="1"/>
    <col min="10764" max="11010" width="9.140625" style="97"/>
    <col min="11011" max="11011" width="24.140625" style="97" customWidth="1"/>
    <col min="11012" max="11012" width="0" style="97" hidden="1" customWidth="1"/>
    <col min="11013" max="11013" width="16.7109375" style="97" customWidth="1"/>
    <col min="11014" max="11016" width="17" style="97" customWidth="1"/>
    <col min="11017" max="11017" width="30.85546875" style="97" customWidth="1"/>
    <col min="11018" max="11018" width="31.140625" style="97" bestFit="1" customWidth="1"/>
    <col min="11019" max="11019" width="32.7109375" style="97" customWidth="1"/>
    <col min="11020" max="11266" width="9.140625" style="97"/>
    <col min="11267" max="11267" width="24.140625" style="97" customWidth="1"/>
    <col min="11268" max="11268" width="0" style="97" hidden="1" customWidth="1"/>
    <col min="11269" max="11269" width="16.7109375" style="97" customWidth="1"/>
    <col min="11270" max="11272" width="17" style="97" customWidth="1"/>
    <col min="11273" max="11273" width="30.85546875" style="97" customWidth="1"/>
    <col min="11274" max="11274" width="31.140625" style="97" bestFit="1" customWidth="1"/>
    <col min="11275" max="11275" width="32.7109375" style="97" customWidth="1"/>
    <col min="11276" max="11522" width="9.140625" style="97"/>
    <col min="11523" max="11523" width="24.140625" style="97" customWidth="1"/>
    <col min="11524" max="11524" width="0" style="97" hidden="1" customWidth="1"/>
    <col min="11525" max="11525" width="16.7109375" style="97" customWidth="1"/>
    <col min="11526" max="11528" width="17" style="97" customWidth="1"/>
    <col min="11529" max="11529" width="30.85546875" style="97" customWidth="1"/>
    <col min="11530" max="11530" width="31.140625" style="97" bestFit="1" customWidth="1"/>
    <col min="11531" max="11531" width="32.7109375" style="97" customWidth="1"/>
    <col min="11532" max="11778" width="9.140625" style="97"/>
    <col min="11779" max="11779" width="24.140625" style="97" customWidth="1"/>
    <col min="11780" max="11780" width="0" style="97" hidden="1" customWidth="1"/>
    <col min="11781" max="11781" width="16.7109375" style="97" customWidth="1"/>
    <col min="11782" max="11784" width="17" style="97" customWidth="1"/>
    <col min="11785" max="11785" width="30.85546875" style="97" customWidth="1"/>
    <col min="11786" max="11786" width="31.140625" style="97" bestFit="1" customWidth="1"/>
    <col min="11787" max="11787" width="32.7109375" style="97" customWidth="1"/>
    <col min="11788" max="12034" width="9.140625" style="97"/>
    <col min="12035" max="12035" width="24.140625" style="97" customWidth="1"/>
    <col min="12036" max="12036" width="0" style="97" hidden="1" customWidth="1"/>
    <col min="12037" max="12037" width="16.7109375" style="97" customWidth="1"/>
    <col min="12038" max="12040" width="17" style="97" customWidth="1"/>
    <col min="12041" max="12041" width="30.85546875" style="97" customWidth="1"/>
    <col min="12042" max="12042" width="31.140625" style="97" bestFit="1" customWidth="1"/>
    <col min="12043" max="12043" width="32.7109375" style="97" customWidth="1"/>
    <col min="12044" max="12290" width="9.140625" style="97"/>
    <col min="12291" max="12291" width="24.140625" style="97" customWidth="1"/>
    <col min="12292" max="12292" width="0" style="97" hidden="1" customWidth="1"/>
    <col min="12293" max="12293" width="16.7109375" style="97" customWidth="1"/>
    <col min="12294" max="12296" width="17" style="97" customWidth="1"/>
    <col min="12297" max="12297" width="30.85546875" style="97" customWidth="1"/>
    <col min="12298" max="12298" width="31.140625" style="97" bestFit="1" customWidth="1"/>
    <col min="12299" max="12299" width="32.7109375" style="97" customWidth="1"/>
    <col min="12300" max="12546" width="9.140625" style="97"/>
    <col min="12547" max="12547" width="24.140625" style="97" customWidth="1"/>
    <col min="12548" max="12548" width="0" style="97" hidden="1" customWidth="1"/>
    <col min="12549" max="12549" width="16.7109375" style="97" customWidth="1"/>
    <col min="12550" max="12552" width="17" style="97" customWidth="1"/>
    <col min="12553" max="12553" width="30.85546875" style="97" customWidth="1"/>
    <col min="12554" max="12554" width="31.140625" style="97" bestFit="1" customWidth="1"/>
    <col min="12555" max="12555" width="32.7109375" style="97" customWidth="1"/>
    <col min="12556" max="12802" width="9.140625" style="97"/>
    <col min="12803" max="12803" width="24.140625" style="97" customWidth="1"/>
    <col min="12804" max="12804" width="0" style="97" hidden="1" customWidth="1"/>
    <col min="12805" max="12805" width="16.7109375" style="97" customWidth="1"/>
    <col min="12806" max="12808" width="17" style="97" customWidth="1"/>
    <col min="12809" max="12809" width="30.85546875" style="97" customWidth="1"/>
    <col min="12810" max="12810" width="31.140625" style="97" bestFit="1" customWidth="1"/>
    <col min="12811" max="12811" width="32.7109375" style="97" customWidth="1"/>
    <col min="12812" max="13058" width="9.140625" style="97"/>
    <col min="13059" max="13059" width="24.140625" style="97" customWidth="1"/>
    <col min="13060" max="13060" width="0" style="97" hidden="1" customWidth="1"/>
    <col min="13061" max="13061" width="16.7109375" style="97" customWidth="1"/>
    <col min="13062" max="13064" width="17" style="97" customWidth="1"/>
    <col min="13065" max="13065" width="30.85546875" style="97" customWidth="1"/>
    <col min="13066" max="13066" width="31.140625" style="97" bestFit="1" customWidth="1"/>
    <col min="13067" max="13067" width="32.7109375" style="97" customWidth="1"/>
    <col min="13068" max="13314" width="9.140625" style="97"/>
    <col min="13315" max="13315" width="24.140625" style="97" customWidth="1"/>
    <col min="13316" max="13316" width="0" style="97" hidden="1" customWidth="1"/>
    <col min="13317" max="13317" width="16.7109375" style="97" customWidth="1"/>
    <col min="13318" max="13320" width="17" style="97" customWidth="1"/>
    <col min="13321" max="13321" width="30.85546875" style="97" customWidth="1"/>
    <col min="13322" max="13322" width="31.140625" style="97" bestFit="1" customWidth="1"/>
    <col min="13323" max="13323" width="32.7109375" style="97" customWidth="1"/>
    <col min="13324" max="13570" width="9.140625" style="97"/>
    <col min="13571" max="13571" width="24.140625" style="97" customWidth="1"/>
    <col min="13572" max="13572" width="0" style="97" hidden="1" customWidth="1"/>
    <col min="13573" max="13573" width="16.7109375" style="97" customWidth="1"/>
    <col min="13574" max="13576" width="17" style="97" customWidth="1"/>
    <col min="13577" max="13577" width="30.85546875" style="97" customWidth="1"/>
    <col min="13578" max="13578" width="31.140625" style="97" bestFit="1" customWidth="1"/>
    <col min="13579" max="13579" width="32.7109375" style="97" customWidth="1"/>
    <col min="13580" max="13826" width="9.140625" style="97"/>
    <col min="13827" max="13827" width="24.140625" style="97" customWidth="1"/>
    <col min="13828" max="13828" width="0" style="97" hidden="1" customWidth="1"/>
    <col min="13829" max="13829" width="16.7109375" style="97" customWidth="1"/>
    <col min="13830" max="13832" width="17" style="97" customWidth="1"/>
    <col min="13833" max="13833" width="30.85546875" style="97" customWidth="1"/>
    <col min="13834" max="13834" width="31.140625" style="97" bestFit="1" customWidth="1"/>
    <col min="13835" max="13835" width="32.7109375" style="97" customWidth="1"/>
    <col min="13836" max="14082" width="9.140625" style="97"/>
    <col min="14083" max="14083" width="24.140625" style="97" customWidth="1"/>
    <col min="14084" max="14084" width="0" style="97" hidden="1" customWidth="1"/>
    <col min="14085" max="14085" width="16.7109375" style="97" customWidth="1"/>
    <col min="14086" max="14088" width="17" style="97" customWidth="1"/>
    <col min="14089" max="14089" width="30.85546875" style="97" customWidth="1"/>
    <col min="14090" max="14090" width="31.140625" style="97" bestFit="1" customWidth="1"/>
    <col min="14091" max="14091" width="32.7109375" style="97" customWidth="1"/>
    <col min="14092" max="14338" width="9.140625" style="97"/>
    <col min="14339" max="14339" width="24.140625" style="97" customWidth="1"/>
    <col min="14340" max="14340" width="0" style="97" hidden="1" customWidth="1"/>
    <col min="14341" max="14341" width="16.7109375" style="97" customWidth="1"/>
    <col min="14342" max="14344" width="17" style="97" customWidth="1"/>
    <col min="14345" max="14345" width="30.85546875" style="97" customWidth="1"/>
    <col min="14346" max="14346" width="31.140625" style="97" bestFit="1" customWidth="1"/>
    <col min="14347" max="14347" width="32.7109375" style="97" customWidth="1"/>
    <col min="14348" max="14594" width="9.140625" style="97"/>
    <col min="14595" max="14595" width="24.140625" style="97" customWidth="1"/>
    <col min="14596" max="14596" width="0" style="97" hidden="1" customWidth="1"/>
    <col min="14597" max="14597" width="16.7109375" style="97" customWidth="1"/>
    <col min="14598" max="14600" width="17" style="97" customWidth="1"/>
    <col min="14601" max="14601" width="30.85546875" style="97" customWidth="1"/>
    <col min="14602" max="14602" width="31.140625" style="97" bestFit="1" customWidth="1"/>
    <col min="14603" max="14603" width="32.7109375" style="97" customWidth="1"/>
    <col min="14604" max="14850" width="9.140625" style="97"/>
    <col min="14851" max="14851" width="24.140625" style="97" customWidth="1"/>
    <col min="14852" max="14852" width="0" style="97" hidden="1" customWidth="1"/>
    <col min="14853" max="14853" width="16.7109375" style="97" customWidth="1"/>
    <col min="14854" max="14856" width="17" style="97" customWidth="1"/>
    <col min="14857" max="14857" width="30.85546875" style="97" customWidth="1"/>
    <col min="14858" max="14858" width="31.140625" style="97" bestFit="1" customWidth="1"/>
    <col min="14859" max="14859" width="32.7109375" style="97" customWidth="1"/>
    <col min="14860" max="15106" width="9.140625" style="97"/>
    <col min="15107" max="15107" width="24.140625" style="97" customWidth="1"/>
    <col min="15108" max="15108" width="0" style="97" hidden="1" customWidth="1"/>
    <col min="15109" max="15109" width="16.7109375" style="97" customWidth="1"/>
    <col min="15110" max="15112" width="17" style="97" customWidth="1"/>
    <col min="15113" max="15113" width="30.85546875" style="97" customWidth="1"/>
    <col min="15114" max="15114" width="31.140625" style="97" bestFit="1" customWidth="1"/>
    <col min="15115" max="15115" width="32.7109375" style="97" customWidth="1"/>
    <col min="15116" max="15362" width="9.140625" style="97"/>
    <col min="15363" max="15363" width="24.140625" style="97" customWidth="1"/>
    <col min="15364" max="15364" width="0" style="97" hidden="1" customWidth="1"/>
    <col min="15365" max="15365" width="16.7109375" style="97" customWidth="1"/>
    <col min="15366" max="15368" width="17" style="97" customWidth="1"/>
    <col min="15369" max="15369" width="30.85546875" style="97" customWidth="1"/>
    <col min="15370" max="15370" width="31.140625" style="97" bestFit="1" customWidth="1"/>
    <col min="15371" max="15371" width="32.7109375" style="97" customWidth="1"/>
    <col min="15372" max="15618" width="9.140625" style="97"/>
    <col min="15619" max="15619" width="24.140625" style="97" customWidth="1"/>
    <col min="15620" max="15620" width="0" style="97" hidden="1" customWidth="1"/>
    <col min="15621" max="15621" width="16.7109375" style="97" customWidth="1"/>
    <col min="15622" max="15624" width="17" style="97" customWidth="1"/>
    <col min="15625" max="15625" width="30.85546875" style="97" customWidth="1"/>
    <col min="15626" max="15626" width="31.140625" style="97" bestFit="1" customWidth="1"/>
    <col min="15627" max="15627" width="32.7109375" style="97" customWidth="1"/>
    <col min="15628" max="15874" width="9.140625" style="97"/>
    <col min="15875" max="15875" width="24.140625" style="97" customWidth="1"/>
    <col min="15876" max="15876" width="0" style="97" hidden="1" customWidth="1"/>
    <col min="15877" max="15877" width="16.7109375" style="97" customWidth="1"/>
    <col min="15878" max="15880" width="17" style="97" customWidth="1"/>
    <col min="15881" max="15881" width="30.85546875" style="97" customWidth="1"/>
    <col min="15882" max="15882" width="31.140625" style="97" bestFit="1" customWidth="1"/>
    <col min="15883" max="15883" width="32.7109375" style="97" customWidth="1"/>
    <col min="15884" max="16130" width="9.140625" style="97"/>
    <col min="16131" max="16131" width="24.140625" style="97" customWidth="1"/>
    <col min="16132" max="16132" width="0" style="97" hidden="1" customWidth="1"/>
    <col min="16133" max="16133" width="16.7109375" style="97" customWidth="1"/>
    <col min="16134" max="16136" width="17" style="97" customWidth="1"/>
    <col min="16137" max="16137" width="30.85546875" style="97" customWidth="1"/>
    <col min="16138" max="16138" width="31.140625" style="97" bestFit="1" customWidth="1"/>
    <col min="16139" max="16139" width="32.7109375" style="97" customWidth="1"/>
    <col min="16140" max="16384" width="9.140625" style="97"/>
  </cols>
  <sheetData>
    <row r="1" spans="1:11" s="86" customFormat="1">
      <c r="A1" s="84" t="s">
        <v>44</v>
      </c>
      <c r="B1" s="84"/>
      <c r="C1" s="84"/>
      <c r="D1" s="84"/>
      <c r="E1" s="84"/>
      <c r="F1" s="84"/>
      <c r="G1" s="84"/>
      <c r="H1" s="84"/>
      <c r="I1" s="84"/>
      <c r="J1" s="84"/>
      <c r="K1" s="85"/>
    </row>
    <row r="2" spans="1:11" s="86" customFormat="1" ht="21">
      <c r="A2" s="84" t="s">
        <v>45</v>
      </c>
      <c r="B2" s="84"/>
      <c r="C2" s="84"/>
      <c r="D2" s="84"/>
      <c r="E2" s="84"/>
      <c r="F2" s="84"/>
      <c r="G2" s="84"/>
      <c r="H2" s="84"/>
      <c r="I2" s="84"/>
      <c r="J2" s="84"/>
      <c r="K2" s="87"/>
    </row>
    <row r="3" spans="1:11" s="86" customFormat="1" ht="21">
      <c r="A3" s="88" t="s">
        <v>46</v>
      </c>
      <c r="B3" s="88"/>
      <c r="C3" s="89"/>
      <c r="D3" s="89"/>
      <c r="E3" s="89"/>
      <c r="F3" s="89"/>
      <c r="G3" s="89"/>
      <c r="H3" s="89"/>
      <c r="I3" s="89"/>
      <c r="J3" s="90"/>
      <c r="K3" s="87"/>
    </row>
    <row r="4" spans="1:11" s="86" customFormat="1" ht="21">
      <c r="A4" s="91" t="s">
        <v>47</v>
      </c>
      <c r="B4" s="91"/>
      <c r="C4" s="92"/>
      <c r="D4" s="92"/>
      <c r="E4" s="92"/>
      <c r="F4" s="92"/>
      <c r="G4" s="92"/>
      <c r="H4" s="92"/>
      <c r="I4" s="93"/>
      <c r="K4" s="87"/>
    </row>
    <row r="5" spans="1:11">
      <c r="A5" s="94"/>
      <c r="B5" s="94"/>
      <c r="C5" s="98"/>
      <c r="D5" s="98"/>
      <c r="E5" s="99"/>
      <c r="F5" s="99"/>
      <c r="G5" s="99"/>
      <c r="H5" s="99"/>
      <c r="I5" s="98"/>
      <c r="K5" s="95"/>
    </row>
    <row r="6" spans="1:11" s="103" customFormat="1" ht="21" customHeight="1">
      <c r="A6" s="100"/>
      <c r="B6" s="101" t="s">
        <v>48</v>
      </c>
      <c r="C6" s="101" t="s">
        <v>48</v>
      </c>
      <c r="D6" s="101" t="s">
        <v>48</v>
      </c>
      <c r="E6" s="1112" t="s">
        <v>547</v>
      </c>
      <c r="F6" s="1113"/>
      <c r="G6" s="1113"/>
      <c r="H6" s="1114"/>
      <c r="I6" s="102"/>
      <c r="J6" s="87"/>
    </row>
    <row r="7" spans="1:11" ht="21">
      <c r="A7" s="104" t="s">
        <v>50</v>
      </c>
      <c r="B7" s="105" t="s">
        <v>395</v>
      </c>
      <c r="C7" s="105" t="s">
        <v>470</v>
      </c>
      <c r="D7" s="105" t="s">
        <v>546</v>
      </c>
      <c r="E7" s="106" t="s">
        <v>253</v>
      </c>
      <c r="F7" s="107" t="s">
        <v>258</v>
      </c>
      <c r="G7" s="107" t="s">
        <v>258</v>
      </c>
      <c r="H7" s="107" t="s">
        <v>0</v>
      </c>
      <c r="I7" s="108" t="s">
        <v>42</v>
      </c>
      <c r="J7" s="97"/>
      <c r="K7" s="97"/>
    </row>
    <row r="8" spans="1:11">
      <c r="A8" s="886" t="s">
        <v>51</v>
      </c>
      <c r="B8" s="109"/>
      <c r="C8" s="110"/>
      <c r="D8" s="717"/>
      <c r="E8" s="717"/>
      <c r="F8" s="110"/>
      <c r="G8" s="110"/>
      <c r="H8" s="110">
        <f>+E8+F8+G8</f>
        <v>0</v>
      </c>
      <c r="I8" s="110"/>
      <c r="J8" s="97"/>
      <c r="K8" s="97"/>
    </row>
    <row r="9" spans="1:11">
      <c r="A9" s="886" t="s">
        <v>52</v>
      </c>
      <c r="B9" s="109"/>
      <c r="C9" s="110"/>
      <c r="D9" s="717"/>
      <c r="E9" s="717"/>
      <c r="F9" s="110"/>
      <c r="G9" s="110"/>
      <c r="H9" s="110">
        <f t="shared" ref="H9:H21" si="0">+E9+F9+G9</f>
        <v>0</v>
      </c>
      <c r="I9" s="110"/>
      <c r="J9" s="97"/>
      <c r="K9" s="97"/>
    </row>
    <row r="10" spans="1:11">
      <c r="A10" s="886" t="s">
        <v>53</v>
      </c>
      <c r="B10" s="109"/>
      <c r="C10" s="110"/>
      <c r="D10" s="717"/>
      <c r="E10" s="717"/>
      <c r="F10" s="110"/>
      <c r="G10" s="110"/>
      <c r="H10" s="110">
        <f t="shared" si="0"/>
        <v>0</v>
      </c>
      <c r="I10" s="110"/>
      <c r="K10" s="97"/>
    </row>
    <row r="11" spans="1:11">
      <c r="A11" s="886" t="s">
        <v>54</v>
      </c>
      <c r="B11" s="109"/>
      <c r="C11" s="110"/>
      <c r="D11" s="717"/>
      <c r="E11" s="717"/>
      <c r="F11" s="110"/>
      <c r="G11" s="110"/>
      <c r="H11" s="110">
        <f t="shared" si="0"/>
        <v>0</v>
      </c>
      <c r="I11" s="110"/>
      <c r="K11" s="97"/>
    </row>
    <row r="12" spans="1:11" s="86" customFormat="1">
      <c r="A12" s="111" t="s">
        <v>0</v>
      </c>
      <c r="B12" s="718">
        <f>SUM(B8:B11)</f>
        <v>0</v>
      </c>
      <c r="C12" s="718">
        <f>SUM(C8:C11)</f>
        <v>0</v>
      </c>
      <c r="D12" s="718">
        <f t="shared" ref="D12:H12" si="1">SUM(D8:D11)</f>
        <v>0</v>
      </c>
      <c r="E12" s="718">
        <f t="shared" si="1"/>
        <v>0</v>
      </c>
      <c r="F12" s="718">
        <f t="shared" si="1"/>
        <v>0</v>
      </c>
      <c r="G12" s="718">
        <f t="shared" si="1"/>
        <v>0</v>
      </c>
      <c r="H12" s="718">
        <f t="shared" si="1"/>
        <v>0</v>
      </c>
      <c r="I12" s="112"/>
      <c r="J12" s="90"/>
    </row>
    <row r="13" spans="1:11">
      <c r="A13" s="886" t="s">
        <v>55</v>
      </c>
      <c r="B13" s="113"/>
      <c r="C13" s="110"/>
      <c r="D13" s="717"/>
      <c r="E13" s="717"/>
      <c r="F13" s="110"/>
      <c r="G13" s="110"/>
      <c r="H13" s="110">
        <f t="shared" si="0"/>
        <v>0</v>
      </c>
      <c r="I13" s="110"/>
      <c r="K13" s="97"/>
    </row>
    <row r="14" spans="1:11">
      <c r="A14" s="886" t="s">
        <v>56</v>
      </c>
      <c r="B14" s="113"/>
      <c r="C14" s="110"/>
      <c r="D14" s="717"/>
      <c r="E14" s="717"/>
      <c r="F14" s="110"/>
      <c r="G14" s="110"/>
      <c r="H14" s="110">
        <f t="shared" si="0"/>
        <v>0</v>
      </c>
      <c r="I14" s="110"/>
      <c r="K14" s="97"/>
    </row>
    <row r="15" spans="1:11">
      <c r="A15" s="886" t="s">
        <v>57</v>
      </c>
      <c r="B15" s="113"/>
      <c r="C15" s="110"/>
      <c r="D15" s="717"/>
      <c r="E15" s="717"/>
      <c r="F15" s="110"/>
      <c r="G15" s="110"/>
      <c r="H15" s="110">
        <f t="shared" si="0"/>
        <v>0</v>
      </c>
      <c r="I15" s="110"/>
      <c r="K15" s="97"/>
    </row>
    <row r="16" spans="1:11">
      <c r="A16" s="886" t="s">
        <v>58</v>
      </c>
      <c r="B16" s="113"/>
      <c r="C16" s="110"/>
      <c r="D16" s="717"/>
      <c r="E16" s="717"/>
      <c r="F16" s="110"/>
      <c r="G16" s="110"/>
      <c r="H16" s="110">
        <f t="shared" si="0"/>
        <v>0</v>
      </c>
      <c r="I16" s="110"/>
      <c r="J16" s="114"/>
      <c r="K16" s="97"/>
    </row>
    <row r="17" spans="1:11" s="86" customFormat="1">
      <c r="A17" s="111" t="s">
        <v>0</v>
      </c>
      <c r="B17" s="718">
        <f>SUM(B13:B16)</f>
        <v>0</v>
      </c>
      <c r="C17" s="718">
        <f>SUM(C13:C16)</f>
        <v>0</v>
      </c>
      <c r="D17" s="718">
        <f t="shared" ref="D17" si="2">SUM(D13:D16)</f>
        <v>0</v>
      </c>
      <c r="E17" s="718">
        <f t="shared" ref="E17" si="3">SUM(E13:E16)</f>
        <v>0</v>
      </c>
      <c r="F17" s="718">
        <f t="shared" ref="F17" si="4">SUM(F13:F16)</f>
        <v>0</v>
      </c>
      <c r="G17" s="718">
        <f t="shared" ref="G17" si="5">SUM(G13:G16)</f>
        <v>0</v>
      </c>
      <c r="H17" s="718">
        <f t="shared" ref="H17" si="6">SUM(H13:H16)</f>
        <v>0</v>
      </c>
      <c r="I17" s="112"/>
      <c r="J17" s="115"/>
    </row>
    <row r="18" spans="1:11">
      <c r="A18" s="886" t="s">
        <v>59</v>
      </c>
      <c r="B18" s="113"/>
      <c r="C18" s="110"/>
      <c r="D18" s="717"/>
      <c r="E18" s="717"/>
      <c r="F18" s="110"/>
      <c r="G18" s="110"/>
      <c r="H18" s="110">
        <f t="shared" si="0"/>
        <v>0</v>
      </c>
      <c r="I18" s="110"/>
      <c r="K18" s="97"/>
    </row>
    <row r="19" spans="1:11">
      <c r="A19" s="886" t="s">
        <v>60</v>
      </c>
      <c r="B19" s="113"/>
      <c r="C19" s="110"/>
      <c r="D19" s="717"/>
      <c r="E19" s="717"/>
      <c r="F19" s="110"/>
      <c r="G19" s="110"/>
      <c r="H19" s="110">
        <f t="shared" si="0"/>
        <v>0</v>
      </c>
      <c r="I19" s="110"/>
      <c r="J19" s="90"/>
      <c r="K19" s="97"/>
    </row>
    <row r="20" spans="1:11" s="86" customFormat="1">
      <c r="A20" s="886" t="s">
        <v>61</v>
      </c>
      <c r="B20" s="113"/>
      <c r="C20" s="112"/>
      <c r="D20" s="719"/>
      <c r="E20" s="717"/>
      <c r="F20" s="110"/>
      <c r="G20" s="110"/>
      <c r="H20" s="110">
        <f t="shared" si="0"/>
        <v>0</v>
      </c>
      <c r="I20" s="116"/>
      <c r="J20" s="90"/>
    </row>
    <row r="21" spans="1:11">
      <c r="A21" s="886" t="s">
        <v>62</v>
      </c>
      <c r="B21" s="113"/>
      <c r="C21" s="110"/>
      <c r="D21" s="717"/>
      <c r="E21" s="717"/>
      <c r="F21" s="110"/>
      <c r="G21" s="110"/>
      <c r="H21" s="110">
        <f t="shared" si="0"/>
        <v>0</v>
      </c>
      <c r="I21" s="110"/>
      <c r="K21" s="117"/>
    </row>
    <row r="22" spans="1:11" s="86" customFormat="1">
      <c r="A22" s="111" t="s">
        <v>0</v>
      </c>
      <c r="B22" s="718">
        <f>SUM(B18:B21)</f>
        <v>0</v>
      </c>
      <c r="C22" s="718">
        <f>SUM(C18:C21)</f>
        <v>0</v>
      </c>
      <c r="D22" s="718">
        <f t="shared" ref="D22" si="7">SUM(D18:D21)</f>
        <v>0</v>
      </c>
      <c r="E22" s="718">
        <f t="shared" ref="E22" si="8">SUM(E18:E21)</f>
        <v>0</v>
      </c>
      <c r="F22" s="718">
        <f t="shared" ref="F22" si="9">SUM(F18:F21)</f>
        <v>0</v>
      </c>
      <c r="G22" s="718">
        <f t="shared" ref="G22" si="10">SUM(G18:G21)</f>
        <v>0</v>
      </c>
      <c r="H22" s="718">
        <f t="shared" ref="H22" si="11">SUM(H18:H21)</f>
        <v>0</v>
      </c>
      <c r="I22" s="112"/>
      <c r="J22" s="115"/>
    </row>
    <row r="23" spans="1:11" s="120" customFormat="1" ht="23.25">
      <c r="A23" s="887" t="s">
        <v>63</v>
      </c>
      <c r="B23" s="118">
        <f>+B22+B17+B12</f>
        <v>0</v>
      </c>
      <c r="C23" s="118">
        <f>+C22+C17+C12</f>
        <v>0</v>
      </c>
      <c r="D23" s="118">
        <f t="shared" ref="D23:H23" si="12">+D22+D17+D12</f>
        <v>0</v>
      </c>
      <c r="E23" s="118">
        <f t="shared" si="12"/>
        <v>0</v>
      </c>
      <c r="F23" s="118">
        <f t="shared" si="12"/>
        <v>0</v>
      </c>
      <c r="G23" s="118">
        <f t="shared" si="12"/>
        <v>0</v>
      </c>
      <c r="H23" s="118">
        <f t="shared" si="12"/>
        <v>0</v>
      </c>
      <c r="I23" s="118"/>
      <c r="J23" s="119"/>
    </row>
    <row r="24" spans="1:11" s="86" customFormat="1">
      <c r="A24" s="121"/>
      <c r="B24" s="121"/>
      <c r="C24" s="90"/>
      <c r="D24" s="90"/>
      <c r="E24" s="90"/>
      <c r="F24" s="90"/>
      <c r="G24" s="90"/>
      <c r="H24" s="90"/>
      <c r="I24" s="90"/>
      <c r="J24" s="90"/>
      <c r="K24" s="94"/>
    </row>
    <row r="26" spans="1:11">
      <c r="A26" s="97"/>
      <c r="B26" s="97"/>
    </row>
  </sheetData>
  <mergeCells count="1">
    <mergeCell ref="E6:H6"/>
  </mergeCells>
  <pageMargins left="0.66" right="0.35433070866141736" top="0.65" bottom="0.78740157480314965" header="0.51181102362204722" footer="0.51181102362204722"/>
  <pageSetup paperSize="9" scale="96" fitToHeight="0" orientation="landscape" horizontalDpi="360" r:id="rId1"/>
  <headerFooter alignWithMargins="0">
    <oddFooter>&amp;R&amp;"AngsanaUPC,ตัวปกติ"&amp;8&amp;F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U51"/>
  <sheetViews>
    <sheetView showGridLines="0" view="pageBreakPreview" zoomScale="90" zoomScaleNormal="90" zoomScaleSheetLayoutView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6" sqref="A16"/>
    </sheetView>
  </sheetViews>
  <sheetFormatPr defaultRowHeight="21"/>
  <cols>
    <col min="1" max="1" width="25.5703125" style="83" customWidth="1"/>
    <col min="2" max="3" width="13.140625" style="83" customWidth="1"/>
    <col min="4" max="4" width="18.140625" style="83" customWidth="1"/>
    <col min="5" max="5" width="12.85546875" style="83" customWidth="1"/>
    <col min="6" max="7" width="13.140625" style="83" customWidth="1"/>
    <col min="8" max="8" width="13.28515625" style="83" customWidth="1"/>
    <col min="9" max="9" width="11" style="83" customWidth="1"/>
    <col min="10" max="10" width="7.42578125" style="83" customWidth="1"/>
    <col min="11" max="11" width="2.5703125" style="83" customWidth="1"/>
    <col min="12" max="12" width="8.42578125" style="83" customWidth="1"/>
    <col min="13" max="13" width="4.7109375" style="83" customWidth="1"/>
    <col min="14" max="14" width="3.140625" style="83" customWidth="1"/>
    <col min="15" max="15" width="9.140625" style="83"/>
    <col min="16" max="16" width="4.5703125" style="83" bestFit="1" customWidth="1"/>
    <col min="17" max="259" width="9.140625" style="83"/>
    <col min="260" max="260" width="25.5703125" style="83" customWidth="1"/>
    <col min="261" max="261" width="13" style="83" customWidth="1"/>
    <col min="262" max="262" width="11.42578125" style="83" customWidth="1"/>
    <col min="263" max="263" width="12.85546875" style="83" customWidth="1"/>
    <col min="264" max="264" width="13.140625" style="83" customWidth="1"/>
    <col min="265" max="265" width="13.28515625" style="83" customWidth="1"/>
    <col min="266" max="266" width="9.7109375" style="83" customWidth="1"/>
    <col min="267" max="267" width="4.85546875" style="83" customWidth="1"/>
    <col min="268" max="268" width="5.7109375" style="83" customWidth="1"/>
    <col min="269" max="269" width="4.7109375" style="83" customWidth="1"/>
    <col min="270" max="270" width="12.5703125" style="83" customWidth="1"/>
    <col min="271" max="515" width="9.140625" style="83"/>
    <col min="516" max="516" width="25.5703125" style="83" customWidth="1"/>
    <col min="517" max="517" width="13" style="83" customWidth="1"/>
    <col min="518" max="518" width="11.42578125" style="83" customWidth="1"/>
    <col min="519" max="519" width="12.85546875" style="83" customWidth="1"/>
    <col min="520" max="520" width="13.140625" style="83" customWidth="1"/>
    <col min="521" max="521" width="13.28515625" style="83" customWidth="1"/>
    <col min="522" max="522" width="9.7109375" style="83" customWidth="1"/>
    <col min="523" max="523" width="4.85546875" style="83" customWidth="1"/>
    <col min="524" max="524" width="5.7109375" style="83" customWidth="1"/>
    <col min="525" max="525" width="4.7109375" style="83" customWidth="1"/>
    <col min="526" max="526" width="12.5703125" style="83" customWidth="1"/>
    <col min="527" max="771" width="9.140625" style="83"/>
    <col min="772" max="772" width="25.5703125" style="83" customWidth="1"/>
    <col min="773" max="773" width="13" style="83" customWidth="1"/>
    <col min="774" max="774" width="11.42578125" style="83" customWidth="1"/>
    <col min="775" max="775" width="12.85546875" style="83" customWidth="1"/>
    <col min="776" max="776" width="13.140625" style="83" customWidth="1"/>
    <col min="777" max="777" width="13.28515625" style="83" customWidth="1"/>
    <col min="778" max="778" width="9.7109375" style="83" customWidth="1"/>
    <col min="779" max="779" width="4.85546875" style="83" customWidth="1"/>
    <col min="780" max="780" width="5.7109375" style="83" customWidth="1"/>
    <col min="781" max="781" width="4.7109375" style="83" customWidth="1"/>
    <col min="782" max="782" width="12.5703125" style="83" customWidth="1"/>
    <col min="783" max="1027" width="9.140625" style="83"/>
    <col min="1028" max="1028" width="25.5703125" style="83" customWidth="1"/>
    <col min="1029" max="1029" width="13" style="83" customWidth="1"/>
    <col min="1030" max="1030" width="11.42578125" style="83" customWidth="1"/>
    <col min="1031" max="1031" width="12.85546875" style="83" customWidth="1"/>
    <col min="1032" max="1032" width="13.140625" style="83" customWidth="1"/>
    <col min="1033" max="1033" width="13.28515625" style="83" customWidth="1"/>
    <col min="1034" max="1034" width="9.7109375" style="83" customWidth="1"/>
    <col min="1035" max="1035" width="4.85546875" style="83" customWidth="1"/>
    <col min="1036" max="1036" width="5.7109375" style="83" customWidth="1"/>
    <col min="1037" max="1037" width="4.7109375" style="83" customWidth="1"/>
    <col min="1038" max="1038" width="12.5703125" style="83" customWidth="1"/>
    <col min="1039" max="1283" width="9.140625" style="83"/>
    <col min="1284" max="1284" width="25.5703125" style="83" customWidth="1"/>
    <col min="1285" max="1285" width="13" style="83" customWidth="1"/>
    <col min="1286" max="1286" width="11.42578125" style="83" customWidth="1"/>
    <col min="1287" max="1287" width="12.85546875" style="83" customWidth="1"/>
    <col min="1288" max="1288" width="13.140625" style="83" customWidth="1"/>
    <col min="1289" max="1289" width="13.28515625" style="83" customWidth="1"/>
    <col min="1290" max="1290" width="9.7109375" style="83" customWidth="1"/>
    <col min="1291" max="1291" width="4.85546875" style="83" customWidth="1"/>
    <col min="1292" max="1292" width="5.7109375" style="83" customWidth="1"/>
    <col min="1293" max="1293" width="4.7109375" style="83" customWidth="1"/>
    <col min="1294" max="1294" width="12.5703125" style="83" customWidth="1"/>
    <col min="1295" max="1539" width="9.140625" style="83"/>
    <col min="1540" max="1540" width="25.5703125" style="83" customWidth="1"/>
    <col min="1541" max="1541" width="13" style="83" customWidth="1"/>
    <col min="1542" max="1542" width="11.42578125" style="83" customWidth="1"/>
    <col min="1543" max="1543" width="12.85546875" style="83" customWidth="1"/>
    <col min="1544" max="1544" width="13.140625" style="83" customWidth="1"/>
    <col min="1545" max="1545" width="13.28515625" style="83" customWidth="1"/>
    <col min="1546" max="1546" width="9.7109375" style="83" customWidth="1"/>
    <col min="1547" max="1547" width="4.85546875" style="83" customWidth="1"/>
    <col min="1548" max="1548" width="5.7109375" style="83" customWidth="1"/>
    <col min="1549" max="1549" width="4.7109375" style="83" customWidth="1"/>
    <col min="1550" max="1550" width="12.5703125" style="83" customWidth="1"/>
    <col min="1551" max="1795" width="9.140625" style="83"/>
    <col min="1796" max="1796" width="25.5703125" style="83" customWidth="1"/>
    <col min="1797" max="1797" width="13" style="83" customWidth="1"/>
    <col min="1798" max="1798" width="11.42578125" style="83" customWidth="1"/>
    <col min="1799" max="1799" width="12.85546875" style="83" customWidth="1"/>
    <col min="1800" max="1800" width="13.140625" style="83" customWidth="1"/>
    <col min="1801" max="1801" width="13.28515625" style="83" customWidth="1"/>
    <col min="1802" max="1802" width="9.7109375" style="83" customWidth="1"/>
    <col min="1803" max="1803" width="4.85546875" style="83" customWidth="1"/>
    <col min="1804" max="1804" width="5.7109375" style="83" customWidth="1"/>
    <col min="1805" max="1805" width="4.7109375" style="83" customWidth="1"/>
    <col min="1806" max="1806" width="12.5703125" style="83" customWidth="1"/>
    <col min="1807" max="2051" width="9.140625" style="83"/>
    <col min="2052" max="2052" width="25.5703125" style="83" customWidth="1"/>
    <col min="2053" max="2053" width="13" style="83" customWidth="1"/>
    <col min="2054" max="2054" width="11.42578125" style="83" customWidth="1"/>
    <col min="2055" max="2055" width="12.85546875" style="83" customWidth="1"/>
    <col min="2056" max="2056" width="13.140625" style="83" customWidth="1"/>
    <col min="2057" max="2057" width="13.28515625" style="83" customWidth="1"/>
    <col min="2058" max="2058" width="9.7109375" style="83" customWidth="1"/>
    <col min="2059" max="2059" width="4.85546875" style="83" customWidth="1"/>
    <col min="2060" max="2060" width="5.7109375" style="83" customWidth="1"/>
    <col min="2061" max="2061" width="4.7109375" style="83" customWidth="1"/>
    <col min="2062" max="2062" width="12.5703125" style="83" customWidth="1"/>
    <col min="2063" max="2307" width="9.140625" style="83"/>
    <col min="2308" max="2308" width="25.5703125" style="83" customWidth="1"/>
    <col min="2309" max="2309" width="13" style="83" customWidth="1"/>
    <col min="2310" max="2310" width="11.42578125" style="83" customWidth="1"/>
    <col min="2311" max="2311" width="12.85546875" style="83" customWidth="1"/>
    <col min="2312" max="2312" width="13.140625" style="83" customWidth="1"/>
    <col min="2313" max="2313" width="13.28515625" style="83" customWidth="1"/>
    <col min="2314" max="2314" width="9.7109375" style="83" customWidth="1"/>
    <col min="2315" max="2315" width="4.85546875" style="83" customWidth="1"/>
    <col min="2316" max="2316" width="5.7109375" style="83" customWidth="1"/>
    <col min="2317" max="2317" width="4.7109375" style="83" customWidth="1"/>
    <col min="2318" max="2318" width="12.5703125" style="83" customWidth="1"/>
    <col min="2319" max="2563" width="9.140625" style="83"/>
    <col min="2564" max="2564" width="25.5703125" style="83" customWidth="1"/>
    <col min="2565" max="2565" width="13" style="83" customWidth="1"/>
    <col min="2566" max="2566" width="11.42578125" style="83" customWidth="1"/>
    <col min="2567" max="2567" width="12.85546875" style="83" customWidth="1"/>
    <col min="2568" max="2568" width="13.140625" style="83" customWidth="1"/>
    <col min="2569" max="2569" width="13.28515625" style="83" customWidth="1"/>
    <col min="2570" max="2570" width="9.7109375" style="83" customWidth="1"/>
    <col min="2571" max="2571" width="4.85546875" style="83" customWidth="1"/>
    <col min="2572" max="2572" width="5.7109375" style="83" customWidth="1"/>
    <col min="2573" max="2573" width="4.7109375" style="83" customWidth="1"/>
    <col min="2574" max="2574" width="12.5703125" style="83" customWidth="1"/>
    <col min="2575" max="2819" width="9.140625" style="83"/>
    <col min="2820" max="2820" width="25.5703125" style="83" customWidth="1"/>
    <col min="2821" max="2821" width="13" style="83" customWidth="1"/>
    <col min="2822" max="2822" width="11.42578125" style="83" customWidth="1"/>
    <col min="2823" max="2823" width="12.85546875" style="83" customWidth="1"/>
    <col min="2824" max="2824" width="13.140625" style="83" customWidth="1"/>
    <col min="2825" max="2825" width="13.28515625" style="83" customWidth="1"/>
    <col min="2826" max="2826" width="9.7109375" style="83" customWidth="1"/>
    <col min="2827" max="2827" width="4.85546875" style="83" customWidth="1"/>
    <col min="2828" max="2828" width="5.7109375" style="83" customWidth="1"/>
    <col min="2829" max="2829" width="4.7109375" style="83" customWidth="1"/>
    <col min="2830" max="2830" width="12.5703125" style="83" customWidth="1"/>
    <col min="2831" max="3075" width="9.140625" style="83"/>
    <col min="3076" max="3076" width="25.5703125" style="83" customWidth="1"/>
    <col min="3077" max="3077" width="13" style="83" customWidth="1"/>
    <col min="3078" max="3078" width="11.42578125" style="83" customWidth="1"/>
    <col min="3079" max="3079" width="12.85546875" style="83" customWidth="1"/>
    <col min="3080" max="3080" width="13.140625" style="83" customWidth="1"/>
    <col min="3081" max="3081" width="13.28515625" style="83" customWidth="1"/>
    <col min="3082" max="3082" width="9.7109375" style="83" customWidth="1"/>
    <col min="3083" max="3083" width="4.85546875" style="83" customWidth="1"/>
    <col min="3084" max="3084" width="5.7109375" style="83" customWidth="1"/>
    <col min="3085" max="3085" width="4.7109375" style="83" customWidth="1"/>
    <col min="3086" max="3086" width="12.5703125" style="83" customWidth="1"/>
    <col min="3087" max="3331" width="9.140625" style="83"/>
    <col min="3332" max="3332" width="25.5703125" style="83" customWidth="1"/>
    <col min="3333" max="3333" width="13" style="83" customWidth="1"/>
    <col min="3334" max="3334" width="11.42578125" style="83" customWidth="1"/>
    <col min="3335" max="3335" width="12.85546875" style="83" customWidth="1"/>
    <col min="3336" max="3336" width="13.140625" style="83" customWidth="1"/>
    <col min="3337" max="3337" width="13.28515625" style="83" customWidth="1"/>
    <col min="3338" max="3338" width="9.7109375" style="83" customWidth="1"/>
    <col min="3339" max="3339" width="4.85546875" style="83" customWidth="1"/>
    <col min="3340" max="3340" width="5.7109375" style="83" customWidth="1"/>
    <col min="3341" max="3341" width="4.7109375" style="83" customWidth="1"/>
    <col min="3342" max="3342" width="12.5703125" style="83" customWidth="1"/>
    <col min="3343" max="3587" width="9.140625" style="83"/>
    <col min="3588" max="3588" width="25.5703125" style="83" customWidth="1"/>
    <col min="3589" max="3589" width="13" style="83" customWidth="1"/>
    <col min="3590" max="3590" width="11.42578125" style="83" customWidth="1"/>
    <col min="3591" max="3591" width="12.85546875" style="83" customWidth="1"/>
    <col min="3592" max="3592" width="13.140625" style="83" customWidth="1"/>
    <col min="3593" max="3593" width="13.28515625" style="83" customWidth="1"/>
    <col min="3594" max="3594" width="9.7109375" style="83" customWidth="1"/>
    <col min="3595" max="3595" width="4.85546875" style="83" customWidth="1"/>
    <col min="3596" max="3596" width="5.7109375" style="83" customWidth="1"/>
    <col min="3597" max="3597" width="4.7109375" style="83" customWidth="1"/>
    <col min="3598" max="3598" width="12.5703125" style="83" customWidth="1"/>
    <col min="3599" max="3843" width="9.140625" style="83"/>
    <col min="3844" max="3844" width="25.5703125" style="83" customWidth="1"/>
    <col min="3845" max="3845" width="13" style="83" customWidth="1"/>
    <col min="3846" max="3846" width="11.42578125" style="83" customWidth="1"/>
    <col min="3847" max="3847" width="12.85546875" style="83" customWidth="1"/>
    <col min="3848" max="3848" width="13.140625" style="83" customWidth="1"/>
    <col min="3849" max="3849" width="13.28515625" style="83" customWidth="1"/>
    <col min="3850" max="3850" width="9.7109375" style="83" customWidth="1"/>
    <col min="3851" max="3851" width="4.85546875" style="83" customWidth="1"/>
    <col min="3852" max="3852" width="5.7109375" style="83" customWidth="1"/>
    <col min="3853" max="3853" width="4.7109375" style="83" customWidth="1"/>
    <col min="3854" max="3854" width="12.5703125" style="83" customWidth="1"/>
    <col min="3855" max="4099" width="9.140625" style="83"/>
    <col min="4100" max="4100" width="25.5703125" style="83" customWidth="1"/>
    <col min="4101" max="4101" width="13" style="83" customWidth="1"/>
    <col min="4102" max="4102" width="11.42578125" style="83" customWidth="1"/>
    <col min="4103" max="4103" width="12.85546875" style="83" customWidth="1"/>
    <col min="4104" max="4104" width="13.140625" style="83" customWidth="1"/>
    <col min="4105" max="4105" width="13.28515625" style="83" customWidth="1"/>
    <col min="4106" max="4106" width="9.7109375" style="83" customWidth="1"/>
    <col min="4107" max="4107" width="4.85546875" style="83" customWidth="1"/>
    <col min="4108" max="4108" width="5.7109375" style="83" customWidth="1"/>
    <col min="4109" max="4109" width="4.7109375" style="83" customWidth="1"/>
    <col min="4110" max="4110" width="12.5703125" style="83" customWidth="1"/>
    <col min="4111" max="4355" width="9.140625" style="83"/>
    <col min="4356" max="4356" width="25.5703125" style="83" customWidth="1"/>
    <col min="4357" max="4357" width="13" style="83" customWidth="1"/>
    <col min="4358" max="4358" width="11.42578125" style="83" customWidth="1"/>
    <col min="4359" max="4359" width="12.85546875" style="83" customWidth="1"/>
    <col min="4360" max="4360" width="13.140625" style="83" customWidth="1"/>
    <col min="4361" max="4361" width="13.28515625" style="83" customWidth="1"/>
    <col min="4362" max="4362" width="9.7109375" style="83" customWidth="1"/>
    <col min="4363" max="4363" width="4.85546875" style="83" customWidth="1"/>
    <col min="4364" max="4364" width="5.7109375" style="83" customWidth="1"/>
    <col min="4365" max="4365" width="4.7109375" style="83" customWidth="1"/>
    <col min="4366" max="4366" width="12.5703125" style="83" customWidth="1"/>
    <col min="4367" max="4611" width="9.140625" style="83"/>
    <col min="4612" max="4612" width="25.5703125" style="83" customWidth="1"/>
    <col min="4613" max="4613" width="13" style="83" customWidth="1"/>
    <col min="4614" max="4614" width="11.42578125" style="83" customWidth="1"/>
    <col min="4615" max="4615" width="12.85546875" style="83" customWidth="1"/>
    <col min="4616" max="4616" width="13.140625" style="83" customWidth="1"/>
    <col min="4617" max="4617" width="13.28515625" style="83" customWidth="1"/>
    <col min="4618" max="4618" width="9.7109375" style="83" customWidth="1"/>
    <col min="4619" max="4619" width="4.85546875" style="83" customWidth="1"/>
    <col min="4620" max="4620" width="5.7109375" style="83" customWidth="1"/>
    <col min="4621" max="4621" width="4.7109375" style="83" customWidth="1"/>
    <col min="4622" max="4622" width="12.5703125" style="83" customWidth="1"/>
    <col min="4623" max="4867" width="9.140625" style="83"/>
    <col min="4868" max="4868" width="25.5703125" style="83" customWidth="1"/>
    <col min="4869" max="4869" width="13" style="83" customWidth="1"/>
    <col min="4870" max="4870" width="11.42578125" style="83" customWidth="1"/>
    <col min="4871" max="4871" width="12.85546875" style="83" customWidth="1"/>
    <col min="4872" max="4872" width="13.140625" style="83" customWidth="1"/>
    <col min="4873" max="4873" width="13.28515625" style="83" customWidth="1"/>
    <col min="4874" max="4874" width="9.7109375" style="83" customWidth="1"/>
    <col min="4875" max="4875" width="4.85546875" style="83" customWidth="1"/>
    <col min="4876" max="4876" width="5.7109375" style="83" customWidth="1"/>
    <col min="4877" max="4877" width="4.7109375" style="83" customWidth="1"/>
    <col min="4878" max="4878" width="12.5703125" style="83" customWidth="1"/>
    <col min="4879" max="5123" width="9.140625" style="83"/>
    <col min="5124" max="5124" width="25.5703125" style="83" customWidth="1"/>
    <col min="5125" max="5125" width="13" style="83" customWidth="1"/>
    <col min="5126" max="5126" width="11.42578125" style="83" customWidth="1"/>
    <col min="5127" max="5127" width="12.85546875" style="83" customWidth="1"/>
    <col min="5128" max="5128" width="13.140625" style="83" customWidth="1"/>
    <col min="5129" max="5129" width="13.28515625" style="83" customWidth="1"/>
    <col min="5130" max="5130" width="9.7109375" style="83" customWidth="1"/>
    <col min="5131" max="5131" width="4.85546875" style="83" customWidth="1"/>
    <col min="5132" max="5132" width="5.7109375" style="83" customWidth="1"/>
    <col min="5133" max="5133" width="4.7109375" style="83" customWidth="1"/>
    <col min="5134" max="5134" width="12.5703125" style="83" customWidth="1"/>
    <col min="5135" max="5379" width="9.140625" style="83"/>
    <col min="5380" max="5380" width="25.5703125" style="83" customWidth="1"/>
    <col min="5381" max="5381" width="13" style="83" customWidth="1"/>
    <col min="5382" max="5382" width="11.42578125" style="83" customWidth="1"/>
    <col min="5383" max="5383" width="12.85546875" style="83" customWidth="1"/>
    <col min="5384" max="5384" width="13.140625" style="83" customWidth="1"/>
    <col min="5385" max="5385" width="13.28515625" style="83" customWidth="1"/>
    <col min="5386" max="5386" width="9.7109375" style="83" customWidth="1"/>
    <col min="5387" max="5387" width="4.85546875" style="83" customWidth="1"/>
    <col min="5388" max="5388" width="5.7109375" style="83" customWidth="1"/>
    <col min="5389" max="5389" width="4.7109375" style="83" customWidth="1"/>
    <col min="5390" max="5390" width="12.5703125" style="83" customWidth="1"/>
    <col min="5391" max="5635" width="9.140625" style="83"/>
    <col min="5636" max="5636" width="25.5703125" style="83" customWidth="1"/>
    <col min="5637" max="5637" width="13" style="83" customWidth="1"/>
    <col min="5638" max="5638" width="11.42578125" style="83" customWidth="1"/>
    <col min="5639" max="5639" width="12.85546875" style="83" customWidth="1"/>
    <col min="5640" max="5640" width="13.140625" style="83" customWidth="1"/>
    <col min="5641" max="5641" width="13.28515625" style="83" customWidth="1"/>
    <col min="5642" max="5642" width="9.7109375" style="83" customWidth="1"/>
    <col min="5643" max="5643" width="4.85546875" style="83" customWidth="1"/>
    <col min="5644" max="5644" width="5.7109375" style="83" customWidth="1"/>
    <col min="5645" max="5645" width="4.7109375" style="83" customWidth="1"/>
    <col min="5646" max="5646" width="12.5703125" style="83" customWidth="1"/>
    <col min="5647" max="5891" width="9.140625" style="83"/>
    <col min="5892" max="5892" width="25.5703125" style="83" customWidth="1"/>
    <col min="5893" max="5893" width="13" style="83" customWidth="1"/>
    <col min="5894" max="5894" width="11.42578125" style="83" customWidth="1"/>
    <col min="5895" max="5895" width="12.85546875" style="83" customWidth="1"/>
    <col min="5896" max="5896" width="13.140625" style="83" customWidth="1"/>
    <col min="5897" max="5897" width="13.28515625" style="83" customWidth="1"/>
    <col min="5898" max="5898" width="9.7109375" style="83" customWidth="1"/>
    <col min="5899" max="5899" width="4.85546875" style="83" customWidth="1"/>
    <col min="5900" max="5900" width="5.7109375" style="83" customWidth="1"/>
    <col min="5901" max="5901" width="4.7109375" style="83" customWidth="1"/>
    <col min="5902" max="5902" width="12.5703125" style="83" customWidth="1"/>
    <col min="5903" max="6147" width="9.140625" style="83"/>
    <col min="6148" max="6148" width="25.5703125" style="83" customWidth="1"/>
    <col min="6149" max="6149" width="13" style="83" customWidth="1"/>
    <col min="6150" max="6150" width="11.42578125" style="83" customWidth="1"/>
    <col min="6151" max="6151" width="12.85546875" style="83" customWidth="1"/>
    <col min="6152" max="6152" width="13.140625" style="83" customWidth="1"/>
    <col min="6153" max="6153" width="13.28515625" style="83" customWidth="1"/>
    <col min="6154" max="6154" width="9.7109375" style="83" customWidth="1"/>
    <col min="6155" max="6155" width="4.85546875" style="83" customWidth="1"/>
    <col min="6156" max="6156" width="5.7109375" style="83" customWidth="1"/>
    <col min="6157" max="6157" width="4.7109375" style="83" customWidth="1"/>
    <col min="6158" max="6158" width="12.5703125" style="83" customWidth="1"/>
    <col min="6159" max="6403" width="9.140625" style="83"/>
    <col min="6404" max="6404" width="25.5703125" style="83" customWidth="1"/>
    <col min="6405" max="6405" width="13" style="83" customWidth="1"/>
    <col min="6406" max="6406" width="11.42578125" style="83" customWidth="1"/>
    <col min="6407" max="6407" width="12.85546875" style="83" customWidth="1"/>
    <col min="6408" max="6408" width="13.140625" style="83" customWidth="1"/>
    <col min="6409" max="6409" width="13.28515625" style="83" customWidth="1"/>
    <col min="6410" max="6410" width="9.7109375" style="83" customWidth="1"/>
    <col min="6411" max="6411" width="4.85546875" style="83" customWidth="1"/>
    <col min="6412" max="6412" width="5.7109375" style="83" customWidth="1"/>
    <col min="6413" max="6413" width="4.7109375" style="83" customWidth="1"/>
    <col min="6414" max="6414" width="12.5703125" style="83" customWidth="1"/>
    <col min="6415" max="6659" width="9.140625" style="83"/>
    <col min="6660" max="6660" width="25.5703125" style="83" customWidth="1"/>
    <col min="6661" max="6661" width="13" style="83" customWidth="1"/>
    <col min="6662" max="6662" width="11.42578125" style="83" customWidth="1"/>
    <col min="6663" max="6663" width="12.85546875" style="83" customWidth="1"/>
    <col min="6664" max="6664" width="13.140625" style="83" customWidth="1"/>
    <col min="6665" max="6665" width="13.28515625" style="83" customWidth="1"/>
    <col min="6666" max="6666" width="9.7109375" style="83" customWidth="1"/>
    <col min="6667" max="6667" width="4.85546875" style="83" customWidth="1"/>
    <col min="6668" max="6668" width="5.7109375" style="83" customWidth="1"/>
    <col min="6669" max="6669" width="4.7109375" style="83" customWidth="1"/>
    <col min="6670" max="6670" width="12.5703125" style="83" customWidth="1"/>
    <col min="6671" max="6915" width="9.140625" style="83"/>
    <col min="6916" max="6916" width="25.5703125" style="83" customWidth="1"/>
    <col min="6917" max="6917" width="13" style="83" customWidth="1"/>
    <col min="6918" max="6918" width="11.42578125" style="83" customWidth="1"/>
    <col min="6919" max="6919" width="12.85546875" style="83" customWidth="1"/>
    <col min="6920" max="6920" width="13.140625" style="83" customWidth="1"/>
    <col min="6921" max="6921" width="13.28515625" style="83" customWidth="1"/>
    <col min="6922" max="6922" width="9.7109375" style="83" customWidth="1"/>
    <col min="6923" max="6923" width="4.85546875" style="83" customWidth="1"/>
    <col min="6924" max="6924" width="5.7109375" style="83" customWidth="1"/>
    <col min="6925" max="6925" width="4.7109375" style="83" customWidth="1"/>
    <col min="6926" max="6926" width="12.5703125" style="83" customWidth="1"/>
    <col min="6927" max="7171" width="9.140625" style="83"/>
    <col min="7172" max="7172" width="25.5703125" style="83" customWidth="1"/>
    <col min="7173" max="7173" width="13" style="83" customWidth="1"/>
    <col min="7174" max="7174" width="11.42578125" style="83" customWidth="1"/>
    <col min="7175" max="7175" width="12.85546875" style="83" customWidth="1"/>
    <col min="7176" max="7176" width="13.140625" style="83" customWidth="1"/>
    <col min="7177" max="7177" width="13.28515625" style="83" customWidth="1"/>
    <col min="7178" max="7178" width="9.7109375" style="83" customWidth="1"/>
    <col min="7179" max="7179" width="4.85546875" style="83" customWidth="1"/>
    <col min="7180" max="7180" width="5.7109375" style="83" customWidth="1"/>
    <col min="7181" max="7181" width="4.7109375" style="83" customWidth="1"/>
    <col min="7182" max="7182" width="12.5703125" style="83" customWidth="1"/>
    <col min="7183" max="7427" width="9.140625" style="83"/>
    <col min="7428" max="7428" width="25.5703125" style="83" customWidth="1"/>
    <col min="7429" max="7429" width="13" style="83" customWidth="1"/>
    <col min="7430" max="7430" width="11.42578125" style="83" customWidth="1"/>
    <col min="7431" max="7431" width="12.85546875" style="83" customWidth="1"/>
    <col min="7432" max="7432" width="13.140625" style="83" customWidth="1"/>
    <col min="7433" max="7433" width="13.28515625" style="83" customWidth="1"/>
    <col min="7434" max="7434" width="9.7109375" style="83" customWidth="1"/>
    <col min="7435" max="7435" width="4.85546875" style="83" customWidth="1"/>
    <col min="7436" max="7436" width="5.7109375" style="83" customWidth="1"/>
    <col min="7437" max="7437" width="4.7109375" style="83" customWidth="1"/>
    <col min="7438" max="7438" width="12.5703125" style="83" customWidth="1"/>
    <col min="7439" max="7683" width="9.140625" style="83"/>
    <col min="7684" max="7684" width="25.5703125" style="83" customWidth="1"/>
    <col min="7685" max="7685" width="13" style="83" customWidth="1"/>
    <col min="7686" max="7686" width="11.42578125" style="83" customWidth="1"/>
    <col min="7687" max="7687" width="12.85546875" style="83" customWidth="1"/>
    <col min="7688" max="7688" width="13.140625" style="83" customWidth="1"/>
    <col min="7689" max="7689" width="13.28515625" style="83" customWidth="1"/>
    <col min="7690" max="7690" width="9.7109375" style="83" customWidth="1"/>
    <col min="7691" max="7691" width="4.85546875" style="83" customWidth="1"/>
    <col min="7692" max="7692" width="5.7109375" style="83" customWidth="1"/>
    <col min="7693" max="7693" width="4.7109375" style="83" customWidth="1"/>
    <col min="7694" max="7694" width="12.5703125" style="83" customWidth="1"/>
    <col min="7695" max="7939" width="9.140625" style="83"/>
    <col min="7940" max="7940" width="25.5703125" style="83" customWidth="1"/>
    <col min="7941" max="7941" width="13" style="83" customWidth="1"/>
    <col min="7942" max="7942" width="11.42578125" style="83" customWidth="1"/>
    <col min="7943" max="7943" width="12.85546875" style="83" customWidth="1"/>
    <col min="7944" max="7944" width="13.140625" style="83" customWidth="1"/>
    <col min="7945" max="7945" width="13.28515625" style="83" customWidth="1"/>
    <col min="7946" max="7946" width="9.7109375" style="83" customWidth="1"/>
    <col min="7947" max="7947" width="4.85546875" style="83" customWidth="1"/>
    <col min="7948" max="7948" width="5.7109375" style="83" customWidth="1"/>
    <col min="7949" max="7949" width="4.7109375" style="83" customWidth="1"/>
    <col min="7950" max="7950" width="12.5703125" style="83" customWidth="1"/>
    <col min="7951" max="8195" width="9.140625" style="83"/>
    <col min="8196" max="8196" width="25.5703125" style="83" customWidth="1"/>
    <col min="8197" max="8197" width="13" style="83" customWidth="1"/>
    <col min="8198" max="8198" width="11.42578125" style="83" customWidth="1"/>
    <col min="8199" max="8199" width="12.85546875" style="83" customWidth="1"/>
    <col min="8200" max="8200" width="13.140625" style="83" customWidth="1"/>
    <col min="8201" max="8201" width="13.28515625" style="83" customWidth="1"/>
    <col min="8202" max="8202" width="9.7109375" style="83" customWidth="1"/>
    <col min="8203" max="8203" width="4.85546875" style="83" customWidth="1"/>
    <col min="8204" max="8204" width="5.7109375" style="83" customWidth="1"/>
    <col min="8205" max="8205" width="4.7109375" style="83" customWidth="1"/>
    <col min="8206" max="8206" width="12.5703125" style="83" customWidth="1"/>
    <col min="8207" max="8451" width="9.140625" style="83"/>
    <col min="8452" max="8452" width="25.5703125" style="83" customWidth="1"/>
    <col min="8453" max="8453" width="13" style="83" customWidth="1"/>
    <col min="8454" max="8454" width="11.42578125" style="83" customWidth="1"/>
    <col min="8455" max="8455" width="12.85546875" style="83" customWidth="1"/>
    <col min="8456" max="8456" width="13.140625" style="83" customWidth="1"/>
    <col min="8457" max="8457" width="13.28515625" style="83" customWidth="1"/>
    <col min="8458" max="8458" width="9.7109375" style="83" customWidth="1"/>
    <col min="8459" max="8459" width="4.85546875" style="83" customWidth="1"/>
    <col min="8460" max="8460" width="5.7109375" style="83" customWidth="1"/>
    <col min="8461" max="8461" width="4.7109375" style="83" customWidth="1"/>
    <col min="8462" max="8462" width="12.5703125" style="83" customWidth="1"/>
    <col min="8463" max="8707" width="9.140625" style="83"/>
    <col min="8708" max="8708" width="25.5703125" style="83" customWidth="1"/>
    <col min="8709" max="8709" width="13" style="83" customWidth="1"/>
    <col min="8710" max="8710" width="11.42578125" style="83" customWidth="1"/>
    <col min="8711" max="8711" width="12.85546875" style="83" customWidth="1"/>
    <col min="8712" max="8712" width="13.140625" style="83" customWidth="1"/>
    <col min="8713" max="8713" width="13.28515625" style="83" customWidth="1"/>
    <col min="8714" max="8714" width="9.7109375" style="83" customWidth="1"/>
    <col min="8715" max="8715" width="4.85546875" style="83" customWidth="1"/>
    <col min="8716" max="8716" width="5.7109375" style="83" customWidth="1"/>
    <col min="8717" max="8717" width="4.7109375" style="83" customWidth="1"/>
    <col min="8718" max="8718" width="12.5703125" style="83" customWidth="1"/>
    <col min="8719" max="8963" width="9.140625" style="83"/>
    <col min="8964" max="8964" width="25.5703125" style="83" customWidth="1"/>
    <col min="8965" max="8965" width="13" style="83" customWidth="1"/>
    <col min="8966" max="8966" width="11.42578125" style="83" customWidth="1"/>
    <col min="8967" max="8967" width="12.85546875" style="83" customWidth="1"/>
    <col min="8968" max="8968" width="13.140625" style="83" customWidth="1"/>
    <col min="8969" max="8969" width="13.28515625" style="83" customWidth="1"/>
    <col min="8970" max="8970" width="9.7109375" style="83" customWidth="1"/>
    <col min="8971" max="8971" width="4.85546875" style="83" customWidth="1"/>
    <col min="8972" max="8972" width="5.7109375" style="83" customWidth="1"/>
    <col min="8973" max="8973" width="4.7109375" style="83" customWidth="1"/>
    <col min="8974" max="8974" width="12.5703125" style="83" customWidth="1"/>
    <col min="8975" max="9219" width="9.140625" style="83"/>
    <col min="9220" max="9220" width="25.5703125" style="83" customWidth="1"/>
    <col min="9221" max="9221" width="13" style="83" customWidth="1"/>
    <col min="9222" max="9222" width="11.42578125" style="83" customWidth="1"/>
    <col min="9223" max="9223" width="12.85546875" style="83" customWidth="1"/>
    <col min="9224" max="9224" width="13.140625" style="83" customWidth="1"/>
    <col min="9225" max="9225" width="13.28515625" style="83" customWidth="1"/>
    <col min="9226" max="9226" width="9.7109375" style="83" customWidth="1"/>
    <col min="9227" max="9227" width="4.85546875" style="83" customWidth="1"/>
    <col min="9228" max="9228" width="5.7109375" style="83" customWidth="1"/>
    <col min="9229" max="9229" width="4.7109375" style="83" customWidth="1"/>
    <col min="9230" max="9230" width="12.5703125" style="83" customWidth="1"/>
    <col min="9231" max="9475" width="9.140625" style="83"/>
    <col min="9476" max="9476" width="25.5703125" style="83" customWidth="1"/>
    <col min="9477" max="9477" width="13" style="83" customWidth="1"/>
    <col min="9478" max="9478" width="11.42578125" style="83" customWidth="1"/>
    <col min="9479" max="9479" width="12.85546875" style="83" customWidth="1"/>
    <col min="9480" max="9480" width="13.140625" style="83" customWidth="1"/>
    <col min="9481" max="9481" width="13.28515625" style="83" customWidth="1"/>
    <col min="9482" max="9482" width="9.7109375" style="83" customWidth="1"/>
    <col min="9483" max="9483" width="4.85546875" style="83" customWidth="1"/>
    <col min="9484" max="9484" width="5.7109375" style="83" customWidth="1"/>
    <col min="9485" max="9485" width="4.7109375" style="83" customWidth="1"/>
    <col min="9486" max="9486" width="12.5703125" style="83" customWidth="1"/>
    <col min="9487" max="9731" width="9.140625" style="83"/>
    <col min="9732" max="9732" width="25.5703125" style="83" customWidth="1"/>
    <col min="9733" max="9733" width="13" style="83" customWidth="1"/>
    <col min="9734" max="9734" width="11.42578125" style="83" customWidth="1"/>
    <col min="9735" max="9735" width="12.85546875" style="83" customWidth="1"/>
    <col min="9736" max="9736" width="13.140625" style="83" customWidth="1"/>
    <col min="9737" max="9737" width="13.28515625" style="83" customWidth="1"/>
    <col min="9738" max="9738" width="9.7109375" style="83" customWidth="1"/>
    <col min="9739" max="9739" width="4.85546875" style="83" customWidth="1"/>
    <col min="9740" max="9740" width="5.7109375" style="83" customWidth="1"/>
    <col min="9741" max="9741" width="4.7109375" style="83" customWidth="1"/>
    <col min="9742" max="9742" width="12.5703125" style="83" customWidth="1"/>
    <col min="9743" max="9987" width="9.140625" style="83"/>
    <col min="9988" max="9988" width="25.5703125" style="83" customWidth="1"/>
    <col min="9989" max="9989" width="13" style="83" customWidth="1"/>
    <col min="9990" max="9990" width="11.42578125" style="83" customWidth="1"/>
    <col min="9991" max="9991" width="12.85546875" style="83" customWidth="1"/>
    <col min="9992" max="9992" width="13.140625" style="83" customWidth="1"/>
    <col min="9993" max="9993" width="13.28515625" style="83" customWidth="1"/>
    <col min="9994" max="9994" width="9.7109375" style="83" customWidth="1"/>
    <col min="9995" max="9995" width="4.85546875" style="83" customWidth="1"/>
    <col min="9996" max="9996" width="5.7109375" style="83" customWidth="1"/>
    <col min="9997" max="9997" width="4.7109375" style="83" customWidth="1"/>
    <col min="9998" max="9998" width="12.5703125" style="83" customWidth="1"/>
    <col min="9999" max="10243" width="9.140625" style="83"/>
    <col min="10244" max="10244" width="25.5703125" style="83" customWidth="1"/>
    <col min="10245" max="10245" width="13" style="83" customWidth="1"/>
    <col min="10246" max="10246" width="11.42578125" style="83" customWidth="1"/>
    <col min="10247" max="10247" width="12.85546875" style="83" customWidth="1"/>
    <col min="10248" max="10248" width="13.140625" style="83" customWidth="1"/>
    <col min="10249" max="10249" width="13.28515625" style="83" customWidth="1"/>
    <col min="10250" max="10250" width="9.7109375" style="83" customWidth="1"/>
    <col min="10251" max="10251" width="4.85546875" style="83" customWidth="1"/>
    <col min="10252" max="10252" width="5.7109375" style="83" customWidth="1"/>
    <col min="10253" max="10253" width="4.7109375" style="83" customWidth="1"/>
    <col min="10254" max="10254" width="12.5703125" style="83" customWidth="1"/>
    <col min="10255" max="10499" width="9.140625" style="83"/>
    <col min="10500" max="10500" width="25.5703125" style="83" customWidth="1"/>
    <col min="10501" max="10501" width="13" style="83" customWidth="1"/>
    <col min="10502" max="10502" width="11.42578125" style="83" customWidth="1"/>
    <col min="10503" max="10503" width="12.85546875" style="83" customWidth="1"/>
    <col min="10504" max="10504" width="13.140625" style="83" customWidth="1"/>
    <col min="10505" max="10505" width="13.28515625" style="83" customWidth="1"/>
    <col min="10506" max="10506" width="9.7109375" style="83" customWidth="1"/>
    <col min="10507" max="10507" width="4.85546875" style="83" customWidth="1"/>
    <col min="10508" max="10508" width="5.7109375" style="83" customWidth="1"/>
    <col min="10509" max="10509" width="4.7109375" style="83" customWidth="1"/>
    <col min="10510" max="10510" width="12.5703125" style="83" customWidth="1"/>
    <col min="10511" max="10755" width="9.140625" style="83"/>
    <col min="10756" max="10756" width="25.5703125" style="83" customWidth="1"/>
    <col min="10757" max="10757" width="13" style="83" customWidth="1"/>
    <col min="10758" max="10758" width="11.42578125" style="83" customWidth="1"/>
    <col min="10759" max="10759" width="12.85546875" style="83" customWidth="1"/>
    <col min="10760" max="10760" width="13.140625" style="83" customWidth="1"/>
    <col min="10761" max="10761" width="13.28515625" style="83" customWidth="1"/>
    <col min="10762" max="10762" width="9.7109375" style="83" customWidth="1"/>
    <col min="10763" max="10763" width="4.85546875" style="83" customWidth="1"/>
    <col min="10764" max="10764" width="5.7109375" style="83" customWidth="1"/>
    <col min="10765" max="10765" width="4.7109375" style="83" customWidth="1"/>
    <col min="10766" max="10766" width="12.5703125" style="83" customWidth="1"/>
    <col min="10767" max="11011" width="9.140625" style="83"/>
    <col min="11012" max="11012" width="25.5703125" style="83" customWidth="1"/>
    <col min="11013" max="11013" width="13" style="83" customWidth="1"/>
    <col min="11014" max="11014" width="11.42578125" style="83" customWidth="1"/>
    <col min="11015" max="11015" width="12.85546875" style="83" customWidth="1"/>
    <col min="11016" max="11016" width="13.140625" style="83" customWidth="1"/>
    <col min="11017" max="11017" width="13.28515625" style="83" customWidth="1"/>
    <col min="11018" max="11018" width="9.7109375" style="83" customWidth="1"/>
    <col min="11019" max="11019" width="4.85546875" style="83" customWidth="1"/>
    <col min="11020" max="11020" width="5.7109375" style="83" customWidth="1"/>
    <col min="11021" max="11021" width="4.7109375" style="83" customWidth="1"/>
    <col min="11022" max="11022" width="12.5703125" style="83" customWidth="1"/>
    <col min="11023" max="11267" width="9.140625" style="83"/>
    <col min="11268" max="11268" width="25.5703125" style="83" customWidth="1"/>
    <col min="11269" max="11269" width="13" style="83" customWidth="1"/>
    <col min="11270" max="11270" width="11.42578125" style="83" customWidth="1"/>
    <col min="11271" max="11271" width="12.85546875" style="83" customWidth="1"/>
    <col min="11272" max="11272" width="13.140625" style="83" customWidth="1"/>
    <col min="11273" max="11273" width="13.28515625" style="83" customWidth="1"/>
    <col min="11274" max="11274" width="9.7109375" style="83" customWidth="1"/>
    <col min="11275" max="11275" width="4.85546875" style="83" customWidth="1"/>
    <col min="11276" max="11276" width="5.7109375" style="83" customWidth="1"/>
    <col min="11277" max="11277" width="4.7109375" style="83" customWidth="1"/>
    <col min="11278" max="11278" width="12.5703125" style="83" customWidth="1"/>
    <col min="11279" max="11523" width="9.140625" style="83"/>
    <col min="11524" max="11524" width="25.5703125" style="83" customWidth="1"/>
    <col min="11525" max="11525" width="13" style="83" customWidth="1"/>
    <col min="11526" max="11526" width="11.42578125" style="83" customWidth="1"/>
    <col min="11527" max="11527" width="12.85546875" style="83" customWidth="1"/>
    <col min="11528" max="11528" width="13.140625" style="83" customWidth="1"/>
    <col min="11529" max="11529" width="13.28515625" style="83" customWidth="1"/>
    <col min="11530" max="11530" width="9.7109375" style="83" customWidth="1"/>
    <col min="11531" max="11531" width="4.85546875" style="83" customWidth="1"/>
    <col min="11532" max="11532" width="5.7109375" style="83" customWidth="1"/>
    <col min="11533" max="11533" width="4.7109375" style="83" customWidth="1"/>
    <col min="11534" max="11534" width="12.5703125" style="83" customWidth="1"/>
    <col min="11535" max="11779" width="9.140625" style="83"/>
    <col min="11780" max="11780" width="25.5703125" style="83" customWidth="1"/>
    <col min="11781" max="11781" width="13" style="83" customWidth="1"/>
    <col min="11782" max="11782" width="11.42578125" style="83" customWidth="1"/>
    <col min="11783" max="11783" width="12.85546875" style="83" customWidth="1"/>
    <col min="11784" max="11784" width="13.140625" style="83" customWidth="1"/>
    <col min="11785" max="11785" width="13.28515625" style="83" customWidth="1"/>
    <col min="11786" max="11786" width="9.7109375" style="83" customWidth="1"/>
    <col min="11787" max="11787" width="4.85546875" style="83" customWidth="1"/>
    <col min="11788" max="11788" width="5.7109375" style="83" customWidth="1"/>
    <col min="11789" max="11789" width="4.7109375" style="83" customWidth="1"/>
    <col min="11790" max="11790" width="12.5703125" style="83" customWidth="1"/>
    <col min="11791" max="12035" width="9.140625" style="83"/>
    <col min="12036" max="12036" width="25.5703125" style="83" customWidth="1"/>
    <col min="12037" max="12037" width="13" style="83" customWidth="1"/>
    <col min="12038" max="12038" width="11.42578125" style="83" customWidth="1"/>
    <col min="12039" max="12039" width="12.85546875" style="83" customWidth="1"/>
    <col min="12040" max="12040" width="13.140625" style="83" customWidth="1"/>
    <col min="12041" max="12041" width="13.28515625" style="83" customWidth="1"/>
    <col min="12042" max="12042" width="9.7109375" style="83" customWidth="1"/>
    <col min="12043" max="12043" width="4.85546875" style="83" customWidth="1"/>
    <col min="12044" max="12044" width="5.7109375" style="83" customWidth="1"/>
    <col min="12045" max="12045" width="4.7109375" style="83" customWidth="1"/>
    <col min="12046" max="12046" width="12.5703125" style="83" customWidth="1"/>
    <col min="12047" max="12291" width="9.140625" style="83"/>
    <col min="12292" max="12292" width="25.5703125" style="83" customWidth="1"/>
    <col min="12293" max="12293" width="13" style="83" customWidth="1"/>
    <col min="12294" max="12294" width="11.42578125" style="83" customWidth="1"/>
    <col min="12295" max="12295" width="12.85546875" style="83" customWidth="1"/>
    <col min="12296" max="12296" width="13.140625" style="83" customWidth="1"/>
    <col min="12297" max="12297" width="13.28515625" style="83" customWidth="1"/>
    <col min="12298" max="12298" width="9.7109375" style="83" customWidth="1"/>
    <col min="12299" max="12299" width="4.85546875" style="83" customWidth="1"/>
    <col min="12300" max="12300" width="5.7109375" style="83" customWidth="1"/>
    <col min="12301" max="12301" width="4.7109375" style="83" customWidth="1"/>
    <col min="12302" max="12302" width="12.5703125" style="83" customWidth="1"/>
    <col min="12303" max="12547" width="9.140625" style="83"/>
    <col min="12548" max="12548" width="25.5703125" style="83" customWidth="1"/>
    <col min="12549" max="12549" width="13" style="83" customWidth="1"/>
    <col min="12550" max="12550" width="11.42578125" style="83" customWidth="1"/>
    <col min="12551" max="12551" width="12.85546875" style="83" customWidth="1"/>
    <col min="12552" max="12552" width="13.140625" style="83" customWidth="1"/>
    <col min="12553" max="12553" width="13.28515625" style="83" customWidth="1"/>
    <col min="12554" max="12554" width="9.7109375" style="83" customWidth="1"/>
    <col min="12555" max="12555" width="4.85546875" style="83" customWidth="1"/>
    <col min="12556" max="12556" width="5.7109375" style="83" customWidth="1"/>
    <col min="12557" max="12557" width="4.7109375" style="83" customWidth="1"/>
    <col min="12558" max="12558" width="12.5703125" style="83" customWidth="1"/>
    <col min="12559" max="12803" width="9.140625" style="83"/>
    <col min="12804" max="12804" width="25.5703125" style="83" customWidth="1"/>
    <col min="12805" max="12805" width="13" style="83" customWidth="1"/>
    <col min="12806" max="12806" width="11.42578125" style="83" customWidth="1"/>
    <col min="12807" max="12807" width="12.85546875" style="83" customWidth="1"/>
    <col min="12808" max="12808" width="13.140625" style="83" customWidth="1"/>
    <col min="12809" max="12809" width="13.28515625" style="83" customWidth="1"/>
    <col min="12810" max="12810" width="9.7109375" style="83" customWidth="1"/>
    <col min="12811" max="12811" width="4.85546875" style="83" customWidth="1"/>
    <col min="12812" max="12812" width="5.7109375" style="83" customWidth="1"/>
    <col min="12813" max="12813" width="4.7109375" style="83" customWidth="1"/>
    <col min="12814" max="12814" width="12.5703125" style="83" customWidth="1"/>
    <col min="12815" max="13059" width="9.140625" style="83"/>
    <col min="13060" max="13060" width="25.5703125" style="83" customWidth="1"/>
    <col min="13061" max="13061" width="13" style="83" customWidth="1"/>
    <col min="13062" max="13062" width="11.42578125" style="83" customWidth="1"/>
    <col min="13063" max="13063" width="12.85546875" style="83" customWidth="1"/>
    <col min="13064" max="13064" width="13.140625" style="83" customWidth="1"/>
    <col min="13065" max="13065" width="13.28515625" style="83" customWidth="1"/>
    <col min="13066" max="13066" width="9.7109375" style="83" customWidth="1"/>
    <col min="13067" max="13067" width="4.85546875" style="83" customWidth="1"/>
    <col min="13068" max="13068" width="5.7109375" style="83" customWidth="1"/>
    <col min="13069" max="13069" width="4.7109375" style="83" customWidth="1"/>
    <col min="13070" max="13070" width="12.5703125" style="83" customWidth="1"/>
    <col min="13071" max="13315" width="9.140625" style="83"/>
    <col min="13316" max="13316" width="25.5703125" style="83" customWidth="1"/>
    <col min="13317" max="13317" width="13" style="83" customWidth="1"/>
    <col min="13318" max="13318" width="11.42578125" style="83" customWidth="1"/>
    <col min="13319" max="13319" width="12.85546875" style="83" customWidth="1"/>
    <col min="13320" max="13320" width="13.140625" style="83" customWidth="1"/>
    <col min="13321" max="13321" width="13.28515625" style="83" customWidth="1"/>
    <col min="13322" max="13322" width="9.7109375" style="83" customWidth="1"/>
    <col min="13323" max="13323" width="4.85546875" style="83" customWidth="1"/>
    <col min="13324" max="13324" width="5.7109375" style="83" customWidth="1"/>
    <col min="13325" max="13325" width="4.7109375" style="83" customWidth="1"/>
    <col min="13326" max="13326" width="12.5703125" style="83" customWidth="1"/>
    <col min="13327" max="13571" width="9.140625" style="83"/>
    <col min="13572" max="13572" width="25.5703125" style="83" customWidth="1"/>
    <col min="13573" max="13573" width="13" style="83" customWidth="1"/>
    <col min="13574" max="13574" width="11.42578125" style="83" customWidth="1"/>
    <col min="13575" max="13575" width="12.85546875" style="83" customWidth="1"/>
    <col min="13576" max="13576" width="13.140625" style="83" customWidth="1"/>
    <col min="13577" max="13577" width="13.28515625" style="83" customWidth="1"/>
    <col min="13578" max="13578" width="9.7109375" style="83" customWidth="1"/>
    <col min="13579" max="13579" width="4.85546875" style="83" customWidth="1"/>
    <col min="13580" max="13580" width="5.7109375" style="83" customWidth="1"/>
    <col min="13581" max="13581" width="4.7109375" style="83" customWidth="1"/>
    <col min="13582" max="13582" width="12.5703125" style="83" customWidth="1"/>
    <col min="13583" max="13827" width="9.140625" style="83"/>
    <col min="13828" max="13828" width="25.5703125" style="83" customWidth="1"/>
    <col min="13829" max="13829" width="13" style="83" customWidth="1"/>
    <col min="13830" max="13830" width="11.42578125" style="83" customWidth="1"/>
    <col min="13831" max="13831" width="12.85546875" style="83" customWidth="1"/>
    <col min="13832" max="13832" width="13.140625" style="83" customWidth="1"/>
    <col min="13833" max="13833" width="13.28515625" style="83" customWidth="1"/>
    <col min="13834" max="13834" width="9.7109375" style="83" customWidth="1"/>
    <col min="13835" max="13835" width="4.85546875" style="83" customWidth="1"/>
    <col min="13836" max="13836" width="5.7109375" style="83" customWidth="1"/>
    <col min="13837" max="13837" width="4.7109375" style="83" customWidth="1"/>
    <col min="13838" max="13838" width="12.5703125" style="83" customWidth="1"/>
    <col min="13839" max="14083" width="9.140625" style="83"/>
    <col min="14084" max="14084" width="25.5703125" style="83" customWidth="1"/>
    <col min="14085" max="14085" width="13" style="83" customWidth="1"/>
    <col min="14086" max="14086" width="11.42578125" style="83" customWidth="1"/>
    <col min="14087" max="14087" width="12.85546875" style="83" customWidth="1"/>
    <col min="14088" max="14088" width="13.140625" style="83" customWidth="1"/>
    <col min="14089" max="14089" width="13.28515625" style="83" customWidth="1"/>
    <col min="14090" max="14090" width="9.7109375" style="83" customWidth="1"/>
    <col min="14091" max="14091" width="4.85546875" style="83" customWidth="1"/>
    <col min="14092" max="14092" width="5.7109375" style="83" customWidth="1"/>
    <col min="14093" max="14093" width="4.7109375" style="83" customWidth="1"/>
    <col min="14094" max="14094" width="12.5703125" style="83" customWidth="1"/>
    <col min="14095" max="14339" width="9.140625" style="83"/>
    <col min="14340" max="14340" width="25.5703125" style="83" customWidth="1"/>
    <col min="14341" max="14341" width="13" style="83" customWidth="1"/>
    <col min="14342" max="14342" width="11.42578125" style="83" customWidth="1"/>
    <col min="14343" max="14343" width="12.85546875" style="83" customWidth="1"/>
    <col min="14344" max="14344" width="13.140625" style="83" customWidth="1"/>
    <col min="14345" max="14345" width="13.28515625" style="83" customWidth="1"/>
    <col min="14346" max="14346" width="9.7109375" style="83" customWidth="1"/>
    <col min="14347" max="14347" width="4.85546875" style="83" customWidth="1"/>
    <col min="14348" max="14348" width="5.7109375" style="83" customWidth="1"/>
    <col min="14349" max="14349" width="4.7109375" style="83" customWidth="1"/>
    <col min="14350" max="14350" width="12.5703125" style="83" customWidth="1"/>
    <col min="14351" max="14595" width="9.140625" style="83"/>
    <col min="14596" max="14596" width="25.5703125" style="83" customWidth="1"/>
    <col min="14597" max="14597" width="13" style="83" customWidth="1"/>
    <col min="14598" max="14598" width="11.42578125" style="83" customWidth="1"/>
    <col min="14599" max="14599" width="12.85546875" style="83" customWidth="1"/>
    <col min="14600" max="14600" width="13.140625" style="83" customWidth="1"/>
    <col min="14601" max="14601" width="13.28515625" style="83" customWidth="1"/>
    <col min="14602" max="14602" width="9.7109375" style="83" customWidth="1"/>
    <col min="14603" max="14603" width="4.85546875" style="83" customWidth="1"/>
    <col min="14604" max="14604" width="5.7109375" style="83" customWidth="1"/>
    <col min="14605" max="14605" width="4.7109375" style="83" customWidth="1"/>
    <col min="14606" max="14606" width="12.5703125" style="83" customWidth="1"/>
    <col min="14607" max="14851" width="9.140625" style="83"/>
    <col min="14852" max="14852" width="25.5703125" style="83" customWidth="1"/>
    <col min="14853" max="14853" width="13" style="83" customWidth="1"/>
    <col min="14854" max="14854" width="11.42578125" style="83" customWidth="1"/>
    <col min="14855" max="14855" width="12.85546875" style="83" customWidth="1"/>
    <col min="14856" max="14856" width="13.140625" style="83" customWidth="1"/>
    <col min="14857" max="14857" width="13.28515625" style="83" customWidth="1"/>
    <col min="14858" max="14858" width="9.7109375" style="83" customWidth="1"/>
    <col min="14859" max="14859" width="4.85546875" style="83" customWidth="1"/>
    <col min="14860" max="14860" width="5.7109375" style="83" customWidth="1"/>
    <col min="14861" max="14861" width="4.7109375" style="83" customWidth="1"/>
    <col min="14862" max="14862" width="12.5703125" style="83" customWidth="1"/>
    <col min="14863" max="15107" width="9.140625" style="83"/>
    <col min="15108" max="15108" width="25.5703125" style="83" customWidth="1"/>
    <col min="15109" max="15109" width="13" style="83" customWidth="1"/>
    <col min="15110" max="15110" width="11.42578125" style="83" customWidth="1"/>
    <col min="15111" max="15111" width="12.85546875" style="83" customWidth="1"/>
    <col min="15112" max="15112" width="13.140625" style="83" customWidth="1"/>
    <col min="15113" max="15113" width="13.28515625" style="83" customWidth="1"/>
    <col min="15114" max="15114" width="9.7109375" style="83" customWidth="1"/>
    <col min="15115" max="15115" width="4.85546875" style="83" customWidth="1"/>
    <col min="15116" max="15116" width="5.7109375" style="83" customWidth="1"/>
    <col min="15117" max="15117" width="4.7109375" style="83" customWidth="1"/>
    <col min="15118" max="15118" width="12.5703125" style="83" customWidth="1"/>
    <col min="15119" max="15363" width="9.140625" style="83"/>
    <col min="15364" max="15364" width="25.5703125" style="83" customWidth="1"/>
    <col min="15365" max="15365" width="13" style="83" customWidth="1"/>
    <col min="15366" max="15366" width="11.42578125" style="83" customWidth="1"/>
    <col min="15367" max="15367" width="12.85546875" style="83" customWidth="1"/>
    <col min="15368" max="15368" width="13.140625" style="83" customWidth="1"/>
    <col min="15369" max="15369" width="13.28515625" style="83" customWidth="1"/>
    <col min="15370" max="15370" width="9.7109375" style="83" customWidth="1"/>
    <col min="15371" max="15371" width="4.85546875" style="83" customWidth="1"/>
    <col min="15372" max="15372" width="5.7109375" style="83" customWidth="1"/>
    <col min="15373" max="15373" width="4.7109375" style="83" customWidth="1"/>
    <col min="15374" max="15374" width="12.5703125" style="83" customWidth="1"/>
    <col min="15375" max="15619" width="9.140625" style="83"/>
    <col min="15620" max="15620" width="25.5703125" style="83" customWidth="1"/>
    <col min="15621" max="15621" width="13" style="83" customWidth="1"/>
    <col min="15622" max="15622" width="11.42578125" style="83" customWidth="1"/>
    <col min="15623" max="15623" width="12.85546875" style="83" customWidth="1"/>
    <col min="15624" max="15624" width="13.140625" style="83" customWidth="1"/>
    <col min="15625" max="15625" width="13.28515625" style="83" customWidth="1"/>
    <col min="15626" max="15626" width="9.7109375" style="83" customWidth="1"/>
    <col min="15627" max="15627" width="4.85546875" style="83" customWidth="1"/>
    <col min="15628" max="15628" width="5.7109375" style="83" customWidth="1"/>
    <col min="15629" max="15629" width="4.7109375" style="83" customWidth="1"/>
    <col min="15630" max="15630" width="12.5703125" style="83" customWidth="1"/>
    <col min="15631" max="15875" width="9.140625" style="83"/>
    <col min="15876" max="15876" width="25.5703125" style="83" customWidth="1"/>
    <col min="15877" max="15877" width="13" style="83" customWidth="1"/>
    <col min="15878" max="15878" width="11.42578125" style="83" customWidth="1"/>
    <col min="15879" max="15879" width="12.85546875" style="83" customWidth="1"/>
    <col min="15880" max="15880" width="13.140625" style="83" customWidth="1"/>
    <col min="15881" max="15881" width="13.28515625" style="83" customWidth="1"/>
    <col min="15882" max="15882" width="9.7109375" style="83" customWidth="1"/>
    <col min="15883" max="15883" width="4.85546875" style="83" customWidth="1"/>
    <col min="15884" max="15884" width="5.7109375" style="83" customWidth="1"/>
    <col min="15885" max="15885" width="4.7109375" style="83" customWidth="1"/>
    <col min="15886" max="15886" width="12.5703125" style="83" customWidth="1"/>
    <col min="15887" max="16131" width="9.140625" style="83"/>
    <col min="16132" max="16132" width="25.5703125" style="83" customWidth="1"/>
    <col min="16133" max="16133" width="13" style="83" customWidth="1"/>
    <col min="16134" max="16134" width="11.42578125" style="83" customWidth="1"/>
    <col min="16135" max="16135" width="12.85546875" style="83" customWidth="1"/>
    <col min="16136" max="16136" width="13.140625" style="83" customWidth="1"/>
    <col min="16137" max="16137" width="13.28515625" style="83" customWidth="1"/>
    <col min="16138" max="16138" width="9.7109375" style="83" customWidth="1"/>
    <col min="16139" max="16139" width="4.85546875" style="83" customWidth="1"/>
    <col min="16140" max="16140" width="5.7109375" style="83" customWidth="1"/>
    <col min="16141" max="16141" width="4.7109375" style="83" customWidth="1"/>
    <col min="16142" max="16142" width="12.5703125" style="83" customWidth="1"/>
    <col min="16143" max="16384" width="9.140625" style="83"/>
  </cols>
  <sheetData>
    <row r="1" spans="1:21">
      <c r="A1" s="137" t="s">
        <v>65</v>
      </c>
      <c r="D1" s="393"/>
    </row>
    <row r="2" spans="1:21">
      <c r="A2" s="123" t="s">
        <v>64</v>
      </c>
      <c r="B2" s="123"/>
      <c r="C2" s="123"/>
      <c r="D2" s="123"/>
      <c r="E2" s="124"/>
      <c r="F2" s="124"/>
      <c r="G2" s="124"/>
      <c r="H2" s="124"/>
      <c r="I2" s="124"/>
      <c r="J2" s="124"/>
    </row>
    <row r="3" spans="1:21">
      <c r="A3" s="123" t="s">
        <v>6</v>
      </c>
      <c r="B3" s="123"/>
      <c r="C3" s="123"/>
      <c r="D3" s="123"/>
      <c r="E3" s="124"/>
      <c r="F3" s="124"/>
      <c r="G3" s="124"/>
      <c r="H3" s="124"/>
      <c r="I3" s="124"/>
      <c r="J3" s="124"/>
    </row>
    <row r="4" spans="1:21">
      <c r="A4" s="123" t="s">
        <v>548</v>
      </c>
      <c r="B4" s="123"/>
      <c r="C4" s="123"/>
      <c r="D4" s="123"/>
      <c r="E4" s="124"/>
      <c r="F4" s="124"/>
      <c r="G4" s="124"/>
      <c r="H4" s="124"/>
      <c r="I4" s="124"/>
      <c r="J4" s="124"/>
    </row>
    <row r="5" spans="1:21">
      <c r="A5" s="137"/>
      <c r="B5" s="137"/>
      <c r="C5" s="137"/>
      <c r="Q5" s="1015"/>
      <c r="R5" s="1015"/>
      <c r="S5" s="1015"/>
      <c r="T5" s="1015"/>
      <c r="U5" s="1015"/>
    </row>
    <row r="6" spans="1:21" s="137" customFormat="1" ht="21.75" customHeight="1">
      <c r="A6" s="125" t="s">
        <v>2</v>
      </c>
      <c r="B6" s="101" t="s">
        <v>48</v>
      </c>
      <c r="C6" s="101" t="s">
        <v>48</v>
      </c>
      <c r="D6" s="101" t="s">
        <v>48</v>
      </c>
      <c r="E6" s="1112" t="s">
        <v>547</v>
      </c>
      <c r="F6" s="1113"/>
      <c r="G6" s="1113"/>
      <c r="H6" s="1114"/>
      <c r="I6" s="1115" t="s">
        <v>549</v>
      </c>
      <c r="J6" s="1116"/>
      <c r="K6" s="1116"/>
      <c r="L6" s="1116"/>
      <c r="M6" s="1116"/>
      <c r="N6" s="1116"/>
      <c r="O6" s="1116"/>
      <c r="P6" s="1117"/>
      <c r="Q6" s="1016"/>
      <c r="R6" s="1016"/>
      <c r="S6" s="1016"/>
      <c r="T6" s="1016"/>
      <c r="U6" s="1016"/>
    </row>
    <row r="7" spans="1:21" s="137" customFormat="1">
      <c r="A7" s="720"/>
      <c r="B7" s="105" t="s">
        <v>395</v>
      </c>
      <c r="C7" s="105" t="s">
        <v>470</v>
      </c>
      <c r="D7" s="105" t="s">
        <v>546</v>
      </c>
      <c r="E7" s="106" t="s">
        <v>253</v>
      </c>
      <c r="F7" s="107" t="s">
        <v>258</v>
      </c>
      <c r="G7" s="107" t="s">
        <v>258</v>
      </c>
      <c r="H7" s="107" t="s">
        <v>0</v>
      </c>
      <c r="I7" s="1118" t="s">
        <v>66</v>
      </c>
      <c r="J7" s="1119"/>
      <c r="K7" s="1119"/>
      <c r="L7" s="1119"/>
      <c r="M7" s="1119"/>
      <c r="N7" s="1119"/>
      <c r="O7" s="1119"/>
      <c r="P7" s="1120"/>
      <c r="Q7" s="1016"/>
      <c r="R7" s="1016"/>
      <c r="S7" s="1016"/>
      <c r="T7" s="1016"/>
      <c r="U7" s="1016"/>
    </row>
    <row r="8" spans="1:21">
      <c r="A8" s="721"/>
      <c r="B8" s="722"/>
      <c r="C8" s="722"/>
      <c r="D8" s="376"/>
      <c r="E8" s="715">
        <f>+I8*L8*O8</f>
        <v>0</v>
      </c>
      <c r="F8" s="385"/>
      <c r="G8" s="385"/>
      <c r="H8" s="385">
        <f>+E8+F8+G8</f>
        <v>0</v>
      </c>
      <c r="I8" s="1020"/>
      <c r="J8" s="1017" t="s">
        <v>552</v>
      </c>
      <c r="K8" s="1017" t="s">
        <v>550</v>
      </c>
      <c r="L8" s="1017"/>
      <c r="M8" s="1017" t="s">
        <v>551</v>
      </c>
      <c r="N8" s="1017" t="s">
        <v>550</v>
      </c>
      <c r="O8" s="1017"/>
      <c r="P8" s="1021" t="s">
        <v>3</v>
      </c>
      <c r="Q8" s="1015"/>
      <c r="R8" s="1015"/>
      <c r="S8" s="1015"/>
      <c r="T8" s="1015"/>
      <c r="U8" s="1015"/>
    </row>
    <row r="9" spans="1:21">
      <c r="A9" s="723"/>
      <c r="B9" s="723"/>
      <c r="C9" s="723"/>
      <c r="D9" s="188"/>
      <c r="E9" s="188">
        <f t="shared" ref="E9:E13" si="0">+I9*L9*O9</f>
        <v>0</v>
      </c>
      <c r="F9" s="389"/>
      <c r="G9" s="389"/>
      <c r="H9" s="389">
        <f>+E9+F9+G9</f>
        <v>0</v>
      </c>
      <c r="I9" s="1022"/>
      <c r="J9" s="1023" t="s">
        <v>552</v>
      </c>
      <c r="K9" s="1023" t="s">
        <v>550</v>
      </c>
      <c r="L9" s="1023"/>
      <c r="M9" s="1023" t="s">
        <v>551</v>
      </c>
      <c r="N9" s="1023" t="s">
        <v>550</v>
      </c>
      <c r="O9" s="1023"/>
      <c r="P9" s="1024" t="s">
        <v>3</v>
      </c>
      <c r="Q9" s="1015"/>
      <c r="R9" s="1015"/>
      <c r="S9" s="1015"/>
      <c r="T9" s="1015"/>
      <c r="U9" s="1015"/>
    </row>
    <row r="10" spans="1:21">
      <c r="A10" s="724"/>
      <c r="B10" s="724"/>
      <c r="C10" s="724"/>
      <c r="D10" s="188"/>
      <c r="E10" s="188">
        <f t="shared" si="0"/>
        <v>0</v>
      </c>
      <c r="F10" s="389"/>
      <c r="G10" s="389"/>
      <c r="H10" s="389">
        <f t="shared" ref="H10:H13" si="1">+E10+F10+G10</f>
        <v>0</v>
      </c>
      <c r="I10" s="1022"/>
      <c r="J10" s="1023" t="s">
        <v>552</v>
      </c>
      <c r="K10" s="1023" t="s">
        <v>550</v>
      </c>
      <c r="L10" s="1023"/>
      <c r="M10" s="1023" t="s">
        <v>551</v>
      </c>
      <c r="N10" s="1023" t="s">
        <v>550</v>
      </c>
      <c r="O10" s="1023"/>
      <c r="P10" s="1024" t="s">
        <v>3</v>
      </c>
      <c r="Q10" s="1015"/>
      <c r="R10" s="1015"/>
      <c r="S10" s="1015"/>
      <c r="T10" s="1015"/>
      <c r="U10" s="1015"/>
    </row>
    <row r="11" spans="1:21">
      <c r="A11" s="724"/>
      <c r="B11" s="724"/>
      <c r="C11" s="724"/>
      <c r="D11" s="188"/>
      <c r="E11" s="188">
        <f t="shared" si="0"/>
        <v>0</v>
      </c>
      <c r="F11" s="389"/>
      <c r="G11" s="389"/>
      <c r="H11" s="389">
        <f t="shared" si="1"/>
        <v>0</v>
      </c>
      <c r="I11" s="1022"/>
      <c r="J11" s="1023" t="s">
        <v>552</v>
      </c>
      <c r="K11" s="1023" t="s">
        <v>550</v>
      </c>
      <c r="L11" s="1023"/>
      <c r="M11" s="1023" t="s">
        <v>551</v>
      </c>
      <c r="N11" s="1023" t="s">
        <v>550</v>
      </c>
      <c r="O11" s="1023"/>
      <c r="P11" s="1024" t="s">
        <v>3</v>
      </c>
      <c r="Q11" s="1015"/>
      <c r="R11" s="1015"/>
      <c r="S11" s="1015"/>
      <c r="T11" s="1015"/>
      <c r="U11" s="1015"/>
    </row>
    <row r="12" spans="1:21">
      <c r="A12" s="154"/>
      <c r="B12" s="154"/>
      <c r="C12" s="154"/>
      <c r="D12" s="154"/>
      <c r="E12" s="188">
        <f t="shared" si="0"/>
        <v>0</v>
      </c>
      <c r="F12" s="389"/>
      <c r="G12" s="389"/>
      <c r="H12" s="389">
        <f t="shared" si="1"/>
        <v>0</v>
      </c>
      <c r="I12" s="1022"/>
      <c r="J12" s="1023" t="s">
        <v>552</v>
      </c>
      <c r="K12" s="1023" t="s">
        <v>550</v>
      </c>
      <c r="L12" s="1023"/>
      <c r="M12" s="1023" t="s">
        <v>551</v>
      </c>
      <c r="N12" s="1023" t="s">
        <v>550</v>
      </c>
      <c r="O12" s="1023"/>
      <c r="P12" s="1024" t="s">
        <v>3</v>
      </c>
      <c r="Q12" s="1015"/>
      <c r="R12" s="1015"/>
      <c r="S12" s="1015"/>
      <c r="T12" s="1015"/>
      <c r="U12" s="1015"/>
    </row>
    <row r="13" spans="1:21">
      <c r="A13" s="154"/>
      <c r="B13" s="154"/>
      <c r="C13" s="154"/>
      <c r="D13" s="154"/>
      <c r="E13" s="188">
        <f t="shared" si="0"/>
        <v>0</v>
      </c>
      <c r="F13" s="389"/>
      <c r="G13" s="389"/>
      <c r="H13" s="188">
        <f t="shared" si="1"/>
        <v>0</v>
      </c>
      <c r="I13" s="1022"/>
      <c r="J13" s="1023" t="s">
        <v>552</v>
      </c>
      <c r="K13" s="1023" t="s">
        <v>550</v>
      </c>
      <c r="L13" s="1023"/>
      <c r="M13" s="1023" t="s">
        <v>551</v>
      </c>
      <c r="N13" s="1023" t="s">
        <v>550</v>
      </c>
      <c r="O13" s="1023"/>
      <c r="P13" s="1024" t="s">
        <v>3</v>
      </c>
      <c r="Q13" s="1015"/>
      <c r="R13" s="1015"/>
      <c r="S13" s="1015"/>
      <c r="T13" s="1015"/>
      <c r="U13" s="1015"/>
    </row>
    <row r="14" spans="1:21">
      <c r="A14" s="154"/>
      <c r="B14" s="154"/>
      <c r="C14" s="154"/>
      <c r="D14" s="154"/>
      <c r="E14" s="188">
        <f t="shared" ref="E14:E43" si="2">+I14*L14*O14</f>
        <v>0</v>
      </c>
      <c r="F14" s="389"/>
      <c r="G14" s="389"/>
      <c r="H14" s="188">
        <f t="shared" ref="H14:H43" si="3">+E14+F14+G14</f>
        <v>0</v>
      </c>
      <c r="I14" s="1022"/>
      <c r="J14" s="1023" t="s">
        <v>552</v>
      </c>
      <c r="K14" s="1023" t="s">
        <v>550</v>
      </c>
      <c r="L14" s="1023"/>
      <c r="M14" s="1023" t="s">
        <v>551</v>
      </c>
      <c r="N14" s="1023" t="s">
        <v>550</v>
      </c>
      <c r="O14" s="1023"/>
      <c r="P14" s="1024" t="s">
        <v>3</v>
      </c>
      <c r="Q14" s="1015"/>
      <c r="R14" s="1015"/>
      <c r="S14" s="1015"/>
      <c r="T14" s="1015"/>
      <c r="U14" s="1015"/>
    </row>
    <row r="15" spans="1:21">
      <c r="A15" s="154"/>
      <c r="B15" s="154"/>
      <c r="C15" s="154"/>
      <c r="D15" s="154"/>
      <c r="E15" s="188">
        <f t="shared" si="2"/>
        <v>0</v>
      </c>
      <c r="F15" s="389"/>
      <c r="G15" s="389"/>
      <c r="H15" s="188">
        <f t="shared" si="3"/>
        <v>0</v>
      </c>
      <c r="I15" s="1022"/>
      <c r="J15" s="1023" t="s">
        <v>552</v>
      </c>
      <c r="K15" s="1023" t="s">
        <v>550</v>
      </c>
      <c r="L15" s="1023"/>
      <c r="M15" s="1023" t="s">
        <v>551</v>
      </c>
      <c r="N15" s="1023" t="s">
        <v>550</v>
      </c>
      <c r="O15" s="1023"/>
      <c r="P15" s="1024" t="s">
        <v>3</v>
      </c>
      <c r="Q15" s="1015"/>
      <c r="R15" s="1015"/>
      <c r="S15" s="1015"/>
      <c r="T15" s="1015"/>
      <c r="U15" s="1015"/>
    </row>
    <row r="16" spans="1:21">
      <c r="A16" s="154"/>
      <c r="B16" s="154"/>
      <c r="C16" s="154"/>
      <c r="D16" s="154"/>
      <c r="E16" s="188">
        <f t="shared" si="2"/>
        <v>0</v>
      </c>
      <c r="F16" s="389"/>
      <c r="G16" s="389"/>
      <c r="H16" s="188">
        <f t="shared" si="3"/>
        <v>0</v>
      </c>
      <c r="I16" s="1022"/>
      <c r="J16" s="1023" t="s">
        <v>552</v>
      </c>
      <c r="K16" s="1023" t="s">
        <v>550</v>
      </c>
      <c r="L16" s="1023"/>
      <c r="M16" s="1023" t="s">
        <v>551</v>
      </c>
      <c r="N16" s="1023" t="s">
        <v>550</v>
      </c>
      <c r="O16" s="1023"/>
      <c r="P16" s="1024" t="s">
        <v>3</v>
      </c>
      <c r="Q16" s="1015"/>
      <c r="R16" s="1015"/>
      <c r="S16" s="1015"/>
      <c r="T16" s="1015"/>
      <c r="U16" s="1015"/>
    </row>
    <row r="17" spans="1:21">
      <c r="A17" s="154"/>
      <c r="B17" s="154"/>
      <c r="C17" s="154"/>
      <c r="D17" s="154"/>
      <c r="E17" s="188">
        <f t="shared" si="2"/>
        <v>0</v>
      </c>
      <c r="F17" s="389"/>
      <c r="G17" s="389"/>
      <c r="H17" s="188">
        <f t="shared" si="3"/>
        <v>0</v>
      </c>
      <c r="I17" s="1022"/>
      <c r="J17" s="1023" t="s">
        <v>552</v>
      </c>
      <c r="K17" s="1023" t="s">
        <v>550</v>
      </c>
      <c r="L17" s="1023"/>
      <c r="M17" s="1023" t="s">
        <v>551</v>
      </c>
      <c r="N17" s="1023" t="s">
        <v>550</v>
      </c>
      <c r="O17" s="1023"/>
      <c r="P17" s="1024" t="s">
        <v>3</v>
      </c>
      <c r="Q17" s="1015"/>
      <c r="R17" s="1015"/>
      <c r="S17" s="1015"/>
      <c r="T17" s="1015"/>
      <c r="U17" s="1015"/>
    </row>
    <row r="18" spans="1:21">
      <c r="A18" s="154"/>
      <c r="B18" s="154"/>
      <c r="C18" s="154"/>
      <c r="D18" s="154"/>
      <c r="E18" s="188">
        <f t="shared" si="2"/>
        <v>0</v>
      </c>
      <c r="F18" s="389"/>
      <c r="G18" s="389"/>
      <c r="H18" s="188">
        <f t="shared" si="3"/>
        <v>0</v>
      </c>
      <c r="I18" s="1022"/>
      <c r="J18" s="1023" t="s">
        <v>552</v>
      </c>
      <c r="K18" s="1023" t="s">
        <v>550</v>
      </c>
      <c r="L18" s="1023"/>
      <c r="M18" s="1023" t="s">
        <v>551</v>
      </c>
      <c r="N18" s="1023" t="s">
        <v>550</v>
      </c>
      <c r="O18" s="1023"/>
      <c r="P18" s="1024" t="s">
        <v>3</v>
      </c>
      <c r="Q18" s="1015"/>
      <c r="R18" s="1015"/>
      <c r="S18" s="1015"/>
      <c r="T18" s="1015"/>
      <c r="U18" s="1015"/>
    </row>
    <row r="19" spans="1:21">
      <c r="A19" s="154"/>
      <c r="B19" s="154"/>
      <c r="C19" s="154"/>
      <c r="D19" s="154"/>
      <c r="E19" s="188">
        <f t="shared" si="2"/>
        <v>0</v>
      </c>
      <c r="F19" s="389"/>
      <c r="G19" s="389"/>
      <c r="H19" s="188">
        <f t="shared" si="3"/>
        <v>0</v>
      </c>
      <c r="I19" s="1022"/>
      <c r="J19" s="1023" t="s">
        <v>552</v>
      </c>
      <c r="K19" s="1023" t="s">
        <v>550</v>
      </c>
      <c r="L19" s="1023"/>
      <c r="M19" s="1023" t="s">
        <v>551</v>
      </c>
      <c r="N19" s="1023" t="s">
        <v>550</v>
      </c>
      <c r="O19" s="1023"/>
      <c r="P19" s="1024" t="s">
        <v>3</v>
      </c>
      <c r="Q19" s="1015"/>
      <c r="R19" s="1015"/>
      <c r="S19" s="1015"/>
      <c r="T19" s="1015"/>
      <c r="U19" s="1015"/>
    </row>
    <row r="20" spans="1:21">
      <c r="A20" s="154"/>
      <c r="B20" s="154"/>
      <c r="C20" s="154"/>
      <c r="D20" s="154"/>
      <c r="E20" s="188">
        <f t="shared" si="2"/>
        <v>0</v>
      </c>
      <c r="F20" s="389"/>
      <c r="G20" s="389"/>
      <c r="H20" s="188">
        <f t="shared" si="3"/>
        <v>0</v>
      </c>
      <c r="I20" s="1022"/>
      <c r="J20" s="1023" t="s">
        <v>552</v>
      </c>
      <c r="K20" s="1023" t="s">
        <v>550</v>
      </c>
      <c r="L20" s="1023"/>
      <c r="M20" s="1023" t="s">
        <v>551</v>
      </c>
      <c r="N20" s="1023" t="s">
        <v>550</v>
      </c>
      <c r="O20" s="1023"/>
      <c r="P20" s="1024" t="s">
        <v>3</v>
      </c>
      <c r="Q20" s="1015"/>
      <c r="R20" s="1015"/>
      <c r="S20" s="1015"/>
      <c r="T20" s="1015"/>
      <c r="U20" s="1015"/>
    </row>
    <row r="21" spans="1:21">
      <c r="A21" s="154"/>
      <c r="B21" s="154"/>
      <c r="C21" s="154"/>
      <c r="D21" s="154"/>
      <c r="E21" s="188">
        <f t="shared" si="2"/>
        <v>0</v>
      </c>
      <c r="F21" s="389"/>
      <c r="G21" s="389"/>
      <c r="H21" s="188">
        <f t="shared" si="3"/>
        <v>0</v>
      </c>
      <c r="I21" s="1022"/>
      <c r="J21" s="1023" t="s">
        <v>552</v>
      </c>
      <c r="K21" s="1023" t="s">
        <v>550</v>
      </c>
      <c r="L21" s="1023"/>
      <c r="M21" s="1023" t="s">
        <v>551</v>
      </c>
      <c r="N21" s="1023" t="s">
        <v>550</v>
      </c>
      <c r="O21" s="1023"/>
      <c r="P21" s="1024" t="s">
        <v>3</v>
      </c>
      <c r="Q21" s="1015"/>
      <c r="R21" s="1015"/>
      <c r="S21" s="1015"/>
      <c r="T21" s="1015"/>
      <c r="U21" s="1015"/>
    </row>
    <row r="22" spans="1:21">
      <c r="A22" s="154"/>
      <c r="B22" s="154"/>
      <c r="C22" s="154"/>
      <c r="D22" s="154"/>
      <c r="E22" s="188">
        <f t="shared" si="2"/>
        <v>0</v>
      </c>
      <c r="F22" s="389"/>
      <c r="G22" s="389"/>
      <c r="H22" s="188">
        <f t="shared" si="3"/>
        <v>0</v>
      </c>
      <c r="I22" s="1022"/>
      <c r="J22" s="1023" t="s">
        <v>552</v>
      </c>
      <c r="K22" s="1023" t="s">
        <v>550</v>
      </c>
      <c r="L22" s="1023"/>
      <c r="M22" s="1023" t="s">
        <v>551</v>
      </c>
      <c r="N22" s="1023" t="s">
        <v>550</v>
      </c>
      <c r="O22" s="1023"/>
      <c r="P22" s="1024" t="s">
        <v>3</v>
      </c>
      <c r="Q22" s="1015"/>
      <c r="R22" s="1015"/>
      <c r="S22" s="1015"/>
      <c r="T22" s="1015"/>
      <c r="U22" s="1015"/>
    </row>
    <row r="23" spans="1:21">
      <c r="A23" s="154"/>
      <c r="B23" s="154"/>
      <c r="C23" s="154"/>
      <c r="D23" s="154"/>
      <c r="E23" s="188">
        <f t="shared" si="2"/>
        <v>0</v>
      </c>
      <c r="F23" s="389"/>
      <c r="G23" s="389"/>
      <c r="H23" s="188">
        <f t="shared" si="3"/>
        <v>0</v>
      </c>
      <c r="I23" s="1022"/>
      <c r="J23" s="1023" t="s">
        <v>552</v>
      </c>
      <c r="K23" s="1023" t="s">
        <v>550</v>
      </c>
      <c r="L23" s="1023"/>
      <c r="M23" s="1023" t="s">
        <v>551</v>
      </c>
      <c r="N23" s="1023" t="s">
        <v>550</v>
      </c>
      <c r="O23" s="1023"/>
      <c r="P23" s="1024" t="s">
        <v>3</v>
      </c>
      <c r="Q23" s="1015"/>
      <c r="R23" s="1015"/>
      <c r="S23" s="1015"/>
      <c r="T23" s="1015"/>
      <c r="U23" s="1015"/>
    </row>
    <row r="24" spans="1:21">
      <c r="A24" s="154"/>
      <c r="B24" s="154"/>
      <c r="C24" s="154"/>
      <c r="D24" s="154"/>
      <c r="E24" s="188">
        <f t="shared" si="2"/>
        <v>0</v>
      </c>
      <c r="F24" s="389"/>
      <c r="G24" s="389"/>
      <c r="H24" s="188">
        <f t="shared" si="3"/>
        <v>0</v>
      </c>
      <c r="I24" s="1022"/>
      <c r="J24" s="1023" t="s">
        <v>552</v>
      </c>
      <c r="K24" s="1023" t="s">
        <v>550</v>
      </c>
      <c r="L24" s="1023"/>
      <c r="M24" s="1023" t="s">
        <v>551</v>
      </c>
      <c r="N24" s="1023" t="s">
        <v>550</v>
      </c>
      <c r="O24" s="1023"/>
      <c r="P24" s="1024" t="s">
        <v>3</v>
      </c>
      <c r="Q24" s="1015"/>
      <c r="R24" s="1015"/>
      <c r="S24" s="1015"/>
      <c r="T24" s="1015"/>
      <c r="U24" s="1015"/>
    </row>
    <row r="25" spans="1:21">
      <c r="A25" s="154"/>
      <c r="B25" s="154"/>
      <c r="C25" s="154"/>
      <c r="D25" s="154"/>
      <c r="E25" s="188">
        <f t="shared" ref="E25:E36" si="4">+I25*L25*O25</f>
        <v>0</v>
      </c>
      <c r="F25" s="389"/>
      <c r="G25" s="389"/>
      <c r="H25" s="188">
        <f t="shared" ref="H25:H36" si="5">+E25+F25+G25</f>
        <v>0</v>
      </c>
      <c r="I25" s="1022"/>
      <c r="J25" s="1023" t="s">
        <v>552</v>
      </c>
      <c r="K25" s="1023" t="s">
        <v>550</v>
      </c>
      <c r="L25" s="1023"/>
      <c r="M25" s="1023" t="s">
        <v>551</v>
      </c>
      <c r="N25" s="1023" t="s">
        <v>550</v>
      </c>
      <c r="O25" s="1023"/>
      <c r="P25" s="1024" t="s">
        <v>3</v>
      </c>
      <c r="Q25" s="1015"/>
      <c r="R25" s="1015"/>
      <c r="S25" s="1015"/>
      <c r="T25" s="1015"/>
      <c r="U25" s="1015"/>
    </row>
    <row r="26" spans="1:21">
      <c r="A26" s="154"/>
      <c r="B26" s="154"/>
      <c r="C26" s="154"/>
      <c r="D26" s="154"/>
      <c r="E26" s="188">
        <f t="shared" si="4"/>
        <v>0</v>
      </c>
      <c r="F26" s="389"/>
      <c r="G26" s="389"/>
      <c r="H26" s="188">
        <f t="shared" si="5"/>
        <v>0</v>
      </c>
      <c r="I26" s="1022"/>
      <c r="J26" s="1023" t="s">
        <v>552</v>
      </c>
      <c r="K26" s="1023" t="s">
        <v>550</v>
      </c>
      <c r="L26" s="1023"/>
      <c r="M26" s="1023" t="s">
        <v>551</v>
      </c>
      <c r="N26" s="1023" t="s">
        <v>550</v>
      </c>
      <c r="O26" s="1023"/>
      <c r="P26" s="1024" t="s">
        <v>3</v>
      </c>
      <c r="Q26" s="1015"/>
      <c r="R26" s="1015"/>
      <c r="S26" s="1015"/>
      <c r="T26" s="1015"/>
      <c r="U26" s="1015"/>
    </row>
    <row r="27" spans="1:21">
      <c r="A27" s="154"/>
      <c r="B27" s="154"/>
      <c r="C27" s="154"/>
      <c r="D27" s="154"/>
      <c r="E27" s="188">
        <f t="shared" si="4"/>
        <v>0</v>
      </c>
      <c r="F27" s="389"/>
      <c r="G27" s="389"/>
      <c r="H27" s="188">
        <f t="shared" si="5"/>
        <v>0</v>
      </c>
      <c r="I27" s="1022"/>
      <c r="J27" s="1023" t="s">
        <v>552</v>
      </c>
      <c r="K27" s="1023" t="s">
        <v>550</v>
      </c>
      <c r="L27" s="1023"/>
      <c r="M27" s="1023" t="s">
        <v>551</v>
      </c>
      <c r="N27" s="1023" t="s">
        <v>550</v>
      </c>
      <c r="O27" s="1023"/>
      <c r="P27" s="1024" t="s">
        <v>3</v>
      </c>
      <c r="Q27" s="1015"/>
      <c r="R27" s="1015"/>
      <c r="S27" s="1015"/>
      <c r="T27" s="1015"/>
      <c r="U27" s="1015"/>
    </row>
    <row r="28" spans="1:21">
      <c r="A28" s="154"/>
      <c r="B28" s="154"/>
      <c r="C28" s="154"/>
      <c r="D28" s="154"/>
      <c r="E28" s="188">
        <f t="shared" si="4"/>
        <v>0</v>
      </c>
      <c r="F28" s="389"/>
      <c r="G28" s="389"/>
      <c r="H28" s="188">
        <f t="shared" si="5"/>
        <v>0</v>
      </c>
      <c r="I28" s="1022"/>
      <c r="J28" s="1023" t="s">
        <v>552</v>
      </c>
      <c r="K28" s="1023" t="s">
        <v>550</v>
      </c>
      <c r="L28" s="1023"/>
      <c r="M28" s="1023" t="s">
        <v>551</v>
      </c>
      <c r="N28" s="1023" t="s">
        <v>550</v>
      </c>
      <c r="O28" s="1023"/>
      <c r="P28" s="1024" t="s">
        <v>3</v>
      </c>
      <c r="Q28" s="1015"/>
      <c r="R28" s="1015"/>
      <c r="S28" s="1015"/>
      <c r="T28" s="1015"/>
      <c r="U28" s="1015"/>
    </row>
    <row r="29" spans="1:21">
      <c r="A29" s="154"/>
      <c r="B29" s="154"/>
      <c r="C29" s="154"/>
      <c r="D29" s="154"/>
      <c r="E29" s="188">
        <f t="shared" si="4"/>
        <v>0</v>
      </c>
      <c r="F29" s="389"/>
      <c r="G29" s="389"/>
      <c r="H29" s="188">
        <f t="shared" si="5"/>
        <v>0</v>
      </c>
      <c r="I29" s="1022"/>
      <c r="J29" s="1023" t="s">
        <v>552</v>
      </c>
      <c r="K29" s="1023" t="s">
        <v>550</v>
      </c>
      <c r="L29" s="1023"/>
      <c r="M29" s="1023" t="s">
        <v>551</v>
      </c>
      <c r="N29" s="1023" t="s">
        <v>550</v>
      </c>
      <c r="O29" s="1023"/>
      <c r="P29" s="1024" t="s">
        <v>3</v>
      </c>
      <c r="Q29" s="1015"/>
      <c r="R29" s="1015"/>
      <c r="S29" s="1015"/>
      <c r="T29" s="1015"/>
      <c r="U29" s="1015"/>
    </row>
    <row r="30" spans="1:21">
      <c r="A30" s="154"/>
      <c r="B30" s="154"/>
      <c r="C30" s="154"/>
      <c r="D30" s="154"/>
      <c r="E30" s="188">
        <f t="shared" si="4"/>
        <v>0</v>
      </c>
      <c r="F30" s="389"/>
      <c r="G30" s="389"/>
      <c r="H30" s="188">
        <f t="shared" si="5"/>
        <v>0</v>
      </c>
      <c r="I30" s="1022"/>
      <c r="J30" s="1023" t="s">
        <v>552</v>
      </c>
      <c r="K30" s="1023" t="s">
        <v>550</v>
      </c>
      <c r="L30" s="1023"/>
      <c r="M30" s="1023" t="s">
        <v>551</v>
      </c>
      <c r="N30" s="1023" t="s">
        <v>550</v>
      </c>
      <c r="O30" s="1023"/>
      <c r="P30" s="1024" t="s">
        <v>3</v>
      </c>
      <c r="Q30" s="1015"/>
      <c r="R30" s="1015"/>
      <c r="S30" s="1015"/>
      <c r="T30" s="1015"/>
      <c r="U30" s="1015"/>
    </row>
    <row r="31" spans="1:21">
      <c r="A31" s="154"/>
      <c r="B31" s="154"/>
      <c r="C31" s="154"/>
      <c r="D31" s="154"/>
      <c r="E31" s="188">
        <f t="shared" si="4"/>
        <v>0</v>
      </c>
      <c r="F31" s="389"/>
      <c r="G31" s="389"/>
      <c r="H31" s="188">
        <f t="shared" si="5"/>
        <v>0</v>
      </c>
      <c r="I31" s="1022"/>
      <c r="J31" s="1023" t="s">
        <v>552</v>
      </c>
      <c r="K31" s="1023" t="s">
        <v>550</v>
      </c>
      <c r="L31" s="1023"/>
      <c r="M31" s="1023" t="s">
        <v>551</v>
      </c>
      <c r="N31" s="1023" t="s">
        <v>550</v>
      </c>
      <c r="O31" s="1023"/>
      <c r="P31" s="1024" t="s">
        <v>3</v>
      </c>
      <c r="Q31" s="1015"/>
      <c r="R31" s="1015"/>
      <c r="S31" s="1015"/>
      <c r="T31" s="1015"/>
      <c r="U31" s="1015"/>
    </row>
    <row r="32" spans="1:21">
      <c r="A32" s="154"/>
      <c r="B32" s="154"/>
      <c r="C32" s="154"/>
      <c r="D32" s="154"/>
      <c r="E32" s="188">
        <f t="shared" si="4"/>
        <v>0</v>
      </c>
      <c r="F32" s="389"/>
      <c r="G32" s="389"/>
      <c r="H32" s="188">
        <f t="shared" si="5"/>
        <v>0</v>
      </c>
      <c r="I32" s="1022"/>
      <c r="J32" s="1023" t="s">
        <v>552</v>
      </c>
      <c r="K32" s="1023" t="s">
        <v>550</v>
      </c>
      <c r="L32" s="1023"/>
      <c r="M32" s="1023" t="s">
        <v>551</v>
      </c>
      <c r="N32" s="1023" t="s">
        <v>550</v>
      </c>
      <c r="O32" s="1023"/>
      <c r="P32" s="1024" t="s">
        <v>3</v>
      </c>
      <c r="Q32" s="1015"/>
      <c r="R32" s="1015"/>
      <c r="S32" s="1015"/>
      <c r="T32" s="1015"/>
      <c r="U32" s="1015"/>
    </row>
    <row r="33" spans="1:21">
      <c r="A33" s="154"/>
      <c r="B33" s="154"/>
      <c r="C33" s="154"/>
      <c r="D33" s="154"/>
      <c r="E33" s="188">
        <f t="shared" si="4"/>
        <v>0</v>
      </c>
      <c r="F33" s="389"/>
      <c r="G33" s="389"/>
      <c r="H33" s="188">
        <f t="shared" si="5"/>
        <v>0</v>
      </c>
      <c r="I33" s="1022"/>
      <c r="J33" s="1023" t="s">
        <v>552</v>
      </c>
      <c r="K33" s="1023" t="s">
        <v>550</v>
      </c>
      <c r="L33" s="1023"/>
      <c r="M33" s="1023" t="s">
        <v>551</v>
      </c>
      <c r="N33" s="1023" t="s">
        <v>550</v>
      </c>
      <c r="O33" s="1023"/>
      <c r="P33" s="1024" t="s">
        <v>3</v>
      </c>
      <c r="Q33" s="1015"/>
      <c r="R33" s="1015"/>
      <c r="S33" s="1015"/>
      <c r="T33" s="1015"/>
      <c r="U33" s="1015"/>
    </row>
    <row r="34" spans="1:21">
      <c r="A34" s="154"/>
      <c r="B34" s="154"/>
      <c r="C34" s="154"/>
      <c r="D34" s="154"/>
      <c r="E34" s="188">
        <f t="shared" si="4"/>
        <v>0</v>
      </c>
      <c r="F34" s="389"/>
      <c r="G34" s="389"/>
      <c r="H34" s="188">
        <f t="shared" si="5"/>
        <v>0</v>
      </c>
      <c r="I34" s="1022"/>
      <c r="J34" s="1023" t="s">
        <v>552</v>
      </c>
      <c r="K34" s="1023" t="s">
        <v>550</v>
      </c>
      <c r="L34" s="1023"/>
      <c r="M34" s="1023" t="s">
        <v>551</v>
      </c>
      <c r="N34" s="1023" t="s">
        <v>550</v>
      </c>
      <c r="O34" s="1023"/>
      <c r="P34" s="1024" t="s">
        <v>3</v>
      </c>
      <c r="Q34" s="1015"/>
      <c r="R34" s="1015"/>
      <c r="S34" s="1015"/>
      <c r="T34" s="1015"/>
      <c r="U34" s="1015"/>
    </row>
    <row r="35" spans="1:21">
      <c r="A35" s="154"/>
      <c r="B35" s="154"/>
      <c r="C35" s="154"/>
      <c r="D35" s="154"/>
      <c r="E35" s="188">
        <f t="shared" si="4"/>
        <v>0</v>
      </c>
      <c r="F35" s="389"/>
      <c r="G35" s="389"/>
      <c r="H35" s="188">
        <f t="shared" si="5"/>
        <v>0</v>
      </c>
      <c r="I35" s="1022"/>
      <c r="J35" s="1023" t="s">
        <v>552</v>
      </c>
      <c r="K35" s="1023" t="s">
        <v>550</v>
      </c>
      <c r="L35" s="1023"/>
      <c r="M35" s="1023" t="s">
        <v>551</v>
      </c>
      <c r="N35" s="1023" t="s">
        <v>550</v>
      </c>
      <c r="O35" s="1023"/>
      <c r="P35" s="1024" t="s">
        <v>3</v>
      </c>
      <c r="Q35" s="1015"/>
      <c r="R35" s="1015"/>
      <c r="S35" s="1015"/>
      <c r="T35" s="1015"/>
      <c r="U35" s="1015"/>
    </row>
    <row r="36" spans="1:21">
      <c r="A36" s="154"/>
      <c r="B36" s="154"/>
      <c r="C36" s="154"/>
      <c r="D36" s="154"/>
      <c r="E36" s="188">
        <f t="shared" si="4"/>
        <v>0</v>
      </c>
      <c r="F36" s="389"/>
      <c r="G36" s="389"/>
      <c r="H36" s="188">
        <f t="shared" si="5"/>
        <v>0</v>
      </c>
      <c r="I36" s="1022"/>
      <c r="J36" s="1023" t="s">
        <v>552</v>
      </c>
      <c r="K36" s="1023" t="s">
        <v>550</v>
      </c>
      <c r="L36" s="1023"/>
      <c r="M36" s="1023" t="s">
        <v>551</v>
      </c>
      <c r="N36" s="1023" t="s">
        <v>550</v>
      </c>
      <c r="O36" s="1023"/>
      <c r="P36" s="1024" t="s">
        <v>3</v>
      </c>
      <c r="Q36" s="1015"/>
      <c r="R36" s="1015"/>
      <c r="S36" s="1015"/>
      <c r="T36" s="1015"/>
      <c r="U36" s="1015"/>
    </row>
    <row r="37" spans="1:21">
      <c r="A37" s="154"/>
      <c r="B37" s="154"/>
      <c r="C37" s="154"/>
      <c r="D37" s="154"/>
      <c r="E37" s="188">
        <f t="shared" si="2"/>
        <v>0</v>
      </c>
      <c r="F37" s="389"/>
      <c r="G37" s="389"/>
      <c r="H37" s="188">
        <f t="shared" si="3"/>
        <v>0</v>
      </c>
      <c r="I37" s="1022"/>
      <c r="J37" s="1023" t="s">
        <v>552</v>
      </c>
      <c r="K37" s="1023" t="s">
        <v>550</v>
      </c>
      <c r="L37" s="1023"/>
      <c r="M37" s="1023" t="s">
        <v>551</v>
      </c>
      <c r="N37" s="1023" t="s">
        <v>550</v>
      </c>
      <c r="O37" s="1023"/>
      <c r="P37" s="1024" t="s">
        <v>3</v>
      </c>
      <c r="Q37" s="1015"/>
      <c r="R37" s="1015"/>
      <c r="S37" s="1015"/>
      <c r="T37" s="1015"/>
      <c r="U37" s="1015"/>
    </row>
    <row r="38" spans="1:21">
      <c r="A38" s="154"/>
      <c r="B38" s="154"/>
      <c r="C38" s="154"/>
      <c r="D38" s="154"/>
      <c r="E38" s="188">
        <f t="shared" si="2"/>
        <v>0</v>
      </c>
      <c r="F38" s="389"/>
      <c r="G38" s="389"/>
      <c r="H38" s="188">
        <f t="shared" si="3"/>
        <v>0</v>
      </c>
      <c r="I38" s="1022"/>
      <c r="J38" s="1023" t="s">
        <v>552</v>
      </c>
      <c r="K38" s="1023" t="s">
        <v>550</v>
      </c>
      <c r="L38" s="1023"/>
      <c r="M38" s="1023" t="s">
        <v>551</v>
      </c>
      <c r="N38" s="1023" t="s">
        <v>550</v>
      </c>
      <c r="O38" s="1023"/>
      <c r="P38" s="1024" t="s">
        <v>3</v>
      </c>
      <c r="Q38" s="1015"/>
      <c r="R38" s="1015"/>
      <c r="S38" s="1015"/>
      <c r="T38" s="1015"/>
      <c r="U38" s="1015"/>
    </row>
    <row r="39" spans="1:21">
      <c r="A39" s="154"/>
      <c r="B39" s="154"/>
      <c r="C39" s="154"/>
      <c r="D39" s="154"/>
      <c r="E39" s="188">
        <f t="shared" si="2"/>
        <v>0</v>
      </c>
      <c r="F39" s="389"/>
      <c r="G39" s="389"/>
      <c r="H39" s="188">
        <f t="shared" si="3"/>
        <v>0</v>
      </c>
      <c r="I39" s="1022"/>
      <c r="J39" s="1023" t="s">
        <v>552</v>
      </c>
      <c r="K39" s="1023" t="s">
        <v>550</v>
      </c>
      <c r="L39" s="1023"/>
      <c r="M39" s="1023" t="s">
        <v>551</v>
      </c>
      <c r="N39" s="1023" t="s">
        <v>550</v>
      </c>
      <c r="O39" s="1023"/>
      <c r="P39" s="1024" t="s">
        <v>3</v>
      </c>
      <c r="Q39" s="1015"/>
      <c r="R39" s="1015"/>
      <c r="S39" s="1015"/>
      <c r="T39" s="1015"/>
      <c r="U39" s="1015"/>
    </row>
    <row r="40" spans="1:21">
      <c r="A40" s="154"/>
      <c r="B40" s="154"/>
      <c r="C40" s="154"/>
      <c r="D40" s="154"/>
      <c r="E40" s="188">
        <f t="shared" si="2"/>
        <v>0</v>
      </c>
      <c r="F40" s="389"/>
      <c r="G40" s="389"/>
      <c r="H40" s="188">
        <f t="shared" si="3"/>
        <v>0</v>
      </c>
      <c r="I40" s="1022"/>
      <c r="J40" s="1023" t="s">
        <v>552</v>
      </c>
      <c r="K40" s="1023" t="s">
        <v>550</v>
      </c>
      <c r="L40" s="1023"/>
      <c r="M40" s="1023" t="s">
        <v>551</v>
      </c>
      <c r="N40" s="1023" t="s">
        <v>550</v>
      </c>
      <c r="O40" s="1023"/>
      <c r="P40" s="1024" t="s">
        <v>3</v>
      </c>
      <c r="Q40" s="1015"/>
      <c r="R40" s="1015"/>
      <c r="S40" s="1015"/>
      <c r="T40" s="1015"/>
      <c r="U40" s="1015"/>
    </row>
    <row r="41" spans="1:21">
      <c r="A41" s="154"/>
      <c r="B41" s="154"/>
      <c r="C41" s="154"/>
      <c r="D41" s="154"/>
      <c r="E41" s="188">
        <f t="shared" si="2"/>
        <v>0</v>
      </c>
      <c r="F41" s="389"/>
      <c r="G41" s="389"/>
      <c r="H41" s="188">
        <f t="shared" si="3"/>
        <v>0</v>
      </c>
      <c r="I41" s="1022"/>
      <c r="J41" s="1023" t="s">
        <v>552</v>
      </c>
      <c r="K41" s="1023" t="s">
        <v>550</v>
      </c>
      <c r="L41" s="1023"/>
      <c r="M41" s="1023" t="s">
        <v>551</v>
      </c>
      <c r="N41" s="1023" t="s">
        <v>550</v>
      </c>
      <c r="O41" s="1023"/>
      <c r="P41" s="1024" t="s">
        <v>3</v>
      </c>
      <c r="Q41" s="1015"/>
      <c r="R41" s="1015"/>
      <c r="S41" s="1015"/>
      <c r="T41" s="1015"/>
      <c r="U41" s="1015"/>
    </row>
    <row r="42" spans="1:21">
      <c r="A42" s="154"/>
      <c r="B42" s="154"/>
      <c r="C42" s="154"/>
      <c r="D42" s="154"/>
      <c r="E42" s="188">
        <f t="shared" si="2"/>
        <v>0</v>
      </c>
      <c r="F42" s="389"/>
      <c r="G42" s="389"/>
      <c r="H42" s="188">
        <f t="shared" si="3"/>
        <v>0</v>
      </c>
      <c r="I42" s="1022"/>
      <c r="J42" s="1023" t="s">
        <v>552</v>
      </c>
      <c r="K42" s="1023" t="s">
        <v>550</v>
      </c>
      <c r="L42" s="1023"/>
      <c r="M42" s="1023" t="s">
        <v>551</v>
      </c>
      <c r="N42" s="1023" t="s">
        <v>550</v>
      </c>
      <c r="O42" s="1023"/>
      <c r="P42" s="1024" t="s">
        <v>3</v>
      </c>
      <c r="Q42" s="1015"/>
      <c r="R42" s="1015"/>
      <c r="S42" s="1015"/>
      <c r="T42" s="1015"/>
      <c r="U42" s="1015"/>
    </row>
    <row r="43" spans="1:21">
      <c r="A43" s="154"/>
      <c r="B43" s="154"/>
      <c r="C43" s="154"/>
      <c r="D43" s="154"/>
      <c r="E43" s="1018">
        <f t="shared" si="2"/>
        <v>0</v>
      </c>
      <c r="F43" s="1019"/>
      <c r="G43" s="1019"/>
      <c r="H43" s="1018">
        <f t="shared" si="3"/>
        <v>0</v>
      </c>
      <c r="I43" s="1025"/>
      <c r="J43" s="1026" t="s">
        <v>552</v>
      </c>
      <c r="K43" s="1026" t="s">
        <v>550</v>
      </c>
      <c r="L43" s="1026"/>
      <c r="M43" s="1026" t="s">
        <v>551</v>
      </c>
      <c r="N43" s="1026" t="s">
        <v>550</v>
      </c>
      <c r="O43" s="1026"/>
      <c r="P43" s="1027" t="s">
        <v>3</v>
      </c>
      <c r="Q43" s="1015"/>
      <c r="R43" s="1015"/>
      <c r="S43" s="1015"/>
      <c r="T43" s="1015"/>
      <c r="U43" s="1015"/>
    </row>
    <row r="44" spans="1:21">
      <c r="A44" s="134" t="s">
        <v>0</v>
      </c>
      <c r="B44" s="1005">
        <f t="shared" ref="B44:D44" si="6">SUM(B8:B43)</f>
        <v>0</v>
      </c>
      <c r="C44" s="1005">
        <f t="shared" si="6"/>
        <v>0</v>
      </c>
      <c r="D44" s="1005">
        <f t="shared" si="6"/>
        <v>0</v>
      </c>
      <c r="E44" s="388">
        <f>SUM(E8:E43)</f>
        <v>0</v>
      </c>
      <c r="F44" s="1005">
        <f t="shared" ref="F44:H44" si="7">SUM(F8:F43)</f>
        <v>0</v>
      </c>
      <c r="G44" s="1005">
        <f t="shared" si="7"/>
        <v>0</v>
      </c>
      <c r="H44" s="1005">
        <f t="shared" si="7"/>
        <v>0</v>
      </c>
      <c r="I44" s="725"/>
      <c r="J44" s="726"/>
      <c r="K44" s="726"/>
      <c r="L44" s="726"/>
      <c r="M44" s="726"/>
      <c r="N44" s="726"/>
      <c r="O44" s="726"/>
      <c r="P44" s="727"/>
      <c r="Q44" s="1015"/>
      <c r="R44" s="1015"/>
      <c r="S44" s="1015"/>
      <c r="T44" s="1015"/>
      <c r="U44" s="1015"/>
    </row>
    <row r="46" spans="1:21">
      <c r="E46" s="57"/>
      <c r="F46" s="57"/>
      <c r="G46" s="57"/>
      <c r="H46" s="57"/>
      <c r="I46" s="57"/>
      <c r="J46" s="57"/>
    </row>
    <row r="47" spans="1:21">
      <c r="E47" s="57"/>
      <c r="F47" s="57"/>
      <c r="G47" s="57"/>
      <c r="H47" s="57"/>
      <c r="I47" s="57"/>
      <c r="J47" s="57"/>
    </row>
    <row r="48" spans="1:21">
      <c r="E48" s="57"/>
      <c r="F48" s="57"/>
      <c r="G48" s="57"/>
      <c r="H48" s="57"/>
      <c r="I48" s="57"/>
      <c r="J48" s="57"/>
    </row>
    <row r="49" spans="5:10">
      <c r="E49" s="57"/>
      <c r="F49" s="57"/>
      <c r="G49" s="57"/>
      <c r="H49" s="57"/>
      <c r="I49" s="57"/>
      <c r="J49" s="57"/>
    </row>
    <row r="50" spans="5:10">
      <c r="F50" s="57"/>
    </row>
    <row r="51" spans="5:10">
      <c r="F51" s="57"/>
    </row>
  </sheetData>
  <mergeCells count="3">
    <mergeCell ref="E6:H6"/>
    <mergeCell ref="I6:P6"/>
    <mergeCell ref="I7:P7"/>
  </mergeCells>
  <pageMargins left="0.49" right="0.3" top="0.86" bottom="0.36" header="0.5" footer="0.17"/>
  <pageSetup paperSize="9" scale="87" fitToHeight="0" orientation="landscape" horizontalDpi="300" verticalDpi="300" r:id="rId1"/>
  <headerFooter alignWithMargins="0">
    <oddFooter>&amp;R&amp;9&amp;F/&amp;A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U51"/>
  <sheetViews>
    <sheetView showGridLines="0" zoomScale="110" zoomScaleNormal="110" zoomScaleSheetLayoutView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21"/>
  <cols>
    <col min="1" max="1" width="25.5703125" style="83" customWidth="1"/>
    <col min="2" max="3" width="13.140625" style="83" customWidth="1"/>
    <col min="4" max="4" width="18.140625" style="83" customWidth="1"/>
    <col min="5" max="5" width="12.85546875" style="83" customWidth="1"/>
    <col min="6" max="7" width="13.140625" style="83" customWidth="1"/>
    <col min="8" max="8" width="13.28515625" style="83" customWidth="1"/>
    <col min="9" max="9" width="11" style="83" customWidth="1"/>
    <col min="10" max="10" width="7.42578125" style="83" customWidth="1"/>
    <col min="11" max="11" width="2.5703125" style="83" customWidth="1"/>
    <col min="12" max="12" width="8.42578125" style="83" customWidth="1"/>
    <col min="13" max="13" width="4.7109375" style="83" customWidth="1"/>
    <col min="14" max="14" width="3.140625" style="83" customWidth="1"/>
    <col min="15" max="15" width="9.140625" style="83"/>
    <col min="16" max="16" width="4.5703125" style="83" bestFit="1" customWidth="1"/>
    <col min="17" max="259" width="9.140625" style="83"/>
    <col min="260" max="260" width="25.5703125" style="83" customWidth="1"/>
    <col min="261" max="261" width="13" style="83" customWidth="1"/>
    <col min="262" max="262" width="11.42578125" style="83" customWidth="1"/>
    <col min="263" max="263" width="12.85546875" style="83" customWidth="1"/>
    <col min="264" max="264" width="13.140625" style="83" customWidth="1"/>
    <col min="265" max="265" width="13.28515625" style="83" customWidth="1"/>
    <col min="266" max="266" width="9.7109375" style="83" customWidth="1"/>
    <col min="267" max="267" width="4.85546875" style="83" customWidth="1"/>
    <col min="268" max="268" width="5.7109375" style="83" customWidth="1"/>
    <col min="269" max="269" width="4.7109375" style="83" customWidth="1"/>
    <col min="270" max="270" width="12.5703125" style="83" customWidth="1"/>
    <col min="271" max="515" width="9.140625" style="83"/>
    <col min="516" max="516" width="25.5703125" style="83" customWidth="1"/>
    <col min="517" max="517" width="13" style="83" customWidth="1"/>
    <col min="518" max="518" width="11.42578125" style="83" customWidth="1"/>
    <col min="519" max="519" width="12.85546875" style="83" customWidth="1"/>
    <col min="520" max="520" width="13.140625" style="83" customWidth="1"/>
    <col min="521" max="521" width="13.28515625" style="83" customWidth="1"/>
    <col min="522" max="522" width="9.7109375" style="83" customWidth="1"/>
    <col min="523" max="523" width="4.85546875" style="83" customWidth="1"/>
    <col min="524" max="524" width="5.7109375" style="83" customWidth="1"/>
    <col min="525" max="525" width="4.7109375" style="83" customWidth="1"/>
    <col min="526" max="526" width="12.5703125" style="83" customWidth="1"/>
    <col min="527" max="771" width="9.140625" style="83"/>
    <col min="772" max="772" width="25.5703125" style="83" customWidth="1"/>
    <col min="773" max="773" width="13" style="83" customWidth="1"/>
    <col min="774" max="774" width="11.42578125" style="83" customWidth="1"/>
    <col min="775" max="775" width="12.85546875" style="83" customWidth="1"/>
    <col min="776" max="776" width="13.140625" style="83" customWidth="1"/>
    <col min="777" max="777" width="13.28515625" style="83" customWidth="1"/>
    <col min="778" max="778" width="9.7109375" style="83" customWidth="1"/>
    <col min="779" max="779" width="4.85546875" style="83" customWidth="1"/>
    <col min="780" max="780" width="5.7109375" style="83" customWidth="1"/>
    <col min="781" max="781" width="4.7109375" style="83" customWidth="1"/>
    <col min="782" max="782" width="12.5703125" style="83" customWidth="1"/>
    <col min="783" max="1027" width="9.140625" style="83"/>
    <col min="1028" max="1028" width="25.5703125" style="83" customWidth="1"/>
    <col min="1029" max="1029" width="13" style="83" customWidth="1"/>
    <col min="1030" max="1030" width="11.42578125" style="83" customWidth="1"/>
    <col min="1031" max="1031" width="12.85546875" style="83" customWidth="1"/>
    <col min="1032" max="1032" width="13.140625" style="83" customWidth="1"/>
    <col min="1033" max="1033" width="13.28515625" style="83" customWidth="1"/>
    <col min="1034" max="1034" width="9.7109375" style="83" customWidth="1"/>
    <col min="1035" max="1035" width="4.85546875" style="83" customWidth="1"/>
    <col min="1036" max="1036" width="5.7109375" style="83" customWidth="1"/>
    <col min="1037" max="1037" width="4.7109375" style="83" customWidth="1"/>
    <col min="1038" max="1038" width="12.5703125" style="83" customWidth="1"/>
    <col min="1039" max="1283" width="9.140625" style="83"/>
    <col min="1284" max="1284" width="25.5703125" style="83" customWidth="1"/>
    <col min="1285" max="1285" width="13" style="83" customWidth="1"/>
    <col min="1286" max="1286" width="11.42578125" style="83" customWidth="1"/>
    <col min="1287" max="1287" width="12.85546875" style="83" customWidth="1"/>
    <col min="1288" max="1288" width="13.140625" style="83" customWidth="1"/>
    <col min="1289" max="1289" width="13.28515625" style="83" customWidth="1"/>
    <col min="1290" max="1290" width="9.7109375" style="83" customWidth="1"/>
    <col min="1291" max="1291" width="4.85546875" style="83" customWidth="1"/>
    <col min="1292" max="1292" width="5.7109375" style="83" customWidth="1"/>
    <col min="1293" max="1293" width="4.7109375" style="83" customWidth="1"/>
    <col min="1294" max="1294" width="12.5703125" style="83" customWidth="1"/>
    <col min="1295" max="1539" width="9.140625" style="83"/>
    <col min="1540" max="1540" width="25.5703125" style="83" customWidth="1"/>
    <col min="1541" max="1541" width="13" style="83" customWidth="1"/>
    <col min="1542" max="1542" width="11.42578125" style="83" customWidth="1"/>
    <col min="1543" max="1543" width="12.85546875" style="83" customWidth="1"/>
    <col min="1544" max="1544" width="13.140625" style="83" customWidth="1"/>
    <col min="1545" max="1545" width="13.28515625" style="83" customWidth="1"/>
    <col min="1546" max="1546" width="9.7109375" style="83" customWidth="1"/>
    <col min="1547" max="1547" width="4.85546875" style="83" customWidth="1"/>
    <col min="1548" max="1548" width="5.7109375" style="83" customWidth="1"/>
    <col min="1549" max="1549" width="4.7109375" style="83" customWidth="1"/>
    <col min="1550" max="1550" width="12.5703125" style="83" customWidth="1"/>
    <col min="1551" max="1795" width="9.140625" style="83"/>
    <col min="1796" max="1796" width="25.5703125" style="83" customWidth="1"/>
    <col min="1797" max="1797" width="13" style="83" customWidth="1"/>
    <col min="1798" max="1798" width="11.42578125" style="83" customWidth="1"/>
    <col min="1799" max="1799" width="12.85546875" style="83" customWidth="1"/>
    <col min="1800" max="1800" width="13.140625" style="83" customWidth="1"/>
    <col min="1801" max="1801" width="13.28515625" style="83" customWidth="1"/>
    <col min="1802" max="1802" width="9.7109375" style="83" customWidth="1"/>
    <col min="1803" max="1803" width="4.85546875" style="83" customWidth="1"/>
    <col min="1804" max="1804" width="5.7109375" style="83" customWidth="1"/>
    <col min="1805" max="1805" width="4.7109375" style="83" customWidth="1"/>
    <col min="1806" max="1806" width="12.5703125" style="83" customWidth="1"/>
    <col min="1807" max="2051" width="9.140625" style="83"/>
    <col min="2052" max="2052" width="25.5703125" style="83" customWidth="1"/>
    <col min="2053" max="2053" width="13" style="83" customWidth="1"/>
    <col min="2054" max="2054" width="11.42578125" style="83" customWidth="1"/>
    <col min="2055" max="2055" width="12.85546875" style="83" customWidth="1"/>
    <col min="2056" max="2056" width="13.140625" style="83" customWidth="1"/>
    <col min="2057" max="2057" width="13.28515625" style="83" customWidth="1"/>
    <col min="2058" max="2058" width="9.7109375" style="83" customWidth="1"/>
    <col min="2059" max="2059" width="4.85546875" style="83" customWidth="1"/>
    <col min="2060" max="2060" width="5.7109375" style="83" customWidth="1"/>
    <col min="2061" max="2061" width="4.7109375" style="83" customWidth="1"/>
    <col min="2062" max="2062" width="12.5703125" style="83" customWidth="1"/>
    <col min="2063" max="2307" width="9.140625" style="83"/>
    <col min="2308" max="2308" width="25.5703125" style="83" customWidth="1"/>
    <col min="2309" max="2309" width="13" style="83" customWidth="1"/>
    <col min="2310" max="2310" width="11.42578125" style="83" customWidth="1"/>
    <col min="2311" max="2311" width="12.85546875" style="83" customWidth="1"/>
    <col min="2312" max="2312" width="13.140625" style="83" customWidth="1"/>
    <col min="2313" max="2313" width="13.28515625" style="83" customWidth="1"/>
    <col min="2314" max="2314" width="9.7109375" style="83" customWidth="1"/>
    <col min="2315" max="2315" width="4.85546875" style="83" customWidth="1"/>
    <col min="2316" max="2316" width="5.7109375" style="83" customWidth="1"/>
    <col min="2317" max="2317" width="4.7109375" style="83" customWidth="1"/>
    <col min="2318" max="2318" width="12.5703125" style="83" customWidth="1"/>
    <col min="2319" max="2563" width="9.140625" style="83"/>
    <col min="2564" max="2564" width="25.5703125" style="83" customWidth="1"/>
    <col min="2565" max="2565" width="13" style="83" customWidth="1"/>
    <col min="2566" max="2566" width="11.42578125" style="83" customWidth="1"/>
    <col min="2567" max="2567" width="12.85546875" style="83" customWidth="1"/>
    <col min="2568" max="2568" width="13.140625" style="83" customWidth="1"/>
    <col min="2569" max="2569" width="13.28515625" style="83" customWidth="1"/>
    <col min="2570" max="2570" width="9.7109375" style="83" customWidth="1"/>
    <col min="2571" max="2571" width="4.85546875" style="83" customWidth="1"/>
    <col min="2572" max="2572" width="5.7109375" style="83" customWidth="1"/>
    <col min="2573" max="2573" width="4.7109375" style="83" customWidth="1"/>
    <col min="2574" max="2574" width="12.5703125" style="83" customWidth="1"/>
    <col min="2575" max="2819" width="9.140625" style="83"/>
    <col min="2820" max="2820" width="25.5703125" style="83" customWidth="1"/>
    <col min="2821" max="2821" width="13" style="83" customWidth="1"/>
    <col min="2822" max="2822" width="11.42578125" style="83" customWidth="1"/>
    <col min="2823" max="2823" width="12.85546875" style="83" customWidth="1"/>
    <col min="2824" max="2824" width="13.140625" style="83" customWidth="1"/>
    <col min="2825" max="2825" width="13.28515625" style="83" customWidth="1"/>
    <col min="2826" max="2826" width="9.7109375" style="83" customWidth="1"/>
    <col min="2827" max="2827" width="4.85546875" style="83" customWidth="1"/>
    <col min="2828" max="2828" width="5.7109375" style="83" customWidth="1"/>
    <col min="2829" max="2829" width="4.7109375" style="83" customWidth="1"/>
    <col min="2830" max="2830" width="12.5703125" style="83" customWidth="1"/>
    <col min="2831" max="3075" width="9.140625" style="83"/>
    <col min="3076" max="3076" width="25.5703125" style="83" customWidth="1"/>
    <col min="3077" max="3077" width="13" style="83" customWidth="1"/>
    <col min="3078" max="3078" width="11.42578125" style="83" customWidth="1"/>
    <col min="3079" max="3079" width="12.85546875" style="83" customWidth="1"/>
    <col min="3080" max="3080" width="13.140625" style="83" customWidth="1"/>
    <col min="3081" max="3081" width="13.28515625" style="83" customWidth="1"/>
    <col min="3082" max="3082" width="9.7109375" style="83" customWidth="1"/>
    <col min="3083" max="3083" width="4.85546875" style="83" customWidth="1"/>
    <col min="3084" max="3084" width="5.7109375" style="83" customWidth="1"/>
    <col min="3085" max="3085" width="4.7109375" style="83" customWidth="1"/>
    <col min="3086" max="3086" width="12.5703125" style="83" customWidth="1"/>
    <col min="3087" max="3331" width="9.140625" style="83"/>
    <col min="3332" max="3332" width="25.5703125" style="83" customWidth="1"/>
    <col min="3333" max="3333" width="13" style="83" customWidth="1"/>
    <col min="3334" max="3334" width="11.42578125" style="83" customWidth="1"/>
    <col min="3335" max="3335" width="12.85546875" style="83" customWidth="1"/>
    <col min="3336" max="3336" width="13.140625" style="83" customWidth="1"/>
    <col min="3337" max="3337" width="13.28515625" style="83" customWidth="1"/>
    <col min="3338" max="3338" width="9.7109375" style="83" customWidth="1"/>
    <col min="3339" max="3339" width="4.85546875" style="83" customWidth="1"/>
    <col min="3340" max="3340" width="5.7109375" style="83" customWidth="1"/>
    <col min="3341" max="3341" width="4.7109375" style="83" customWidth="1"/>
    <col min="3342" max="3342" width="12.5703125" style="83" customWidth="1"/>
    <col min="3343" max="3587" width="9.140625" style="83"/>
    <col min="3588" max="3588" width="25.5703125" style="83" customWidth="1"/>
    <col min="3589" max="3589" width="13" style="83" customWidth="1"/>
    <col min="3590" max="3590" width="11.42578125" style="83" customWidth="1"/>
    <col min="3591" max="3591" width="12.85546875" style="83" customWidth="1"/>
    <col min="3592" max="3592" width="13.140625" style="83" customWidth="1"/>
    <col min="3593" max="3593" width="13.28515625" style="83" customWidth="1"/>
    <col min="3594" max="3594" width="9.7109375" style="83" customWidth="1"/>
    <col min="3595" max="3595" width="4.85546875" style="83" customWidth="1"/>
    <col min="3596" max="3596" width="5.7109375" style="83" customWidth="1"/>
    <col min="3597" max="3597" width="4.7109375" style="83" customWidth="1"/>
    <col min="3598" max="3598" width="12.5703125" style="83" customWidth="1"/>
    <col min="3599" max="3843" width="9.140625" style="83"/>
    <col min="3844" max="3844" width="25.5703125" style="83" customWidth="1"/>
    <col min="3845" max="3845" width="13" style="83" customWidth="1"/>
    <col min="3846" max="3846" width="11.42578125" style="83" customWidth="1"/>
    <col min="3847" max="3847" width="12.85546875" style="83" customWidth="1"/>
    <col min="3848" max="3848" width="13.140625" style="83" customWidth="1"/>
    <col min="3849" max="3849" width="13.28515625" style="83" customWidth="1"/>
    <col min="3850" max="3850" width="9.7109375" style="83" customWidth="1"/>
    <col min="3851" max="3851" width="4.85546875" style="83" customWidth="1"/>
    <col min="3852" max="3852" width="5.7109375" style="83" customWidth="1"/>
    <col min="3853" max="3853" width="4.7109375" style="83" customWidth="1"/>
    <col min="3854" max="3854" width="12.5703125" style="83" customWidth="1"/>
    <col min="3855" max="4099" width="9.140625" style="83"/>
    <col min="4100" max="4100" width="25.5703125" style="83" customWidth="1"/>
    <col min="4101" max="4101" width="13" style="83" customWidth="1"/>
    <col min="4102" max="4102" width="11.42578125" style="83" customWidth="1"/>
    <col min="4103" max="4103" width="12.85546875" style="83" customWidth="1"/>
    <col min="4104" max="4104" width="13.140625" style="83" customWidth="1"/>
    <col min="4105" max="4105" width="13.28515625" style="83" customWidth="1"/>
    <col min="4106" max="4106" width="9.7109375" style="83" customWidth="1"/>
    <col min="4107" max="4107" width="4.85546875" style="83" customWidth="1"/>
    <col min="4108" max="4108" width="5.7109375" style="83" customWidth="1"/>
    <col min="4109" max="4109" width="4.7109375" style="83" customWidth="1"/>
    <col min="4110" max="4110" width="12.5703125" style="83" customWidth="1"/>
    <col min="4111" max="4355" width="9.140625" style="83"/>
    <col min="4356" max="4356" width="25.5703125" style="83" customWidth="1"/>
    <col min="4357" max="4357" width="13" style="83" customWidth="1"/>
    <col min="4358" max="4358" width="11.42578125" style="83" customWidth="1"/>
    <col min="4359" max="4359" width="12.85546875" style="83" customWidth="1"/>
    <col min="4360" max="4360" width="13.140625" style="83" customWidth="1"/>
    <col min="4361" max="4361" width="13.28515625" style="83" customWidth="1"/>
    <col min="4362" max="4362" width="9.7109375" style="83" customWidth="1"/>
    <col min="4363" max="4363" width="4.85546875" style="83" customWidth="1"/>
    <col min="4364" max="4364" width="5.7109375" style="83" customWidth="1"/>
    <col min="4365" max="4365" width="4.7109375" style="83" customWidth="1"/>
    <col min="4366" max="4366" width="12.5703125" style="83" customWidth="1"/>
    <col min="4367" max="4611" width="9.140625" style="83"/>
    <col min="4612" max="4612" width="25.5703125" style="83" customWidth="1"/>
    <col min="4613" max="4613" width="13" style="83" customWidth="1"/>
    <col min="4614" max="4614" width="11.42578125" style="83" customWidth="1"/>
    <col min="4615" max="4615" width="12.85546875" style="83" customWidth="1"/>
    <col min="4616" max="4616" width="13.140625" style="83" customWidth="1"/>
    <col min="4617" max="4617" width="13.28515625" style="83" customWidth="1"/>
    <col min="4618" max="4618" width="9.7109375" style="83" customWidth="1"/>
    <col min="4619" max="4619" width="4.85546875" style="83" customWidth="1"/>
    <col min="4620" max="4620" width="5.7109375" style="83" customWidth="1"/>
    <col min="4621" max="4621" width="4.7109375" style="83" customWidth="1"/>
    <col min="4622" max="4622" width="12.5703125" style="83" customWidth="1"/>
    <col min="4623" max="4867" width="9.140625" style="83"/>
    <col min="4868" max="4868" width="25.5703125" style="83" customWidth="1"/>
    <col min="4869" max="4869" width="13" style="83" customWidth="1"/>
    <col min="4870" max="4870" width="11.42578125" style="83" customWidth="1"/>
    <col min="4871" max="4871" width="12.85546875" style="83" customWidth="1"/>
    <col min="4872" max="4872" width="13.140625" style="83" customWidth="1"/>
    <col min="4873" max="4873" width="13.28515625" style="83" customWidth="1"/>
    <col min="4874" max="4874" width="9.7109375" style="83" customWidth="1"/>
    <col min="4875" max="4875" width="4.85546875" style="83" customWidth="1"/>
    <col min="4876" max="4876" width="5.7109375" style="83" customWidth="1"/>
    <col min="4877" max="4877" width="4.7109375" style="83" customWidth="1"/>
    <col min="4878" max="4878" width="12.5703125" style="83" customWidth="1"/>
    <col min="4879" max="5123" width="9.140625" style="83"/>
    <col min="5124" max="5124" width="25.5703125" style="83" customWidth="1"/>
    <col min="5125" max="5125" width="13" style="83" customWidth="1"/>
    <col min="5126" max="5126" width="11.42578125" style="83" customWidth="1"/>
    <col min="5127" max="5127" width="12.85546875" style="83" customWidth="1"/>
    <col min="5128" max="5128" width="13.140625" style="83" customWidth="1"/>
    <col min="5129" max="5129" width="13.28515625" style="83" customWidth="1"/>
    <col min="5130" max="5130" width="9.7109375" style="83" customWidth="1"/>
    <col min="5131" max="5131" width="4.85546875" style="83" customWidth="1"/>
    <col min="5132" max="5132" width="5.7109375" style="83" customWidth="1"/>
    <col min="5133" max="5133" width="4.7109375" style="83" customWidth="1"/>
    <col min="5134" max="5134" width="12.5703125" style="83" customWidth="1"/>
    <col min="5135" max="5379" width="9.140625" style="83"/>
    <col min="5380" max="5380" width="25.5703125" style="83" customWidth="1"/>
    <col min="5381" max="5381" width="13" style="83" customWidth="1"/>
    <col min="5382" max="5382" width="11.42578125" style="83" customWidth="1"/>
    <col min="5383" max="5383" width="12.85546875" style="83" customWidth="1"/>
    <col min="5384" max="5384" width="13.140625" style="83" customWidth="1"/>
    <col min="5385" max="5385" width="13.28515625" style="83" customWidth="1"/>
    <col min="5386" max="5386" width="9.7109375" style="83" customWidth="1"/>
    <col min="5387" max="5387" width="4.85546875" style="83" customWidth="1"/>
    <col min="5388" max="5388" width="5.7109375" style="83" customWidth="1"/>
    <col min="5389" max="5389" width="4.7109375" style="83" customWidth="1"/>
    <col min="5390" max="5390" width="12.5703125" style="83" customWidth="1"/>
    <col min="5391" max="5635" width="9.140625" style="83"/>
    <col min="5636" max="5636" width="25.5703125" style="83" customWidth="1"/>
    <col min="5637" max="5637" width="13" style="83" customWidth="1"/>
    <col min="5638" max="5638" width="11.42578125" style="83" customWidth="1"/>
    <col min="5639" max="5639" width="12.85546875" style="83" customWidth="1"/>
    <col min="5640" max="5640" width="13.140625" style="83" customWidth="1"/>
    <col min="5641" max="5641" width="13.28515625" style="83" customWidth="1"/>
    <col min="5642" max="5642" width="9.7109375" style="83" customWidth="1"/>
    <col min="5643" max="5643" width="4.85546875" style="83" customWidth="1"/>
    <col min="5644" max="5644" width="5.7109375" style="83" customWidth="1"/>
    <col min="5645" max="5645" width="4.7109375" style="83" customWidth="1"/>
    <col min="5646" max="5646" width="12.5703125" style="83" customWidth="1"/>
    <col min="5647" max="5891" width="9.140625" style="83"/>
    <col min="5892" max="5892" width="25.5703125" style="83" customWidth="1"/>
    <col min="5893" max="5893" width="13" style="83" customWidth="1"/>
    <col min="5894" max="5894" width="11.42578125" style="83" customWidth="1"/>
    <col min="5895" max="5895" width="12.85546875" style="83" customWidth="1"/>
    <col min="5896" max="5896" width="13.140625" style="83" customWidth="1"/>
    <col min="5897" max="5897" width="13.28515625" style="83" customWidth="1"/>
    <col min="5898" max="5898" width="9.7109375" style="83" customWidth="1"/>
    <col min="5899" max="5899" width="4.85546875" style="83" customWidth="1"/>
    <col min="5900" max="5900" width="5.7109375" style="83" customWidth="1"/>
    <col min="5901" max="5901" width="4.7109375" style="83" customWidth="1"/>
    <col min="5902" max="5902" width="12.5703125" style="83" customWidth="1"/>
    <col min="5903" max="6147" width="9.140625" style="83"/>
    <col min="6148" max="6148" width="25.5703125" style="83" customWidth="1"/>
    <col min="6149" max="6149" width="13" style="83" customWidth="1"/>
    <col min="6150" max="6150" width="11.42578125" style="83" customWidth="1"/>
    <col min="6151" max="6151" width="12.85546875" style="83" customWidth="1"/>
    <col min="6152" max="6152" width="13.140625" style="83" customWidth="1"/>
    <col min="6153" max="6153" width="13.28515625" style="83" customWidth="1"/>
    <col min="6154" max="6154" width="9.7109375" style="83" customWidth="1"/>
    <col min="6155" max="6155" width="4.85546875" style="83" customWidth="1"/>
    <col min="6156" max="6156" width="5.7109375" style="83" customWidth="1"/>
    <col min="6157" max="6157" width="4.7109375" style="83" customWidth="1"/>
    <col min="6158" max="6158" width="12.5703125" style="83" customWidth="1"/>
    <col min="6159" max="6403" width="9.140625" style="83"/>
    <col min="6404" max="6404" width="25.5703125" style="83" customWidth="1"/>
    <col min="6405" max="6405" width="13" style="83" customWidth="1"/>
    <col min="6406" max="6406" width="11.42578125" style="83" customWidth="1"/>
    <col min="6407" max="6407" width="12.85546875" style="83" customWidth="1"/>
    <col min="6408" max="6408" width="13.140625" style="83" customWidth="1"/>
    <col min="6409" max="6409" width="13.28515625" style="83" customWidth="1"/>
    <col min="6410" max="6410" width="9.7109375" style="83" customWidth="1"/>
    <col min="6411" max="6411" width="4.85546875" style="83" customWidth="1"/>
    <col min="6412" max="6412" width="5.7109375" style="83" customWidth="1"/>
    <col min="6413" max="6413" width="4.7109375" style="83" customWidth="1"/>
    <col min="6414" max="6414" width="12.5703125" style="83" customWidth="1"/>
    <col min="6415" max="6659" width="9.140625" style="83"/>
    <col min="6660" max="6660" width="25.5703125" style="83" customWidth="1"/>
    <col min="6661" max="6661" width="13" style="83" customWidth="1"/>
    <col min="6662" max="6662" width="11.42578125" style="83" customWidth="1"/>
    <col min="6663" max="6663" width="12.85546875" style="83" customWidth="1"/>
    <col min="6664" max="6664" width="13.140625" style="83" customWidth="1"/>
    <col min="6665" max="6665" width="13.28515625" style="83" customWidth="1"/>
    <col min="6666" max="6666" width="9.7109375" style="83" customWidth="1"/>
    <col min="6667" max="6667" width="4.85546875" style="83" customWidth="1"/>
    <col min="6668" max="6668" width="5.7109375" style="83" customWidth="1"/>
    <col min="6669" max="6669" width="4.7109375" style="83" customWidth="1"/>
    <col min="6670" max="6670" width="12.5703125" style="83" customWidth="1"/>
    <col min="6671" max="6915" width="9.140625" style="83"/>
    <col min="6916" max="6916" width="25.5703125" style="83" customWidth="1"/>
    <col min="6917" max="6917" width="13" style="83" customWidth="1"/>
    <col min="6918" max="6918" width="11.42578125" style="83" customWidth="1"/>
    <col min="6919" max="6919" width="12.85546875" style="83" customWidth="1"/>
    <col min="6920" max="6920" width="13.140625" style="83" customWidth="1"/>
    <col min="6921" max="6921" width="13.28515625" style="83" customWidth="1"/>
    <col min="6922" max="6922" width="9.7109375" style="83" customWidth="1"/>
    <col min="6923" max="6923" width="4.85546875" style="83" customWidth="1"/>
    <col min="6924" max="6924" width="5.7109375" style="83" customWidth="1"/>
    <col min="6925" max="6925" width="4.7109375" style="83" customWidth="1"/>
    <col min="6926" max="6926" width="12.5703125" style="83" customWidth="1"/>
    <col min="6927" max="7171" width="9.140625" style="83"/>
    <col min="7172" max="7172" width="25.5703125" style="83" customWidth="1"/>
    <col min="7173" max="7173" width="13" style="83" customWidth="1"/>
    <col min="7174" max="7174" width="11.42578125" style="83" customWidth="1"/>
    <col min="7175" max="7175" width="12.85546875" style="83" customWidth="1"/>
    <col min="7176" max="7176" width="13.140625" style="83" customWidth="1"/>
    <col min="7177" max="7177" width="13.28515625" style="83" customWidth="1"/>
    <col min="7178" max="7178" width="9.7109375" style="83" customWidth="1"/>
    <col min="7179" max="7179" width="4.85546875" style="83" customWidth="1"/>
    <col min="7180" max="7180" width="5.7109375" style="83" customWidth="1"/>
    <col min="7181" max="7181" width="4.7109375" style="83" customWidth="1"/>
    <col min="7182" max="7182" width="12.5703125" style="83" customWidth="1"/>
    <col min="7183" max="7427" width="9.140625" style="83"/>
    <col min="7428" max="7428" width="25.5703125" style="83" customWidth="1"/>
    <col min="7429" max="7429" width="13" style="83" customWidth="1"/>
    <col min="7430" max="7430" width="11.42578125" style="83" customWidth="1"/>
    <col min="7431" max="7431" width="12.85546875" style="83" customWidth="1"/>
    <col min="7432" max="7432" width="13.140625" style="83" customWidth="1"/>
    <col min="7433" max="7433" width="13.28515625" style="83" customWidth="1"/>
    <col min="7434" max="7434" width="9.7109375" style="83" customWidth="1"/>
    <col min="7435" max="7435" width="4.85546875" style="83" customWidth="1"/>
    <col min="7436" max="7436" width="5.7109375" style="83" customWidth="1"/>
    <col min="7437" max="7437" width="4.7109375" style="83" customWidth="1"/>
    <col min="7438" max="7438" width="12.5703125" style="83" customWidth="1"/>
    <col min="7439" max="7683" width="9.140625" style="83"/>
    <col min="7684" max="7684" width="25.5703125" style="83" customWidth="1"/>
    <col min="7685" max="7685" width="13" style="83" customWidth="1"/>
    <col min="7686" max="7686" width="11.42578125" style="83" customWidth="1"/>
    <col min="7687" max="7687" width="12.85546875" style="83" customWidth="1"/>
    <col min="7688" max="7688" width="13.140625" style="83" customWidth="1"/>
    <col min="7689" max="7689" width="13.28515625" style="83" customWidth="1"/>
    <col min="7690" max="7690" width="9.7109375" style="83" customWidth="1"/>
    <col min="7691" max="7691" width="4.85546875" style="83" customWidth="1"/>
    <col min="7692" max="7692" width="5.7109375" style="83" customWidth="1"/>
    <col min="7693" max="7693" width="4.7109375" style="83" customWidth="1"/>
    <col min="7694" max="7694" width="12.5703125" style="83" customWidth="1"/>
    <col min="7695" max="7939" width="9.140625" style="83"/>
    <col min="7940" max="7940" width="25.5703125" style="83" customWidth="1"/>
    <col min="7941" max="7941" width="13" style="83" customWidth="1"/>
    <col min="7942" max="7942" width="11.42578125" style="83" customWidth="1"/>
    <col min="7943" max="7943" width="12.85546875" style="83" customWidth="1"/>
    <col min="7944" max="7944" width="13.140625" style="83" customWidth="1"/>
    <col min="7945" max="7945" width="13.28515625" style="83" customWidth="1"/>
    <col min="7946" max="7946" width="9.7109375" style="83" customWidth="1"/>
    <col min="7947" max="7947" width="4.85546875" style="83" customWidth="1"/>
    <col min="7948" max="7948" width="5.7109375" style="83" customWidth="1"/>
    <col min="7949" max="7949" width="4.7109375" style="83" customWidth="1"/>
    <col min="7950" max="7950" width="12.5703125" style="83" customWidth="1"/>
    <col min="7951" max="8195" width="9.140625" style="83"/>
    <col min="8196" max="8196" width="25.5703125" style="83" customWidth="1"/>
    <col min="8197" max="8197" width="13" style="83" customWidth="1"/>
    <col min="8198" max="8198" width="11.42578125" style="83" customWidth="1"/>
    <col min="8199" max="8199" width="12.85546875" style="83" customWidth="1"/>
    <col min="8200" max="8200" width="13.140625" style="83" customWidth="1"/>
    <col min="8201" max="8201" width="13.28515625" style="83" customWidth="1"/>
    <col min="8202" max="8202" width="9.7109375" style="83" customWidth="1"/>
    <col min="8203" max="8203" width="4.85546875" style="83" customWidth="1"/>
    <col min="8204" max="8204" width="5.7109375" style="83" customWidth="1"/>
    <col min="8205" max="8205" width="4.7109375" style="83" customWidth="1"/>
    <col min="8206" max="8206" width="12.5703125" style="83" customWidth="1"/>
    <col min="8207" max="8451" width="9.140625" style="83"/>
    <col min="8452" max="8452" width="25.5703125" style="83" customWidth="1"/>
    <col min="8453" max="8453" width="13" style="83" customWidth="1"/>
    <col min="8454" max="8454" width="11.42578125" style="83" customWidth="1"/>
    <col min="8455" max="8455" width="12.85546875" style="83" customWidth="1"/>
    <col min="8456" max="8456" width="13.140625" style="83" customWidth="1"/>
    <col min="8457" max="8457" width="13.28515625" style="83" customWidth="1"/>
    <col min="8458" max="8458" width="9.7109375" style="83" customWidth="1"/>
    <col min="8459" max="8459" width="4.85546875" style="83" customWidth="1"/>
    <col min="8460" max="8460" width="5.7109375" style="83" customWidth="1"/>
    <col min="8461" max="8461" width="4.7109375" style="83" customWidth="1"/>
    <col min="8462" max="8462" width="12.5703125" style="83" customWidth="1"/>
    <col min="8463" max="8707" width="9.140625" style="83"/>
    <col min="8708" max="8708" width="25.5703125" style="83" customWidth="1"/>
    <col min="8709" max="8709" width="13" style="83" customWidth="1"/>
    <col min="8710" max="8710" width="11.42578125" style="83" customWidth="1"/>
    <col min="8711" max="8711" width="12.85546875" style="83" customWidth="1"/>
    <col min="8712" max="8712" width="13.140625" style="83" customWidth="1"/>
    <col min="8713" max="8713" width="13.28515625" style="83" customWidth="1"/>
    <col min="8714" max="8714" width="9.7109375" style="83" customWidth="1"/>
    <col min="8715" max="8715" width="4.85546875" style="83" customWidth="1"/>
    <col min="8716" max="8716" width="5.7109375" style="83" customWidth="1"/>
    <col min="8717" max="8717" width="4.7109375" style="83" customWidth="1"/>
    <col min="8718" max="8718" width="12.5703125" style="83" customWidth="1"/>
    <col min="8719" max="8963" width="9.140625" style="83"/>
    <col min="8964" max="8964" width="25.5703125" style="83" customWidth="1"/>
    <col min="8965" max="8965" width="13" style="83" customWidth="1"/>
    <col min="8966" max="8966" width="11.42578125" style="83" customWidth="1"/>
    <col min="8967" max="8967" width="12.85546875" style="83" customWidth="1"/>
    <col min="8968" max="8968" width="13.140625" style="83" customWidth="1"/>
    <col min="8969" max="8969" width="13.28515625" style="83" customWidth="1"/>
    <col min="8970" max="8970" width="9.7109375" style="83" customWidth="1"/>
    <col min="8971" max="8971" width="4.85546875" style="83" customWidth="1"/>
    <col min="8972" max="8972" width="5.7109375" style="83" customWidth="1"/>
    <col min="8973" max="8973" width="4.7109375" style="83" customWidth="1"/>
    <col min="8974" max="8974" width="12.5703125" style="83" customWidth="1"/>
    <col min="8975" max="9219" width="9.140625" style="83"/>
    <col min="9220" max="9220" width="25.5703125" style="83" customWidth="1"/>
    <col min="9221" max="9221" width="13" style="83" customWidth="1"/>
    <col min="9222" max="9222" width="11.42578125" style="83" customWidth="1"/>
    <col min="9223" max="9223" width="12.85546875" style="83" customWidth="1"/>
    <col min="9224" max="9224" width="13.140625" style="83" customWidth="1"/>
    <col min="9225" max="9225" width="13.28515625" style="83" customWidth="1"/>
    <col min="9226" max="9226" width="9.7109375" style="83" customWidth="1"/>
    <col min="9227" max="9227" width="4.85546875" style="83" customWidth="1"/>
    <col min="9228" max="9228" width="5.7109375" style="83" customWidth="1"/>
    <col min="9229" max="9229" width="4.7109375" style="83" customWidth="1"/>
    <col min="9230" max="9230" width="12.5703125" style="83" customWidth="1"/>
    <col min="9231" max="9475" width="9.140625" style="83"/>
    <col min="9476" max="9476" width="25.5703125" style="83" customWidth="1"/>
    <col min="9477" max="9477" width="13" style="83" customWidth="1"/>
    <col min="9478" max="9478" width="11.42578125" style="83" customWidth="1"/>
    <col min="9479" max="9479" width="12.85546875" style="83" customWidth="1"/>
    <col min="9480" max="9480" width="13.140625" style="83" customWidth="1"/>
    <col min="9481" max="9481" width="13.28515625" style="83" customWidth="1"/>
    <col min="9482" max="9482" width="9.7109375" style="83" customWidth="1"/>
    <col min="9483" max="9483" width="4.85546875" style="83" customWidth="1"/>
    <col min="9484" max="9484" width="5.7109375" style="83" customWidth="1"/>
    <col min="9485" max="9485" width="4.7109375" style="83" customWidth="1"/>
    <col min="9486" max="9486" width="12.5703125" style="83" customWidth="1"/>
    <col min="9487" max="9731" width="9.140625" style="83"/>
    <col min="9732" max="9732" width="25.5703125" style="83" customWidth="1"/>
    <col min="9733" max="9733" width="13" style="83" customWidth="1"/>
    <col min="9734" max="9734" width="11.42578125" style="83" customWidth="1"/>
    <col min="9735" max="9735" width="12.85546875" style="83" customWidth="1"/>
    <col min="9736" max="9736" width="13.140625" style="83" customWidth="1"/>
    <col min="9737" max="9737" width="13.28515625" style="83" customWidth="1"/>
    <col min="9738" max="9738" width="9.7109375" style="83" customWidth="1"/>
    <col min="9739" max="9739" width="4.85546875" style="83" customWidth="1"/>
    <col min="9740" max="9740" width="5.7109375" style="83" customWidth="1"/>
    <col min="9741" max="9741" width="4.7109375" style="83" customWidth="1"/>
    <col min="9742" max="9742" width="12.5703125" style="83" customWidth="1"/>
    <col min="9743" max="9987" width="9.140625" style="83"/>
    <col min="9988" max="9988" width="25.5703125" style="83" customWidth="1"/>
    <col min="9989" max="9989" width="13" style="83" customWidth="1"/>
    <col min="9990" max="9990" width="11.42578125" style="83" customWidth="1"/>
    <col min="9991" max="9991" width="12.85546875" style="83" customWidth="1"/>
    <col min="9992" max="9992" width="13.140625" style="83" customWidth="1"/>
    <col min="9993" max="9993" width="13.28515625" style="83" customWidth="1"/>
    <col min="9994" max="9994" width="9.7109375" style="83" customWidth="1"/>
    <col min="9995" max="9995" width="4.85546875" style="83" customWidth="1"/>
    <col min="9996" max="9996" width="5.7109375" style="83" customWidth="1"/>
    <col min="9997" max="9997" width="4.7109375" style="83" customWidth="1"/>
    <col min="9998" max="9998" width="12.5703125" style="83" customWidth="1"/>
    <col min="9999" max="10243" width="9.140625" style="83"/>
    <col min="10244" max="10244" width="25.5703125" style="83" customWidth="1"/>
    <col min="10245" max="10245" width="13" style="83" customWidth="1"/>
    <col min="10246" max="10246" width="11.42578125" style="83" customWidth="1"/>
    <col min="10247" max="10247" width="12.85546875" style="83" customWidth="1"/>
    <col min="10248" max="10248" width="13.140625" style="83" customWidth="1"/>
    <col min="10249" max="10249" width="13.28515625" style="83" customWidth="1"/>
    <col min="10250" max="10250" width="9.7109375" style="83" customWidth="1"/>
    <col min="10251" max="10251" width="4.85546875" style="83" customWidth="1"/>
    <col min="10252" max="10252" width="5.7109375" style="83" customWidth="1"/>
    <col min="10253" max="10253" width="4.7109375" style="83" customWidth="1"/>
    <col min="10254" max="10254" width="12.5703125" style="83" customWidth="1"/>
    <col min="10255" max="10499" width="9.140625" style="83"/>
    <col min="10500" max="10500" width="25.5703125" style="83" customWidth="1"/>
    <col min="10501" max="10501" width="13" style="83" customWidth="1"/>
    <col min="10502" max="10502" width="11.42578125" style="83" customWidth="1"/>
    <col min="10503" max="10503" width="12.85546875" style="83" customWidth="1"/>
    <col min="10504" max="10504" width="13.140625" style="83" customWidth="1"/>
    <col min="10505" max="10505" width="13.28515625" style="83" customWidth="1"/>
    <col min="10506" max="10506" width="9.7109375" style="83" customWidth="1"/>
    <col min="10507" max="10507" width="4.85546875" style="83" customWidth="1"/>
    <col min="10508" max="10508" width="5.7109375" style="83" customWidth="1"/>
    <col min="10509" max="10509" width="4.7109375" style="83" customWidth="1"/>
    <col min="10510" max="10510" width="12.5703125" style="83" customWidth="1"/>
    <col min="10511" max="10755" width="9.140625" style="83"/>
    <col min="10756" max="10756" width="25.5703125" style="83" customWidth="1"/>
    <col min="10757" max="10757" width="13" style="83" customWidth="1"/>
    <col min="10758" max="10758" width="11.42578125" style="83" customWidth="1"/>
    <col min="10759" max="10759" width="12.85546875" style="83" customWidth="1"/>
    <col min="10760" max="10760" width="13.140625" style="83" customWidth="1"/>
    <col min="10761" max="10761" width="13.28515625" style="83" customWidth="1"/>
    <col min="10762" max="10762" width="9.7109375" style="83" customWidth="1"/>
    <col min="10763" max="10763" width="4.85546875" style="83" customWidth="1"/>
    <col min="10764" max="10764" width="5.7109375" style="83" customWidth="1"/>
    <col min="10765" max="10765" width="4.7109375" style="83" customWidth="1"/>
    <col min="10766" max="10766" width="12.5703125" style="83" customWidth="1"/>
    <col min="10767" max="11011" width="9.140625" style="83"/>
    <col min="11012" max="11012" width="25.5703125" style="83" customWidth="1"/>
    <col min="11013" max="11013" width="13" style="83" customWidth="1"/>
    <col min="11014" max="11014" width="11.42578125" style="83" customWidth="1"/>
    <col min="11015" max="11015" width="12.85546875" style="83" customWidth="1"/>
    <col min="11016" max="11016" width="13.140625" style="83" customWidth="1"/>
    <col min="11017" max="11017" width="13.28515625" style="83" customWidth="1"/>
    <col min="11018" max="11018" width="9.7109375" style="83" customWidth="1"/>
    <col min="11019" max="11019" width="4.85546875" style="83" customWidth="1"/>
    <col min="11020" max="11020" width="5.7109375" style="83" customWidth="1"/>
    <col min="11021" max="11021" width="4.7109375" style="83" customWidth="1"/>
    <col min="11022" max="11022" width="12.5703125" style="83" customWidth="1"/>
    <col min="11023" max="11267" width="9.140625" style="83"/>
    <col min="11268" max="11268" width="25.5703125" style="83" customWidth="1"/>
    <col min="11269" max="11269" width="13" style="83" customWidth="1"/>
    <col min="11270" max="11270" width="11.42578125" style="83" customWidth="1"/>
    <col min="11271" max="11271" width="12.85546875" style="83" customWidth="1"/>
    <col min="11272" max="11272" width="13.140625" style="83" customWidth="1"/>
    <col min="11273" max="11273" width="13.28515625" style="83" customWidth="1"/>
    <col min="11274" max="11274" width="9.7109375" style="83" customWidth="1"/>
    <col min="11275" max="11275" width="4.85546875" style="83" customWidth="1"/>
    <col min="11276" max="11276" width="5.7109375" style="83" customWidth="1"/>
    <col min="11277" max="11277" width="4.7109375" style="83" customWidth="1"/>
    <col min="11278" max="11278" width="12.5703125" style="83" customWidth="1"/>
    <col min="11279" max="11523" width="9.140625" style="83"/>
    <col min="11524" max="11524" width="25.5703125" style="83" customWidth="1"/>
    <col min="11525" max="11525" width="13" style="83" customWidth="1"/>
    <col min="11526" max="11526" width="11.42578125" style="83" customWidth="1"/>
    <col min="11527" max="11527" width="12.85546875" style="83" customWidth="1"/>
    <col min="11528" max="11528" width="13.140625" style="83" customWidth="1"/>
    <col min="11529" max="11529" width="13.28515625" style="83" customWidth="1"/>
    <col min="11530" max="11530" width="9.7109375" style="83" customWidth="1"/>
    <col min="11531" max="11531" width="4.85546875" style="83" customWidth="1"/>
    <col min="11532" max="11532" width="5.7109375" style="83" customWidth="1"/>
    <col min="11533" max="11533" width="4.7109375" style="83" customWidth="1"/>
    <col min="11534" max="11534" width="12.5703125" style="83" customWidth="1"/>
    <col min="11535" max="11779" width="9.140625" style="83"/>
    <col min="11780" max="11780" width="25.5703125" style="83" customWidth="1"/>
    <col min="11781" max="11781" width="13" style="83" customWidth="1"/>
    <col min="11782" max="11782" width="11.42578125" style="83" customWidth="1"/>
    <col min="11783" max="11783" width="12.85546875" style="83" customWidth="1"/>
    <col min="11784" max="11784" width="13.140625" style="83" customWidth="1"/>
    <col min="11785" max="11785" width="13.28515625" style="83" customWidth="1"/>
    <col min="11786" max="11786" width="9.7109375" style="83" customWidth="1"/>
    <col min="11787" max="11787" width="4.85546875" style="83" customWidth="1"/>
    <col min="11788" max="11788" width="5.7109375" style="83" customWidth="1"/>
    <col min="11789" max="11789" width="4.7109375" style="83" customWidth="1"/>
    <col min="11790" max="11790" width="12.5703125" style="83" customWidth="1"/>
    <col min="11791" max="12035" width="9.140625" style="83"/>
    <col min="12036" max="12036" width="25.5703125" style="83" customWidth="1"/>
    <col min="12037" max="12037" width="13" style="83" customWidth="1"/>
    <col min="12038" max="12038" width="11.42578125" style="83" customWidth="1"/>
    <col min="12039" max="12039" width="12.85546875" style="83" customWidth="1"/>
    <col min="12040" max="12040" width="13.140625" style="83" customWidth="1"/>
    <col min="12041" max="12041" width="13.28515625" style="83" customWidth="1"/>
    <col min="12042" max="12042" width="9.7109375" style="83" customWidth="1"/>
    <col min="12043" max="12043" width="4.85546875" style="83" customWidth="1"/>
    <col min="12044" max="12044" width="5.7109375" style="83" customWidth="1"/>
    <col min="12045" max="12045" width="4.7109375" style="83" customWidth="1"/>
    <col min="12046" max="12046" width="12.5703125" style="83" customWidth="1"/>
    <col min="12047" max="12291" width="9.140625" style="83"/>
    <col min="12292" max="12292" width="25.5703125" style="83" customWidth="1"/>
    <col min="12293" max="12293" width="13" style="83" customWidth="1"/>
    <col min="12294" max="12294" width="11.42578125" style="83" customWidth="1"/>
    <col min="12295" max="12295" width="12.85546875" style="83" customWidth="1"/>
    <col min="12296" max="12296" width="13.140625" style="83" customWidth="1"/>
    <col min="12297" max="12297" width="13.28515625" style="83" customWidth="1"/>
    <col min="12298" max="12298" width="9.7109375" style="83" customWidth="1"/>
    <col min="12299" max="12299" width="4.85546875" style="83" customWidth="1"/>
    <col min="12300" max="12300" width="5.7109375" style="83" customWidth="1"/>
    <col min="12301" max="12301" width="4.7109375" style="83" customWidth="1"/>
    <col min="12302" max="12302" width="12.5703125" style="83" customWidth="1"/>
    <col min="12303" max="12547" width="9.140625" style="83"/>
    <col min="12548" max="12548" width="25.5703125" style="83" customWidth="1"/>
    <col min="12549" max="12549" width="13" style="83" customWidth="1"/>
    <col min="12550" max="12550" width="11.42578125" style="83" customWidth="1"/>
    <col min="12551" max="12551" width="12.85546875" style="83" customWidth="1"/>
    <col min="12552" max="12552" width="13.140625" style="83" customWidth="1"/>
    <col min="12553" max="12553" width="13.28515625" style="83" customWidth="1"/>
    <col min="12554" max="12554" width="9.7109375" style="83" customWidth="1"/>
    <col min="12555" max="12555" width="4.85546875" style="83" customWidth="1"/>
    <col min="12556" max="12556" width="5.7109375" style="83" customWidth="1"/>
    <col min="12557" max="12557" width="4.7109375" style="83" customWidth="1"/>
    <col min="12558" max="12558" width="12.5703125" style="83" customWidth="1"/>
    <col min="12559" max="12803" width="9.140625" style="83"/>
    <col min="12804" max="12804" width="25.5703125" style="83" customWidth="1"/>
    <col min="12805" max="12805" width="13" style="83" customWidth="1"/>
    <col min="12806" max="12806" width="11.42578125" style="83" customWidth="1"/>
    <col min="12807" max="12807" width="12.85546875" style="83" customWidth="1"/>
    <col min="12808" max="12808" width="13.140625" style="83" customWidth="1"/>
    <col min="12809" max="12809" width="13.28515625" style="83" customWidth="1"/>
    <col min="12810" max="12810" width="9.7109375" style="83" customWidth="1"/>
    <col min="12811" max="12811" width="4.85546875" style="83" customWidth="1"/>
    <col min="12812" max="12812" width="5.7109375" style="83" customWidth="1"/>
    <col min="12813" max="12813" width="4.7109375" style="83" customWidth="1"/>
    <col min="12814" max="12814" width="12.5703125" style="83" customWidth="1"/>
    <col min="12815" max="13059" width="9.140625" style="83"/>
    <col min="13060" max="13060" width="25.5703125" style="83" customWidth="1"/>
    <col min="13061" max="13061" width="13" style="83" customWidth="1"/>
    <col min="13062" max="13062" width="11.42578125" style="83" customWidth="1"/>
    <col min="13063" max="13063" width="12.85546875" style="83" customWidth="1"/>
    <col min="13064" max="13064" width="13.140625" style="83" customWidth="1"/>
    <col min="13065" max="13065" width="13.28515625" style="83" customWidth="1"/>
    <col min="13066" max="13066" width="9.7109375" style="83" customWidth="1"/>
    <col min="13067" max="13067" width="4.85546875" style="83" customWidth="1"/>
    <col min="13068" max="13068" width="5.7109375" style="83" customWidth="1"/>
    <col min="13069" max="13069" width="4.7109375" style="83" customWidth="1"/>
    <col min="13070" max="13070" width="12.5703125" style="83" customWidth="1"/>
    <col min="13071" max="13315" width="9.140625" style="83"/>
    <col min="13316" max="13316" width="25.5703125" style="83" customWidth="1"/>
    <col min="13317" max="13317" width="13" style="83" customWidth="1"/>
    <col min="13318" max="13318" width="11.42578125" style="83" customWidth="1"/>
    <col min="13319" max="13319" width="12.85546875" style="83" customWidth="1"/>
    <col min="13320" max="13320" width="13.140625" style="83" customWidth="1"/>
    <col min="13321" max="13321" width="13.28515625" style="83" customWidth="1"/>
    <col min="13322" max="13322" width="9.7109375" style="83" customWidth="1"/>
    <col min="13323" max="13323" width="4.85546875" style="83" customWidth="1"/>
    <col min="13324" max="13324" width="5.7109375" style="83" customWidth="1"/>
    <col min="13325" max="13325" width="4.7109375" style="83" customWidth="1"/>
    <col min="13326" max="13326" width="12.5703125" style="83" customWidth="1"/>
    <col min="13327" max="13571" width="9.140625" style="83"/>
    <col min="13572" max="13572" width="25.5703125" style="83" customWidth="1"/>
    <col min="13573" max="13573" width="13" style="83" customWidth="1"/>
    <col min="13574" max="13574" width="11.42578125" style="83" customWidth="1"/>
    <col min="13575" max="13575" width="12.85546875" style="83" customWidth="1"/>
    <col min="13576" max="13576" width="13.140625" style="83" customWidth="1"/>
    <col min="13577" max="13577" width="13.28515625" style="83" customWidth="1"/>
    <col min="13578" max="13578" width="9.7109375" style="83" customWidth="1"/>
    <col min="13579" max="13579" width="4.85546875" style="83" customWidth="1"/>
    <col min="13580" max="13580" width="5.7109375" style="83" customWidth="1"/>
    <col min="13581" max="13581" width="4.7109375" style="83" customWidth="1"/>
    <col min="13582" max="13582" width="12.5703125" style="83" customWidth="1"/>
    <col min="13583" max="13827" width="9.140625" style="83"/>
    <col min="13828" max="13828" width="25.5703125" style="83" customWidth="1"/>
    <col min="13829" max="13829" width="13" style="83" customWidth="1"/>
    <col min="13830" max="13830" width="11.42578125" style="83" customWidth="1"/>
    <col min="13831" max="13831" width="12.85546875" style="83" customWidth="1"/>
    <col min="13832" max="13832" width="13.140625" style="83" customWidth="1"/>
    <col min="13833" max="13833" width="13.28515625" style="83" customWidth="1"/>
    <col min="13834" max="13834" width="9.7109375" style="83" customWidth="1"/>
    <col min="13835" max="13835" width="4.85546875" style="83" customWidth="1"/>
    <col min="13836" max="13836" width="5.7109375" style="83" customWidth="1"/>
    <col min="13837" max="13837" width="4.7109375" style="83" customWidth="1"/>
    <col min="13838" max="13838" width="12.5703125" style="83" customWidth="1"/>
    <col min="13839" max="14083" width="9.140625" style="83"/>
    <col min="14084" max="14084" width="25.5703125" style="83" customWidth="1"/>
    <col min="14085" max="14085" width="13" style="83" customWidth="1"/>
    <col min="14086" max="14086" width="11.42578125" style="83" customWidth="1"/>
    <col min="14087" max="14087" width="12.85546875" style="83" customWidth="1"/>
    <col min="14088" max="14088" width="13.140625" style="83" customWidth="1"/>
    <col min="14089" max="14089" width="13.28515625" style="83" customWidth="1"/>
    <col min="14090" max="14090" width="9.7109375" style="83" customWidth="1"/>
    <col min="14091" max="14091" width="4.85546875" style="83" customWidth="1"/>
    <col min="14092" max="14092" width="5.7109375" style="83" customWidth="1"/>
    <col min="14093" max="14093" width="4.7109375" style="83" customWidth="1"/>
    <col min="14094" max="14094" width="12.5703125" style="83" customWidth="1"/>
    <col min="14095" max="14339" width="9.140625" style="83"/>
    <col min="14340" max="14340" width="25.5703125" style="83" customWidth="1"/>
    <col min="14341" max="14341" width="13" style="83" customWidth="1"/>
    <col min="14342" max="14342" width="11.42578125" style="83" customWidth="1"/>
    <col min="14343" max="14343" width="12.85546875" style="83" customWidth="1"/>
    <col min="14344" max="14344" width="13.140625" style="83" customWidth="1"/>
    <col min="14345" max="14345" width="13.28515625" style="83" customWidth="1"/>
    <col min="14346" max="14346" width="9.7109375" style="83" customWidth="1"/>
    <col min="14347" max="14347" width="4.85546875" style="83" customWidth="1"/>
    <col min="14348" max="14348" width="5.7109375" style="83" customWidth="1"/>
    <col min="14349" max="14349" width="4.7109375" style="83" customWidth="1"/>
    <col min="14350" max="14350" width="12.5703125" style="83" customWidth="1"/>
    <col min="14351" max="14595" width="9.140625" style="83"/>
    <col min="14596" max="14596" width="25.5703125" style="83" customWidth="1"/>
    <col min="14597" max="14597" width="13" style="83" customWidth="1"/>
    <col min="14598" max="14598" width="11.42578125" style="83" customWidth="1"/>
    <col min="14599" max="14599" width="12.85546875" style="83" customWidth="1"/>
    <col min="14600" max="14600" width="13.140625" style="83" customWidth="1"/>
    <col min="14601" max="14601" width="13.28515625" style="83" customWidth="1"/>
    <col min="14602" max="14602" width="9.7109375" style="83" customWidth="1"/>
    <col min="14603" max="14603" width="4.85546875" style="83" customWidth="1"/>
    <col min="14604" max="14604" width="5.7109375" style="83" customWidth="1"/>
    <col min="14605" max="14605" width="4.7109375" style="83" customWidth="1"/>
    <col min="14606" max="14606" width="12.5703125" style="83" customWidth="1"/>
    <col min="14607" max="14851" width="9.140625" style="83"/>
    <col min="14852" max="14852" width="25.5703125" style="83" customWidth="1"/>
    <col min="14853" max="14853" width="13" style="83" customWidth="1"/>
    <col min="14854" max="14854" width="11.42578125" style="83" customWidth="1"/>
    <col min="14855" max="14855" width="12.85546875" style="83" customWidth="1"/>
    <col min="14856" max="14856" width="13.140625" style="83" customWidth="1"/>
    <col min="14857" max="14857" width="13.28515625" style="83" customWidth="1"/>
    <col min="14858" max="14858" width="9.7109375" style="83" customWidth="1"/>
    <col min="14859" max="14859" width="4.85546875" style="83" customWidth="1"/>
    <col min="14860" max="14860" width="5.7109375" style="83" customWidth="1"/>
    <col min="14861" max="14861" width="4.7109375" style="83" customWidth="1"/>
    <col min="14862" max="14862" width="12.5703125" style="83" customWidth="1"/>
    <col min="14863" max="15107" width="9.140625" style="83"/>
    <col min="15108" max="15108" width="25.5703125" style="83" customWidth="1"/>
    <col min="15109" max="15109" width="13" style="83" customWidth="1"/>
    <col min="15110" max="15110" width="11.42578125" style="83" customWidth="1"/>
    <col min="15111" max="15111" width="12.85546875" style="83" customWidth="1"/>
    <col min="15112" max="15112" width="13.140625" style="83" customWidth="1"/>
    <col min="15113" max="15113" width="13.28515625" style="83" customWidth="1"/>
    <col min="15114" max="15114" width="9.7109375" style="83" customWidth="1"/>
    <col min="15115" max="15115" width="4.85546875" style="83" customWidth="1"/>
    <col min="15116" max="15116" width="5.7109375" style="83" customWidth="1"/>
    <col min="15117" max="15117" width="4.7109375" style="83" customWidth="1"/>
    <col min="15118" max="15118" width="12.5703125" style="83" customWidth="1"/>
    <col min="15119" max="15363" width="9.140625" style="83"/>
    <col min="15364" max="15364" width="25.5703125" style="83" customWidth="1"/>
    <col min="15365" max="15365" width="13" style="83" customWidth="1"/>
    <col min="15366" max="15366" width="11.42578125" style="83" customWidth="1"/>
    <col min="15367" max="15367" width="12.85546875" style="83" customWidth="1"/>
    <col min="15368" max="15368" width="13.140625" style="83" customWidth="1"/>
    <col min="15369" max="15369" width="13.28515625" style="83" customWidth="1"/>
    <col min="15370" max="15370" width="9.7109375" style="83" customWidth="1"/>
    <col min="15371" max="15371" width="4.85546875" style="83" customWidth="1"/>
    <col min="15372" max="15372" width="5.7109375" style="83" customWidth="1"/>
    <col min="15373" max="15373" width="4.7109375" style="83" customWidth="1"/>
    <col min="15374" max="15374" width="12.5703125" style="83" customWidth="1"/>
    <col min="15375" max="15619" width="9.140625" style="83"/>
    <col min="15620" max="15620" width="25.5703125" style="83" customWidth="1"/>
    <col min="15621" max="15621" width="13" style="83" customWidth="1"/>
    <col min="15622" max="15622" width="11.42578125" style="83" customWidth="1"/>
    <col min="15623" max="15623" width="12.85546875" style="83" customWidth="1"/>
    <col min="15624" max="15624" width="13.140625" style="83" customWidth="1"/>
    <col min="15625" max="15625" width="13.28515625" style="83" customWidth="1"/>
    <col min="15626" max="15626" width="9.7109375" style="83" customWidth="1"/>
    <col min="15627" max="15627" width="4.85546875" style="83" customWidth="1"/>
    <col min="15628" max="15628" width="5.7109375" style="83" customWidth="1"/>
    <col min="15629" max="15629" width="4.7109375" style="83" customWidth="1"/>
    <col min="15630" max="15630" width="12.5703125" style="83" customWidth="1"/>
    <col min="15631" max="15875" width="9.140625" style="83"/>
    <col min="15876" max="15876" width="25.5703125" style="83" customWidth="1"/>
    <col min="15877" max="15877" width="13" style="83" customWidth="1"/>
    <col min="15878" max="15878" width="11.42578125" style="83" customWidth="1"/>
    <col min="15879" max="15879" width="12.85546875" style="83" customWidth="1"/>
    <col min="15880" max="15880" width="13.140625" style="83" customWidth="1"/>
    <col min="15881" max="15881" width="13.28515625" style="83" customWidth="1"/>
    <col min="15882" max="15882" width="9.7109375" style="83" customWidth="1"/>
    <col min="15883" max="15883" width="4.85546875" style="83" customWidth="1"/>
    <col min="15884" max="15884" width="5.7109375" style="83" customWidth="1"/>
    <col min="15885" max="15885" width="4.7109375" style="83" customWidth="1"/>
    <col min="15886" max="15886" width="12.5703125" style="83" customWidth="1"/>
    <col min="15887" max="16131" width="9.140625" style="83"/>
    <col min="16132" max="16132" width="25.5703125" style="83" customWidth="1"/>
    <col min="16133" max="16133" width="13" style="83" customWidth="1"/>
    <col min="16134" max="16134" width="11.42578125" style="83" customWidth="1"/>
    <col min="16135" max="16135" width="12.85546875" style="83" customWidth="1"/>
    <col min="16136" max="16136" width="13.140625" style="83" customWidth="1"/>
    <col min="16137" max="16137" width="13.28515625" style="83" customWidth="1"/>
    <col min="16138" max="16138" width="9.7109375" style="83" customWidth="1"/>
    <col min="16139" max="16139" width="4.85546875" style="83" customWidth="1"/>
    <col min="16140" max="16140" width="5.7109375" style="83" customWidth="1"/>
    <col min="16141" max="16141" width="4.7109375" style="83" customWidth="1"/>
    <col min="16142" max="16142" width="12.5703125" style="83" customWidth="1"/>
    <col min="16143" max="16384" width="9.140625" style="83"/>
  </cols>
  <sheetData>
    <row r="1" spans="1:21">
      <c r="A1" s="137" t="s">
        <v>553</v>
      </c>
      <c r="D1" s="393"/>
    </row>
    <row r="2" spans="1:21">
      <c r="A2" s="123" t="s">
        <v>64</v>
      </c>
      <c r="B2" s="123"/>
      <c r="C2" s="123"/>
      <c r="D2" s="123"/>
      <c r="E2" s="124"/>
      <c r="F2" s="124"/>
      <c r="G2" s="124"/>
      <c r="H2" s="124"/>
      <c r="I2" s="124"/>
      <c r="J2" s="124"/>
    </row>
    <row r="3" spans="1:21">
      <c r="A3" s="123" t="s">
        <v>6</v>
      </c>
      <c r="B3" s="123"/>
      <c r="C3" s="123"/>
      <c r="D3" s="123"/>
      <c r="E3" s="124"/>
      <c r="F3" s="124"/>
      <c r="G3" s="124"/>
      <c r="H3" s="124"/>
      <c r="I3" s="124"/>
      <c r="J3" s="124"/>
    </row>
    <row r="4" spans="1:21">
      <c r="A4" s="123" t="s">
        <v>548</v>
      </c>
      <c r="B4" s="123"/>
      <c r="C4" s="123"/>
      <c r="D4" s="123"/>
      <c r="E4" s="124"/>
      <c r="F4" s="124"/>
      <c r="G4" s="124"/>
      <c r="H4" s="124"/>
      <c r="I4" s="124"/>
      <c r="J4" s="124"/>
    </row>
    <row r="5" spans="1:21">
      <c r="A5" s="137"/>
      <c r="B5" s="137"/>
      <c r="C5" s="137"/>
      <c r="Q5" s="1015"/>
      <c r="R5" s="1015"/>
      <c r="S5" s="1015"/>
      <c r="T5" s="1015"/>
      <c r="U5" s="1015"/>
    </row>
    <row r="6" spans="1:21" s="137" customFormat="1" ht="21.75" customHeight="1">
      <c r="A6" s="125" t="s">
        <v>2</v>
      </c>
      <c r="B6" s="101" t="s">
        <v>48</v>
      </c>
      <c r="C6" s="101" t="s">
        <v>48</v>
      </c>
      <c r="D6" s="101" t="s">
        <v>48</v>
      </c>
      <c r="E6" s="1112" t="s">
        <v>547</v>
      </c>
      <c r="F6" s="1113"/>
      <c r="G6" s="1113"/>
      <c r="H6" s="1114"/>
      <c r="I6" s="1115" t="s">
        <v>549</v>
      </c>
      <c r="J6" s="1116"/>
      <c r="K6" s="1116"/>
      <c r="L6" s="1116"/>
      <c r="M6" s="1116"/>
      <c r="N6" s="1116"/>
      <c r="O6" s="1116"/>
      <c r="P6" s="1117"/>
      <c r="Q6" s="1016"/>
      <c r="R6" s="1016"/>
      <c r="S6" s="1016"/>
      <c r="T6" s="1016"/>
      <c r="U6" s="1016"/>
    </row>
    <row r="7" spans="1:21" s="137" customFormat="1">
      <c r="A7" s="720"/>
      <c r="B7" s="105" t="s">
        <v>395</v>
      </c>
      <c r="C7" s="105" t="s">
        <v>470</v>
      </c>
      <c r="D7" s="105" t="s">
        <v>546</v>
      </c>
      <c r="E7" s="106" t="s">
        <v>253</v>
      </c>
      <c r="F7" s="107" t="s">
        <v>258</v>
      </c>
      <c r="G7" s="107" t="s">
        <v>258</v>
      </c>
      <c r="H7" s="107" t="s">
        <v>0</v>
      </c>
      <c r="I7" s="1118" t="s">
        <v>66</v>
      </c>
      <c r="J7" s="1119"/>
      <c r="K7" s="1119"/>
      <c r="L7" s="1119"/>
      <c r="M7" s="1119"/>
      <c r="N7" s="1119"/>
      <c r="O7" s="1119"/>
      <c r="P7" s="1120"/>
      <c r="Q7" s="1016"/>
      <c r="R7" s="1016"/>
      <c r="S7" s="1016"/>
      <c r="T7" s="1016"/>
      <c r="U7" s="1016"/>
    </row>
    <row r="8" spans="1:21">
      <c r="A8" s="721"/>
      <c r="B8" s="722"/>
      <c r="C8" s="722"/>
      <c r="D8" s="376"/>
      <c r="E8" s="715">
        <f>+I8*L8*O8</f>
        <v>0</v>
      </c>
      <c r="F8" s="385"/>
      <c r="G8" s="385"/>
      <c r="H8" s="385">
        <f>+E8+F8+G8</f>
        <v>0</v>
      </c>
      <c r="I8" s="1020"/>
      <c r="J8" s="1017" t="s">
        <v>552</v>
      </c>
      <c r="K8" s="1017" t="s">
        <v>550</v>
      </c>
      <c r="L8" s="1017"/>
      <c r="M8" s="1017" t="s">
        <v>551</v>
      </c>
      <c r="N8" s="1017" t="s">
        <v>550</v>
      </c>
      <c r="O8" s="1017"/>
      <c r="P8" s="1021" t="s">
        <v>3</v>
      </c>
      <c r="Q8" s="1015"/>
      <c r="R8" s="1015"/>
      <c r="S8" s="1015"/>
      <c r="T8" s="1015"/>
      <c r="U8" s="1015"/>
    </row>
    <row r="9" spans="1:21">
      <c r="A9" s="723"/>
      <c r="B9" s="723"/>
      <c r="C9" s="723"/>
      <c r="D9" s="188"/>
      <c r="E9" s="188">
        <f t="shared" ref="E9:E43" si="0">+I9*L9*O9</f>
        <v>0</v>
      </c>
      <c r="F9" s="389"/>
      <c r="G9" s="389"/>
      <c r="H9" s="389">
        <f>+E9+F9+G9</f>
        <v>0</v>
      </c>
      <c r="I9" s="1022"/>
      <c r="J9" s="1023" t="s">
        <v>552</v>
      </c>
      <c r="K9" s="1023" t="s">
        <v>550</v>
      </c>
      <c r="L9" s="1023"/>
      <c r="M9" s="1023" t="s">
        <v>551</v>
      </c>
      <c r="N9" s="1023" t="s">
        <v>550</v>
      </c>
      <c r="O9" s="1023"/>
      <c r="P9" s="1024" t="s">
        <v>3</v>
      </c>
      <c r="Q9" s="1015"/>
      <c r="R9" s="1015"/>
      <c r="S9" s="1015"/>
      <c r="T9" s="1015"/>
      <c r="U9" s="1015"/>
    </row>
    <row r="10" spans="1:21">
      <c r="A10" s="724"/>
      <c r="B10" s="724"/>
      <c r="C10" s="724"/>
      <c r="D10" s="188"/>
      <c r="E10" s="188">
        <f t="shared" si="0"/>
        <v>0</v>
      </c>
      <c r="F10" s="389"/>
      <c r="G10" s="389"/>
      <c r="H10" s="389">
        <f t="shared" ref="H10:H43" si="1">+E10+F10+G10</f>
        <v>0</v>
      </c>
      <c r="I10" s="1022"/>
      <c r="J10" s="1023" t="s">
        <v>552</v>
      </c>
      <c r="K10" s="1023" t="s">
        <v>550</v>
      </c>
      <c r="L10" s="1023"/>
      <c r="M10" s="1023" t="s">
        <v>551</v>
      </c>
      <c r="N10" s="1023" t="s">
        <v>550</v>
      </c>
      <c r="O10" s="1023"/>
      <c r="P10" s="1024" t="s">
        <v>3</v>
      </c>
      <c r="Q10" s="1015"/>
      <c r="R10" s="1015"/>
      <c r="S10" s="1015"/>
      <c r="T10" s="1015"/>
      <c r="U10" s="1015"/>
    </row>
    <row r="11" spans="1:21">
      <c r="A11" s="724"/>
      <c r="B11" s="724"/>
      <c r="C11" s="724"/>
      <c r="D11" s="188"/>
      <c r="E11" s="188">
        <f t="shared" si="0"/>
        <v>0</v>
      </c>
      <c r="F11" s="389"/>
      <c r="G11" s="389"/>
      <c r="H11" s="389">
        <f t="shared" si="1"/>
        <v>0</v>
      </c>
      <c r="I11" s="1022"/>
      <c r="J11" s="1023" t="s">
        <v>552</v>
      </c>
      <c r="K11" s="1023" t="s">
        <v>550</v>
      </c>
      <c r="L11" s="1023"/>
      <c r="M11" s="1023" t="s">
        <v>551</v>
      </c>
      <c r="N11" s="1023" t="s">
        <v>550</v>
      </c>
      <c r="O11" s="1023"/>
      <c r="P11" s="1024" t="s">
        <v>3</v>
      </c>
      <c r="Q11" s="1015"/>
      <c r="R11" s="1015"/>
      <c r="S11" s="1015"/>
      <c r="T11" s="1015"/>
      <c r="U11" s="1015"/>
    </row>
    <row r="12" spans="1:21">
      <c r="A12" s="154"/>
      <c r="B12" s="154"/>
      <c r="C12" s="154"/>
      <c r="D12" s="154"/>
      <c r="E12" s="188">
        <f t="shared" si="0"/>
        <v>0</v>
      </c>
      <c r="F12" s="389"/>
      <c r="G12" s="389"/>
      <c r="H12" s="389">
        <f t="shared" si="1"/>
        <v>0</v>
      </c>
      <c r="I12" s="1022"/>
      <c r="J12" s="1023" t="s">
        <v>552</v>
      </c>
      <c r="K12" s="1023" t="s">
        <v>550</v>
      </c>
      <c r="L12" s="1023"/>
      <c r="M12" s="1023" t="s">
        <v>551</v>
      </c>
      <c r="N12" s="1023" t="s">
        <v>550</v>
      </c>
      <c r="O12" s="1023"/>
      <c r="P12" s="1024" t="s">
        <v>3</v>
      </c>
      <c r="Q12" s="1015"/>
      <c r="R12" s="1015"/>
      <c r="S12" s="1015"/>
      <c r="T12" s="1015"/>
      <c r="U12" s="1015"/>
    </row>
    <row r="13" spans="1:21">
      <c r="A13" s="154"/>
      <c r="B13" s="154"/>
      <c r="C13" s="154"/>
      <c r="D13" s="154"/>
      <c r="E13" s="188">
        <f t="shared" si="0"/>
        <v>0</v>
      </c>
      <c r="F13" s="389"/>
      <c r="G13" s="389"/>
      <c r="H13" s="188">
        <f t="shared" si="1"/>
        <v>0</v>
      </c>
      <c r="I13" s="1022"/>
      <c r="J13" s="1023" t="s">
        <v>552</v>
      </c>
      <c r="K13" s="1023" t="s">
        <v>550</v>
      </c>
      <c r="L13" s="1023"/>
      <c r="M13" s="1023" t="s">
        <v>551</v>
      </c>
      <c r="N13" s="1023" t="s">
        <v>550</v>
      </c>
      <c r="O13" s="1023"/>
      <c r="P13" s="1024" t="s">
        <v>3</v>
      </c>
      <c r="Q13" s="1015"/>
      <c r="R13" s="1015"/>
      <c r="S13" s="1015"/>
      <c r="T13" s="1015"/>
      <c r="U13" s="1015"/>
    </row>
    <row r="14" spans="1:21">
      <c r="A14" s="154"/>
      <c r="B14" s="154"/>
      <c r="C14" s="154"/>
      <c r="D14" s="154"/>
      <c r="E14" s="188">
        <f t="shared" si="0"/>
        <v>0</v>
      </c>
      <c r="F14" s="389"/>
      <c r="G14" s="389"/>
      <c r="H14" s="188">
        <f t="shared" si="1"/>
        <v>0</v>
      </c>
      <c r="I14" s="1022"/>
      <c r="J14" s="1023" t="s">
        <v>552</v>
      </c>
      <c r="K14" s="1023" t="s">
        <v>550</v>
      </c>
      <c r="L14" s="1023"/>
      <c r="M14" s="1023" t="s">
        <v>551</v>
      </c>
      <c r="N14" s="1023" t="s">
        <v>550</v>
      </c>
      <c r="O14" s="1023"/>
      <c r="P14" s="1024" t="s">
        <v>3</v>
      </c>
      <c r="Q14" s="1015"/>
      <c r="R14" s="1015"/>
      <c r="S14" s="1015"/>
      <c r="T14" s="1015"/>
      <c r="U14" s="1015"/>
    </row>
    <row r="15" spans="1:21">
      <c r="A15" s="154"/>
      <c r="B15" s="154"/>
      <c r="C15" s="154"/>
      <c r="D15" s="154"/>
      <c r="E15" s="188">
        <f t="shared" si="0"/>
        <v>0</v>
      </c>
      <c r="F15" s="389"/>
      <c r="G15" s="389"/>
      <c r="H15" s="188">
        <f t="shared" si="1"/>
        <v>0</v>
      </c>
      <c r="I15" s="1022"/>
      <c r="J15" s="1023" t="s">
        <v>552</v>
      </c>
      <c r="K15" s="1023" t="s">
        <v>550</v>
      </c>
      <c r="L15" s="1023"/>
      <c r="M15" s="1023" t="s">
        <v>551</v>
      </c>
      <c r="N15" s="1023" t="s">
        <v>550</v>
      </c>
      <c r="O15" s="1023"/>
      <c r="P15" s="1024" t="s">
        <v>3</v>
      </c>
      <c r="Q15" s="1015"/>
      <c r="R15" s="1015"/>
      <c r="S15" s="1015"/>
      <c r="T15" s="1015"/>
      <c r="U15" s="1015"/>
    </row>
    <row r="16" spans="1:21">
      <c r="A16" s="154"/>
      <c r="B16" s="154"/>
      <c r="C16" s="154"/>
      <c r="D16" s="154"/>
      <c r="E16" s="188">
        <f t="shared" si="0"/>
        <v>0</v>
      </c>
      <c r="F16" s="389"/>
      <c r="G16" s="389"/>
      <c r="H16" s="188">
        <f t="shared" si="1"/>
        <v>0</v>
      </c>
      <c r="I16" s="1022"/>
      <c r="J16" s="1023" t="s">
        <v>552</v>
      </c>
      <c r="K16" s="1023" t="s">
        <v>550</v>
      </c>
      <c r="L16" s="1023"/>
      <c r="M16" s="1023" t="s">
        <v>551</v>
      </c>
      <c r="N16" s="1023" t="s">
        <v>550</v>
      </c>
      <c r="O16" s="1023"/>
      <c r="P16" s="1024" t="s">
        <v>3</v>
      </c>
      <c r="Q16" s="1015"/>
      <c r="R16" s="1015"/>
      <c r="S16" s="1015"/>
      <c r="T16" s="1015"/>
      <c r="U16" s="1015"/>
    </row>
    <row r="17" spans="1:21">
      <c r="A17" s="154"/>
      <c r="B17" s="154"/>
      <c r="C17" s="154"/>
      <c r="D17" s="154"/>
      <c r="E17" s="188">
        <f t="shared" si="0"/>
        <v>0</v>
      </c>
      <c r="F17" s="389"/>
      <c r="G17" s="389"/>
      <c r="H17" s="188">
        <f t="shared" si="1"/>
        <v>0</v>
      </c>
      <c r="I17" s="1022"/>
      <c r="J17" s="1023" t="s">
        <v>552</v>
      </c>
      <c r="K17" s="1023" t="s">
        <v>550</v>
      </c>
      <c r="L17" s="1023"/>
      <c r="M17" s="1023" t="s">
        <v>551</v>
      </c>
      <c r="N17" s="1023" t="s">
        <v>550</v>
      </c>
      <c r="O17" s="1023"/>
      <c r="P17" s="1024" t="s">
        <v>3</v>
      </c>
      <c r="Q17" s="1015"/>
      <c r="R17" s="1015"/>
      <c r="S17" s="1015"/>
      <c r="T17" s="1015"/>
      <c r="U17" s="1015"/>
    </row>
    <row r="18" spans="1:21">
      <c r="A18" s="154"/>
      <c r="B18" s="154"/>
      <c r="C18" s="154"/>
      <c r="D18" s="154"/>
      <c r="E18" s="188">
        <f t="shared" si="0"/>
        <v>0</v>
      </c>
      <c r="F18" s="389"/>
      <c r="G18" s="389"/>
      <c r="H18" s="188">
        <f t="shared" si="1"/>
        <v>0</v>
      </c>
      <c r="I18" s="1022"/>
      <c r="J18" s="1023" t="s">
        <v>552</v>
      </c>
      <c r="K18" s="1023" t="s">
        <v>550</v>
      </c>
      <c r="L18" s="1023"/>
      <c r="M18" s="1023" t="s">
        <v>551</v>
      </c>
      <c r="N18" s="1023" t="s">
        <v>550</v>
      </c>
      <c r="O18" s="1023"/>
      <c r="P18" s="1024" t="s">
        <v>3</v>
      </c>
      <c r="Q18" s="1015"/>
      <c r="R18" s="1015"/>
      <c r="S18" s="1015"/>
      <c r="T18" s="1015"/>
      <c r="U18" s="1015"/>
    </row>
    <row r="19" spans="1:21">
      <c r="A19" s="154"/>
      <c r="B19" s="154"/>
      <c r="C19" s="154"/>
      <c r="D19" s="154"/>
      <c r="E19" s="188">
        <f t="shared" si="0"/>
        <v>0</v>
      </c>
      <c r="F19" s="389"/>
      <c r="G19" s="389"/>
      <c r="H19" s="188">
        <f t="shared" si="1"/>
        <v>0</v>
      </c>
      <c r="I19" s="1022"/>
      <c r="J19" s="1023" t="s">
        <v>552</v>
      </c>
      <c r="K19" s="1023" t="s">
        <v>550</v>
      </c>
      <c r="L19" s="1023"/>
      <c r="M19" s="1023" t="s">
        <v>551</v>
      </c>
      <c r="N19" s="1023" t="s">
        <v>550</v>
      </c>
      <c r="O19" s="1023"/>
      <c r="P19" s="1024" t="s">
        <v>3</v>
      </c>
      <c r="Q19" s="1015"/>
      <c r="R19" s="1015"/>
      <c r="S19" s="1015"/>
      <c r="T19" s="1015"/>
      <c r="U19" s="1015"/>
    </row>
    <row r="20" spans="1:21">
      <c r="A20" s="154"/>
      <c r="B20" s="154"/>
      <c r="C20" s="154"/>
      <c r="D20" s="154"/>
      <c r="E20" s="188">
        <f t="shared" si="0"/>
        <v>0</v>
      </c>
      <c r="F20" s="389"/>
      <c r="G20" s="389"/>
      <c r="H20" s="188">
        <f t="shared" si="1"/>
        <v>0</v>
      </c>
      <c r="I20" s="1022"/>
      <c r="J20" s="1023" t="s">
        <v>552</v>
      </c>
      <c r="K20" s="1023" t="s">
        <v>550</v>
      </c>
      <c r="L20" s="1023"/>
      <c r="M20" s="1023" t="s">
        <v>551</v>
      </c>
      <c r="N20" s="1023" t="s">
        <v>550</v>
      </c>
      <c r="O20" s="1023"/>
      <c r="P20" s="1024" t="s">
        <v>3</v>
      </c>
      <c r="Q20" s="1015"/>
      <c r="R20" s="1015"/>
      <c r="S20" s="1015"/>
      <c r="T20" s="1015"/>
      <c r="U20" s="1015"/>
    </row>
    <row r="21" spans="1:21">
      <c r="A21" s="154"/>
      <c r="B21" s="154"/>
      <c r="C21" s="154"/>
      <c r="D21" s="154"/>
      <c r="E21" s="188">
        <f t="shared" si="0"/>
        <v>0</v>
      </c>
      <c r="F21" s="389"/>
      <c r="G21" s="389"/>
      <c r="H21" s="188">
        <f t="shared" si="1"/>
        <v>0</v>
      </c>
      <c r="I21" s="1022"/>
      <c r="J21" s="1023" t="s">
        <v>552</v>
      </c>
      <c r="K21" s="1023" t="s">
        <v>550</v>
      </c>
      <c r="L21" s="1023"/>
      <c r="M21" s="1023" t="s">
        <v>551</v>
      </c>
      <c r="N21" s="1023" t="s">
        <v>550</v>
      </c>
      <c r="O21" s="1023"/>
      <c r="P21" s="1024" t="s">
        <v>3</v>
      </c>
      <c r="Q21" s="1015"/>
      <c r="R21" s="1015"/>
      <c r="S21" s="1015"/>
      <c r="T21" s="1015"/>
      <c r="U21" s="1015"/>
    </row>
    <row r="22" spans="1:21">
      <c r="A22" s="154"/>
      <c r="B22" s="154"/>
      <c r="C22" s="154"/>
      <c r="D22" s="154"/>
      <c r="E22" s="188">
        <f t="shared" si="0"/>
        <v>0</v>
      </c>
      <c r="F22" s="389"/>
      <c r="G22" s="389"/>
      <c r="H22" s="188">
        <f t="shared" si="1"/>
        <v>0</v>
      </c>
      <c r="I22" s="1022"/>
      <c r="J22" s="1023" t="s">
        <v>552</v>
      </c>
      <c r="K22" s="1023" t="s">
        <v>550</v>
      </c>
      <c r="L22" s="1023"/>
      <c r="M22" s="1023" t="s">
        <v>551</v>
      </c>
      <c r="N22" s="1023" t="s">
        <v>550</v>
      </c>
      <c r="O22" s="1023"/>
      <c r="P22" s="1024" t="s">
        <v>3</v>
      </c>
      <c r="Q22" s="1015"/>
      <c r="R22" s="1015"/>
      <c r="S22" s="1015"/>
      <c r="T22" s="1015"/>
      <c r="U22" s="1015"/>
    </row>
    <row r="23" spans="1:21">
      <c r="A23" s="154"/>
      <c r="B23" s="154"/>
      <c r="C23" s="154"/>
      <c r="D23" s="154"/>
      <c r="E23" s="188">
        <f t="shared" si="0"/>
        <v>0</v>
      </c>
      <c r="F23" s="389"/>
      <c r="G23" s="389"/>
      <c r="H23" s="188">
        <f t="shared" si="1"/>
        <v>0</v>
      </c>
      <c r="I23" s="1022"/>
      <c r="J23" s="1023" t="s">
        <v>552</v>
      </c>
      <c r="K23" s="1023" t="s">
        <v>550</v>
      </c>
      <c r="L23" s="1023"/>
      <c r="M23" s="1023" t="s">
        <v>551</v>
      </c>
      <c r="N23" s="1023" t="s">
        <v>550</v>
      </c>
      <c r="O23" s="1023"/>
      <c r="P23" s="1024" t="s">
        <v>3</v>
      </c>
      <c r="Q23" s="1015"/>
      <c r="R23" s="1015"/>
      <c r="S23" s="1015"/>
      <c r="T23" s="1015"/>
      <c r="U23" s="1015"/>
    </row>
    <row r="24" spans="1:21">
      <c r="A24" s="154"/>
      <c r="B24" s="154"/>
      <c r="C24" s="154"/>
      <c r="D24" s="154"/>
      <c r="E24" s="188">
        <f t="shared" si="0"/>
        <v>0</v>
      </c>
      <c r="F24" s="389"/>
      <c r="G24" s="389"/>
      <c r="H24" s="188">
        <f t="shared" si="1"/>
        <v>0</v>
      </c>
      <c r="I24" s="1022"/>
      <c r="J24" s="1023" t="s">
        <v>552</v>
      </c>
      <c r="K24" s="1023" t="s">
        <v>550</v>
      </c>
      <c r="L24" s="1023"/>
      <c r="M24" s="1023" t="s">
        <v>551</v>
      </c>
      <c r="N24" s="1023" t="s">
        <v>550</v>
      </c>
      <c r="O24" s="1023"/>
      <c r="P24" s="1024" t="s">
        <v>3</v>
      </c>
      <c r="Q24" s="1015"/>
      <c r="R24" s="1015"/>
      <c r="S24" s="1015"/>
      <c r="T24" s="1015"/>
      <c r="U24" s="1015"/>
    </row>
    <row r="25" spans="1:21">
      <c r="A25" s="154"/>
      <c r="B25" s="154"/>
      <c r="C25" s="154"/>
      <c r="D25" s="154"/>
      <c r="E25" s="188">
        <f t="shared" si="0"/>
        <v>0</v>
      </c>
      <c r="F25" s="389"/>
      <c r="G25" s="389"/>
      <c r="H25" s="188">
        <f t="shared" si="1"/>
        <v>0</v>
      </c>
      <c r="I25" s="1022"/>
      <c r="J25" s="1023" t="s">
        <v>552</v>
      </c>
      <c r="K25" s="1023" t="s">
        <v>550</v>
      </c>
      <c r="L25" s="1023"/>
      <c r="M25" s="1023" t="s">
        <v>551</v>
      </c>
      <c r="N25" s="1023" t="s">
        <v>550</v>
      </c>
      <c r="O25" s="1023"/>
      <c r="P25" s="1024" t="s">
        <v>3</v>
      </c>
      <c r="Q25" s="1015"/>
      <c r="R25" s="1015"/>
      <c r="S25" s="1015"/>
      <c r="T25" s="1015"/>
      <c r="U25" s="1015"/>
    </row>
    <row r="26" spans="1:21">
      <c r="A26" s="154"/>
      <c r="B26" s="154"/>
      <c r="C26" s="154"/>
      <c r="D26" s="154"/>
      <c r="E26" s="188">
        <f t="shared" si="0"/>
        <v>0</v>
      </c>
      <c r="F26" s="389"/>
      <c r="G26" s="389"/>
      <c r="H26" s="188">
        <f t="shared" si="1"/>
        <v>0</v>
      </c>
      <c r="I26" s="1022"/>
      <c r="J26" s="1023" t="s">
        <v>552</v>
      </c>
      <c r="K26" s="1023" t="s">
        <v>550</v>
      </c>
      <c r="L26" s="1023"/>
      <c r="M26" s="1023" t="s">
        <v>551</v>
      </c>
      <c r="N26" s="1023" t="s">
        <v>550</v>
      </c>
      <c r="O26" s="1023"/>
      <c r="P26" s="1024" t="s">
        <v>3</v>
      </c>
      <c r="Q26" s="1015"/>
      <c r="R26" s="1015"/>
      <c r="S26" s="1015"/>
      <c r="T26" s="1015"/>
      <c r="U26" s="1015"/>
    </row>
    <row r="27" spans="1:21">
      <c r="A27" s="154"/>
      <c r="B27" s="154"/>
      <c r="C27" s="154"/>
      <c r="D27" s="154"/>
      <c r="E27" s="188">
        <f t="shared" si="0"/>
        <v>0</v>
      </c>
      <c r="F27" s="389"/>
      <c r="G27" s="389"/>
      <c r="H27" s="188">
        <f t="shared" si="1"/>
        <v>0</v>
      </c>
      <c r="I27" s="1022"/>
      <c r="J27" s="1023" t="s">
        <v>552</v>
      </c>
      <c r="K27" s="1023" t="s">
        <v>550</v>
      </c>
      <c r="L27" s="1023"/>
      <c r="M27" s="1023" t="s">
        <v>551</v>
      </c>
      <c r="N27" s="1023" t="s">
        <v>550</v>
      </c>
      <c r="O27" s="1023"/>
      <c r="P27" s="1024" t="s">
        <v>3</v>
      </c>
      <c r="Q27" s="1015"/>
      <c r="R27" s="1015"/>
      <c r="S27" s="1015"/>
      <c r="T27" s="1015"/>
      <c r="U27" s="1015"/>
    </row>
    <row r="28" spans="1:21">
      <c r="A28" s="154"/>
      <c r="B28" s="154"/>
      <c r="C28" s="154"/>
      <c r="D28" s="154"/>
      <c r="E28" s="188">
        <f t="shared" si="0"/>
        <v>0</v>
      </c>
      <c r="F28" s="389"/>
      <c r="G28" s="389"/>
      <c r="H28" s="188">
        <f t="shared" si="1"/>
        <v>0</v>
      </c>
      <c r="I28" s="1022"/>
      <c r="J28" s="1023" t="s">
        <v>552</v>
      </c>
      <c r="K28" s="1023" t="s">
        <v>550</v>
      </c>
      <c r="L28" s="1023"/>
      <c r="M28" s="1023" t="s">
        <v>551</v>
      </c>
      <c r="N28" s="1023" t="s">
        <v>550</v>
      </c>
      <c r="O28" s="1023"/>
      <c r="P28" s="1024" t="s">
        <v>3</v>
      </c>
      <c r="Q28" s="1015"/>
      <c r="R28" s="1015"/>
      <c r="S28" s="1015"/>
      <c r="T28" s="1015"/>
      <c r="U28" s="1015"/>
    </row>
    <row r="29" spans="1:21">
      <c r="A29" s="154"/>
      <c r="B29" s="154"/>
      <c r="C29" s="154"/>
      <c r="D29" s="154"/>
      <c r="E29" s="188">
        <f t="shared" si="0"/>
        <v>0</v>
      </c>
      <c r="F29" s="389"/>
      <c r="G29" s="389"/>
      <c r="H29" s="188">
        <f t="shared" si="1"/>
        <v>0</v>
      </c>
      <c r="I29" s="1022"/>
      <c r="J29" s="1023" t="s">
        <v>552</v>
      </c>
      <c r="K29" s="1023" t="s">
        <v>550</v>
      </c>
      <c r="L29" s="1023"/>
      <c r="M29" s="1023" t="s">
        <v>551</v>
      </c>
      <c r="N29" s="1023" t="s">
        <v>550</v>
      </c>
      <c r="O29" s="1023"/>
      <c r="P29" s="1024" t="s">
        <v>3</v>
      </c>
      <c r="Q29" s="1015"/>
      <c r="R29" s="1015"/>
      <c r="S29" s="1015"/>
      <c r="T29" s="1015"/>
      <c r="U29" s="1015"/>
    </row>
    <row r="30" spans="1:21">
      <c r="A30" s="154"/>
      <c r="B30" s="154"/>
      <c r="C30" s="154"/>
      <c r="D30" s="154"/>
      <c r="E30" s="188">
        <f t="shared" si="0"/>
        <v>0</v>
      </c>
      <c r="F30" s="389"/>
      <c r="G30" s="389"/>
      <c r="H30" s="188">
        <f t="shared" si="1"/>
        <v>0</v>
      </c>
      <c r="I30" s="1022"/>
      <c r="J30" s="1023" t="s">
        <v>552</v>
      </c>
      <c r="K30" s="1023" t="s">
        <v>550</v>
      </c>
      <c r="L30" s="1023"/>
      <c r="M30" s="1023" t="s">
        <v>551</v>
      </c>
      <c r="N30" s="1023" t="s">
        <v>550</v>
      </c>
      <c r="O30" s="1023"/>
      <c r="P30" s="1024" t="s">
        <v>3</v>
      </c>
      <c r="Q30" s="1015"/>
      <c r="R30" s="1015"/>
      <c r="S30" s="1015"/>
      <c r="T30" s="1015"/>
      <c r="U30" s="1015"/>
    </row>
    <row r="31" spans="1:21">
      <c r="A31" s="154"/>
      <c r="B31" s="154"/>
      <c r="C31" s="154"/>
      <c r="D31" s="154"/>
      <c r="E31" s="188">
        <f t="shared" si="0"/>
        <v>0</v>
      </c>
      <c r="F31" s="389"/>
      <c r="G31" s="389"/>
      <c r="H31" s="188">
        <f t="shared" si="1"/>
        <v>0</v>
      </c>
      <c r="I31" s="1022"/>
      <c r="J31" s="1023" t="s">
        <v>552</v>
      </c>
      <c r="K31" s="1023" t="s">
        <v>550</v>
      </c>
      <c r="L31" s="1023"/>
      <c r="M31" s="1023" t="s">
        <v>551</v>
      </c>
      <c r="N31" s="1023" t="s">
        <v>550</v>
      </c>
      <c r="O31" s="1023"/>
      <c r="P31" s="1024" t="s">
        <v>3</v>
      </c>
      <c r="Q31" s="1015"/>
      <c r="R31" s="1015"/>
      <c r="S31" s="1015"/>
      <c r="T31" s="1015"/>
      <c r="U31" s="1015"/>
    </row>
    <row r="32" spans="1:21">
      <c r="A32" s="154"/>
      <c r="B32" s="154"/>
      <c r="C32" s="154"/>
      <c r="D32" s="154"/>
      <c r="E32" s="188">
        <f t="shared" si="0"/>
        <v>0</v>
      </c>
      <c r="F32" s="389"/>
      <c r="G32" s="389"/>
      <c r="H32" s="188">
        <f t="shared" si="1"/>
        <v>0</v>
      </c>
      <c r="I32" s="1022"/>
      <c r="J32" s="1023" t="s">
        <v>552</v>
      </c>
      <c r="K32" s="1023" t="s">
        <v>550</v>
      </c>
      <c r="L32" s="1023"/>
      <c r="M32" s="1023" t="s">
        <v>551</v>
      </c>
      <c r="N32" s="1023" t="s">
        <v>550</v>
      </c>
      <c r="O32" s="1023"/>
      <c r="P32" s="1024" t="s">
        <v>3</v>
      </c>
      <c r="Q32" s="1015"/>
      <c r="R32" s="1015"/>
      <c r="S32" s="1015"/>
      <c r="T32" s="1015"/>
      <c r="U32" s="1015"/>
    </row>
    <row r="33" spans="1:21">
      <c r="A33" s="154"/>
      <c r="B33" s="154"/>
      <c r="C33" s="154"/>
      <c r="D33" s="154"/>
      <c r="E33" s="188">
        <f t="shared" si="0"/>
        <v>0</v>
      </c>
      <c r="F33" s="389"/>
      <c r="G33" s="389"/>
      <c r="H33" s="188">
        <f t="shared" si="1"/>
        <v>0</v>
      </c>
      <c r="I33" s="1022"/>
      <c r="J33" s="1023" t="s">
        <v>552</v>
      </c>
      <c r="K33" s="1023" t="s">
        <v>550</v>
      </c>
      <c r="L33" s="1023"/>
      <c r="M33" s="1023" t="s">
        <v>551</v>
      </c>
      <c r="N33" s="1023" t="s">
        <v>550</v>
      </c>
      <c r="O33" s="1023"/>
      <c r="P33" s="1024" t="s">
        <v>3</v>
      </c>
      <c r="Q33" s="1015"/>
      <c r="R33" s="1015"/>
      <c r="S33" s="1015"/>
      <c r="T33" s="1015"/>
      <c r="U33" s="1015"/>
    </row>
    <row r="34" spans="1:21">
      <c r="A34" s="154"/>
      <c r="B34" s="154"/>
      <c r="C34" s="154"/>
      <c r="D34" s="154"/>
      <c r="E34" s="188">
        <f t="shared" si="0"/>
        <v>0</v>
      </c>
      <c r="F34" s="389"/>
      <c r="G34" s="389"/>
      <c r="H34" s="188">
        <f t="shared" si="1"/>
        <v>0</v>
      </c>
      <c r="I34" s="1022"/>
      <c r="J34" s="1023" t="s">
        <v>552</v>
      </c>
      <c r="K34" s="1023" t="s">
        <v>550</v>
      </c>
      <c r="L34" s="1023"/>
      <c r="M34" s="1023" t="s">
        <v>551</v>
      </c>
      <c r="N34" s="1023" t="s">
        <v>550</v>
      </c>
      <c r="O34" s="1023"/>
      <c r="P34" s="1024" t="s">
        <v>3</v>
      </c>
      <c r="Q34" s="1015"/>
      <c r="R34" s="1015"/>
      <c r="S34" s="1015"/>
      <c r="T34" s="1015"/>
      <c r="U34" s="1015"/>
    </row>
    <row r="35" spans="1:21">
      <c r="A35" s="154"/>
      <c r="B35" s="154"/>
      <c r="C35" s="154"/>
      <c r="D35" s="154"/>
      <c r="E35" s="188">
        <f t="shared" si="0"/>
        <v>0</v>
      </c>
      <c r="F35" s="389"/>
      <c r="G35" s="389"/>
      <c r="H35" s="188">
        <f t="shared" si="1"/>
        <v>0</v>
      </c>
      <c r="I35" s="1022"/>
      <c r="J35" s="1023" t="s">
        <v>552</v>
      </c>
      <c r="K35" s="1023" t="s">
        <v>550</v>
      </c>
      <c r="L35" s="1023"/>
      <c r="M35" s="1023" t="s">
        <v>551</v>
      </c>
      <c r="N35" s="1023" t="s">
        <v>550</v>
      </c>
      <c r="O35" s="1023"/>
      <c r="P35" s="1024" t="s">
        <v>3</v>
      </c>
      <c r="Q35" s="1015"/>
      <c r="R35" s="1015"/>
      <c r="S35" s="1015"/>
      <c r="T35" s="1015"/>
      <c r="U35" s="1015"/>
    </row>
    <row r="36" spans="1:21">
      <c r="A36" s="154"/>
      <c r="B36" s="154"/>
      <c r="C36" s="154"/>
      <c r="D36" s="154"/>
      <c r="E36" s="188">
        <f t="shared" si="0"/>
        <v>0</v>
      </c>
      <c r="F36" s="389"/>
      <c r="G36" s="389"/>
      <c r="H36" s="188">
        <f t="shared" si="1"/>
        <v>0</v>
      </c>
      <c r="I36" s="1022"/>
      <c r="J36" s="1023" t="s">
        <v>552</v>
      </c>
      <c r="K36" s="1023" t="s">
        <v>550</v>
      </c>
      <c r="L36" s="1023"/>
      <c r="M36" s="1023" t="s">
        <v>551</v>
      </c>
      <c r="N36" s="1023" t="s">
        <v>550</v>
      </c>
      <c r="O36" s="1023"/>
      <c r="P36" s="1024" t="s">
        <v>3</v>
      </c>
      <c r="Q36" s="1015"/>
      <c r="R36" s="1015"/>
      <c r="S36" s="1015"/>
      <c r="T36" s="1015"/>
      <c r="U36" s="1015"/>
    </row>
    <row r="37" spans="1:21">
      <c r="A37" s="154"/>
      <c r="B37" s="154"/>
      <c r="C37" s="154"/>
      <c r="D37" s="154"/>
      <c r="E37" s="188">
        <f t="shared" si="0"/>
        <v>0</v>
      </c>
      <c r="F37" s="389"/>
      <c r="G37" s="389"/>
      <c r="H37" s="188">
        <f t="shared" si="1"/>
        <v>0</v>
      </c>
      <c r="I37" s="1022"/>
      <c r="J37" s="1023" t="s">
        <v>552</v>
      </c>
      <c r="K37" s="1023" t="s">
        <v>550</v>
      </c>
      <c r="L37" s="1023"/>
      <c r="M37" s="1023" t="s">
        <v>551</v>
      </c>
      <c r="N37" s="1023" t="s">
        <v>550</v>
      </c>
      <c r="O37" s="1023"/>
      <c r="P37" s="1024" t="s">
        <v>3</v>
      </c>
      <c r="Q37" s="1015"/>
      <c r="R37" s="1015"/>
      <c r="S37" s="1015"/>
      <c r="T37" s="1015"/>
      <c r="U37" s="1015"/>
    </row>
    <row r="38" spans="1:21">
      <c r="A38" s="154"/>
      <c r="B38" s="154"/>
      <c r="C38" s="154"/>
      <c r="D38" s="154"/>
      <c r="E38" s="188">
        <f t="shared" si="0"/>
        <v>0</v>
      </c>
      <c r="F38" s="389"/>
      <c r="G38" s="389"/>
      <c r="H38" s="188">
        <f t="shared" si="1"/>
        <v>0</v>
      </c>
      <c r="I38" s="1022"/>
      <c r="J38" s="1023" t="s">
        <v>552</v>
      </c>
      <c r="K38" s="1023" t="s">
        <v>550</v>
      </c>
      <c r="L38" s="1023"/>
      <c r="M38" s="1023" t="s">
        <v>551</v>
      </c>
      <c r="N38" s="1023" t="s">
        <v>550</v>
      </c>
      <c r="O38" s="1023"/>
      <c r="P38" s="1024" t="s">
        <v>3</v>
      </c>
      <c r="Q38" s="1015"/>
      <c r="R38" s="1015"/>
      <c r="S38" s="1015"/>
      <c r="T38" s="1015"/>
      <c r="U38" s="1015"/>
    </row>
    <row r="39" spans="1:21">
      <c r="A39" s="154"/>
      <c r="B39" s="154"/>
      <c r="C39" s="154"/>
      <c r="D39" s="154"/>
      <c r="E39" s="188">
        <f t="shared" si="0"/>
        <v>0</v>
      </c>
      <c r="F39" s="389"/>
      <c r="G39" s="389"/>
      <c r="H39" s="188">
        <f t="shared" si="1"/>
        <v>0</v>
      </c>
      <c r="I39" s="1022"/>
      <c r="J39" s="1023" t="s">
        <v>552</v>
      </c>
      <c r="K39" s="1023" t="s">
        <v>550</v>
      </c>
      <c r="L39" s="1023"/>
      <c r="M39" s="1023" t="s">
        <v>551</v>
      </c>
      <c r="N39" s="1023" t="s">
        <v>550</v>
      </c>
      <c r="O39" s="1023"/>
      <c r="P39" s="1024" t="s">
        <v>3</v>
      </c>
      <c r="Q39" s="1015"/>
      <c r="R39" s="1015"/>
      <c r="S39" s="1015"/>
      <c r="T39" s="1015"/>
      <c r="U39" s="1015"/>
    </row>
    <row r="40" spans="1:21">
      <c r="A40" s="154"/>
      <c r="B40" s="154"/>
      <c r="C40" s="154"/>
      <c r="D40" s="154"/>
      <c r="E40" s="188">
        <f t="shared" si="0"/>
        <v>0</v>
      </c>
      <c r="F40" s="389"/>
      <c r="G40" s="389"/>
      <c r="H40" s="188">
        <f t="shared" si="1"/>
        <v>0</v>
      </c>
      <c r="I40" s="1022"/>
      <c r="J40" s="1023" t="s">
        <v>552</v>
      </c>
      <c r="K40" s="1023" t="s">
        <v>550</v>
      </c>
      <c r="L40" s="1023"/>
      <c r="M40" s="1023" t="s">
        <v>551</v>
      </c>
      <c r="N40" s="1023" t="s">
        <v>550</v>
      </c>
      <c r="O40" s="1023"/>
      <c r="P40" s="1024" t="s">
        <v>3</v>
      </c>
      <c r="Q40" s="1015"/>
      <c r="R40" s="1015"/>
      <c r="S40" s="1015"/>
      <c r="T40" s="1015"/>
      <c r="U40" s="1015"/>
    </row>
    <row r="41" spans="1:21">
      <c r="A41" s="154"/>
      <c r="B41" s="154"/>
      <c r="C41" s="154"/>
      <c r="D41" s="154"/>
      <c r="E41" s="188">
        <f t="shared" si="0"/>
        <v>0</v>
      </c>
      <c r="F41" s="389"/>
      <c r="G41" s="389"/>
      <c r="H41" s="188">
        <f t="shared" si="1"/>
        <v>0</v>
      </c>
      <c r="I41" s="1022"/>
      <c r="J41" s="1023" t="s">
        <v>552</v>
      </c>
      <c r="K41" s="1023" t="s">
        <v>550</v>
      </c>
      <c r="L41" s="1023"/>
      <c r="M41" s="1023" t="s">
        <v>551</v>
      </c>
      <c r="N41" s="1023" t="s">
        <v>550</v>
      </c>
      <c r="O41" s="1023"/>
      <c r="P41" s="1024" t="s">
        <v>3</v>
      </c>
      <c r="Q41" s="1015"/>
      <c r="R41" s="1015"/>
      <c r="S41" s="1015"/>
      <c r="T41" s="1015"/>
      <c r="U41" s="1015"/>
    </row>
    <row r="42" spans="1:21">
      <c r="A42" s="154"/>
      <c r="B42" s="154"/>
      <c r="C42" s="154"/>
      <c r="D42" s="154"/>
      <c r="E42" s="188">
        <f t="shared" si="0"/>
        <v>0</v>
      </c>
      <c r="F42" s="389"/>
      <c r="G42" s="389"/>
      <c r="H42" s="188">
        <f t="shared" si="1"/>
        <v>0</v>
      </c>
      <c r="I42" s="1022"/>
      <c r="J42" s="1023" t="s">
        <v>552</v>
      </c>
      <c r="K42" s="1023" t="s">
        <v>550</v>
      </c>
      <c r="L42" s="1023"/>
      <c r="M42" s="1023" t="s">
        <v>551</v>
      </c>
      <c r="N42" s="1023" t="s">
        <v>550</v>
      </c>
      <c r="O42" s="1023"/>
      <c r="P42" s="1024" t="s">
        <v>3</v>
      </c>
      <c r="Q42" s="1015"/>
      <c r="R42" s="1015"/>
      <c r="S42" s="1015"/>
      <c r="T42" s="1015"/>
      <c r="U42" s="1015"/>
    </row>
    <row r="43" spans="1:21">
      <c r="A43" s="154"/>
      <c r="B43" s="154"/>
      <c r="C43" s="154"/>
      <c r="D43" s="154"/>
      <c r="E43" s="1018">
        <f t="shared" si="0"/>
        <v>0</v>
      </c>
      <c r="F43" s="1019"/>
      <c r="G43" s="1019"/>
      <c r="H43" s="1018">
        <f t="shared" si="1"/>
        <v>0</v>
      </c>
      <c r="I43" s="1025"/>
      <c r="J43" s="1026" t="s">
        <v>552</v>
      </c>
      <c r="K43" s="1026" t="s">
        <v>550</v>
      </c>
      <c r="L43" s="1026"/>
      <c r="M43" s="1026" t="s">
        <v>551</v>
      </c>
      <c r="N43" s="1026" t="s">
        <v>550</v>
      </c>
      <c r="O43" s="1026"/>
      <c r="P43" s="1027" t="s">
        <v>3</v>
      </c>
      <c r="Q43" s="1015"/>
      <c r="R43" s="1015"/>
      <c r="S43" s="1015"/>
      <c r="T43" s="1015"/>
      <c r="U43" s="1015"/>
    </row>
    <row r="44" spans="1:21">
      <c r="A44" s="1008" t="s">
        <v>0</v>
      </c>
      <c r="B44" s="1007">
        <f t="shared" ref="B44:D44" si="2">SUM(B8:B43)</f>
        <v>0</v>
      </c>
      <c r="C44" s="1007">
        <f t="shared" si="2"/>
        <v>0</v>
      </c>
      <c r="D44" s="1007">
        <f t="shared" si="2"/>
        <v>0</v>
      </c>
      <c r="E44" s="1007">
        <f>SUM(E8:E43)</f>
        <v>0</v>
      </c>
      <c r="F44" s="1007">
        <f t="shared" ref="F44:H44" si="3">SUM(F8:F43)</f>
        <v>0</v>
      </c>
      <c r="G44" s="1007">
        <f t="shared" si="3"/>
        <v>0</v>
      </c>
      <c r="H44" s="1007">
        <f t="shared" si="3"/>
        <v>0</v>
      </c>
      <c r="I44" s="725"/>
      <c r="J44" s="726"/>
      <c r="K44" s="726"/>
      <c r="L44" s="726"/>
      <c r="M44" s="726"/>
      <c r="N44" s="726"/>
      <c r="O44" s="726"/>
      <c r="P44" s="727"/>
      <c r="Q44" s="1015"/>
      <c r="R44" s="1015"/>
      <c r="S44" s="1015"/>
      <c r="T44" s="1015"/>
      <c r="U44" s="1015"/>
    </row>
    <row r="46" spans="1:21">
      <c r="E46" s="57"/>
      <c r="F46" s="57"/>
      <c r="G46" s="57"/>
      <c r="H46" s="57"/>
      <c r="I46" s="57"/>
      <c r="J46" s="57"/>
    </row>
    <row r="47" spans="1:21">
      <c r="E47" s="57"/>
      <c r="F47" s="57"/>
      <c r="G47" s="57"/>
      <c r="H47" s="57"/>
      <c r="I47" s="57"/>
      <c r="J47" s="57"/>
    </row>
    <row r="48" spans="1:21">
      <c r="E48" s="57"/>
      <c r="F48" s="57"/>
      <c r="G48" s="57"/>
      <c r="H48" s="57"/>
      <c r="I48" s="57"/>
      <c r="J48" s="57"/>
    </row>
    <row r="49" spans="5:10">
      <c r="E49" s="57"/>
      <c r="F49" s="57"/>
      <c r="G49" s="57"/>
      <c r="H49" s="57"/>
      <c r="I49" s="57"/>
      <c r="J49" s="57"/>
    </row>
    <row r="50" spans="5:10">
      <c r="F50" s="57"/>
    </row>
    <row r="51" spans="5:10">
      <c r="F51" s="57"/>
    </row>
  </sheetData>
  <mergeCells count="3">
    <mergeCell ref="E6:H6"/>
    <mergeCell ref="I6:P6"/>
    <mergeCell ref="I7:P7"/>
  </mergeCells>
  <pageMargins left="0.45" right="0.28999999999999998" top="0.76" bottom="0.83" header="0.5" footer="0.5"/>
  <pageSetup paperSize="9" scale="88" fitToHeight="0" orientation="landscape" horizontalDpi="300" verticalDpi="300" r:id="rId1"/>
  <headerFooter alignWithMargins="0">
    <oddFooter>&amp;R&amp;9&amp;F/&amp;A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P42"/>
  <sheetViews>
    <sheetView showGridLines="0" zoomScaleNormal="100" zoomScaleSheetLayoutView="90" workbookViewId="0">
      <pane xSplit="1" ySplit="9" topLeftCell="B31" activePane="bottomRight" state="frozen"/>
      <selection pane="topRight" activeCell="B1" sqref="B1"/>
      <selection pane="bottomLeft" activeCell="A10" sqref="A10"/>
      <selection pane="bottomRight" activeCell="H11" sqref="H11"/>
    </sheetView>
  </sheetViews>
  <sheetFormatPr defaultColWidth="27.7109375" defaultRowHeight="21"/>
  <cols>
    <col min="1" max="1" width="27.7109375" style="83" customWidth="1"/>
    <col min="2" max="2" width="13.5703125" style="83" customWidth="1"/>
    <col min="3" max="3" width="12.5703125" style="83" customWidth="1"/>
    <col min="4" max="4" width="17.42578125" style="83" customWidth="1"/>
    <col min="5" max="5" width="15.5703125" style="83" customWidth="1"/>
    <col min="6" max="6" width="12.5703125" style="83" customWidth="1"/>
    <col min="7" max="7" width="13" style="83" customWidth="1"/>
    <col min="8" max="8" width="14.5703125" style="83" customWidth="1"/>
    <col min="9" max="9" width="7.42578125" style="83" customWidth="1"/>
    <col min="10" max="10" width="5.85546875" style="83" customWidth="1"/>
    <col min="11" max="11" width="10.42578125" style="83" customWidth="1"/>
    <col min="12" max="12" width="7.5703125" style="83" bestFit="1" customWidth="1"/>
    <col min="13" max="13" width="5.28515625" style="83" customWidth="1"/>
    <col min="14" max="14" width="6.5703125" style="83" bestFit="1" customWidth="1"/>
    <col min="15" max="15" width="7" style="83" customWidth="1"/>
    <col min="16" max="16" width="7.42578125" style="83" bestFit="1" customWidth="1"/>
    <col min="17" max="252" width="9.140625" style="83" customWidth="1"/>
    <col min="253" max="253" width="27.7109375" style="83"/>
    <col min="254" max="254" width="27.7109375" style="83" customWidth="1"/>
    <col min="255" max="256" width="0" style="83" hidden="1" customWidth="1"/>
    <col min="257" max="257" width="16.7109375" style="83" customWidth="1"/>
    <col min="258" max="258" width="14.42578125" style="83" customWidth="1"/>
    <col min="259" max="259" width="14.7109375" style="83" customWidth="1"/>
    <col min="260" max="260" width="15.42578125" style="83" customWidth="1"/>
    <col min="261" max="261" width="9.140625" style="83" bestFit="1" customWidth="1"/>
    <col min="262" max="262" width="21.7109375" style="83" customWidth="1"/>
    <col min="263" max="263" width="15.7109375" style="83" customWidth="1"/>
    <col min="264" max="264" width="3.5703125" style="83" customWidth="1"/>
    <col min="265" max="265" width="4.5703125" style="83" customWidth="1"/>
    <col min="266" max="508" width="9.140625" style="83" customWidth="1"/>
    <col min="509" max="509" width="27.7109375" style="83"/>
    <col min="510" max="510" width="27.7109375" style="83" customWidth="1"/>
    <col min="511" max="512" width="0" style="83" hidden="1" customWidth="1"/>
    <col min="513" max="513" width="16.7109375" style="83" customWidth="1"/>
    <col min="514" max="514" width="14.42578125" style="83" customWidth="1"/>
    <col min="515" max="515" width="14.7109375" style="83" customWidth="1"/>
    <col min="516" max="516" width="15.42578125" style="83" customWidth="1"/>
    <col min="517" max="517" width="9.140625" style="83" bestFit="1" customWidth="1"/>
    <col min="518" max="518" width="21.7109375" style="83" customWidth="1"/>
    <col min="519" max="519" width="15.7109375" style="83" customWidth="1"/>
    <col min="520" max="520" width="3.5703125" style="83" customWidth="1"/>
    <col min="521" max="521" width="4.5703125" style="83" customWidth="1"/>
    <col min="522" max="764" width="9.140625" style="83" customWidth="1"/>
    <col min="765" max="765" width="27.7109375" style="83"/>
    <col min="766" max="766" width="27.7109375" style="83" customWidth="1"/>
    <col min="767" max="768" width="0" style="83" hidden="1" customWidth="1"/>
    <col min="769" max="769" width="16.7109375" style="83" customWidth="1"/>
    <col min="770" max="770" width="14.42578125" style="83" customWidth="1"/>
    <col min="771" max="771" width="14.7109375" style="83" customWidth="1"/>
    <col min="772" max="772" width="15.42578125" style="83" customWidth="1"/>
    <col min="773" max="773" width="9.140625" style="83" bestFit="1" customWidth="1"/>
    <col min="774" max="774" width="21.7109375" style="83" customWidth="1"/>
    <col min="775" max="775" width="15.7109375" style="83" customWidth="1"/>
    <col min="776" max="776" width="3.5703125" style="83" customWidth="1"/>
    <col min="777" max="777" width="4.5703125" style="83" customWidth="1"/>
    <col min="778" max="1020" width="9.140625" style="83" customWidth="1"/>
    <col min="1021" max="1021" width="27.7109375" style="83"/>
    <col min="1022" max="1022" width="27.7109375" style="83" customWidth="1"/>
    <col min="1023" max="1024" width="0" style="83" hidden="1" customWidth="1"/>
    <col min="1025" max="1025" width="16.7109375" style="83" customWidth="1"/>
    <col min="1026" max="1026" width="14.42578125" style="83" customWidth="1"/>
    <col min="1027" max="1027" width="14.7109375" style="83" customWidth="1"/>
    <col min="1028" max="1028" width="15.42578125" style="83" customWidth="1"/>
    <col min="1029" max="1029" width="9.140625" style="83" bestFit="1" customWidth="1"/>
    <col min="1030" max="1030" width="21.7109375" style="83" customWidth="1"/>
    <col min="1031" max="1031" width="15.7109375" style="83" customWidth="1"/>
    <col min="1032" max="1032" width="3.5703125" style="83" customWidth="1"/>
    <col min="1033" max="1033" width="4.5703125" style="83" customWidth="1"/>
    <col min="1034" max="1276" width="9.140625" style="83" customWidth="1"/>
    <col min="1277" max="1277" width="27.7109375" style="83"/>
    <col min="1278" max="1278" width="27.7109375" style="83" customWidth="1"/>
    <col min="1279" max="1280" width="0" style="83" hidden="1" customWidth="1"/>
    <col min="1281" max="1281" width="16.7109375" style="83" customWidth="1"/>
    <col min="1282" max="1282" width="14.42578125" style="83" customWidth="1"/>
    <col min="1283" max="1283" width="14.7109375" style="83" customWidth="1"/>
    <col min="1284" max="1284" width="15.42578125" style="83" customWidth="1"/>
    <col min="1285" max="1285" width="9.140625" style="83" bestFit="1" customWidth="1"/>
    <col min="1286" max="1286" width="21.7109375" style="83" customWidth="1"/>
    <col min="1287" max="1287" width="15.7109375" style="83" customWidth="1"/>
    <col min="1288" max="1288" width="3.5703125" style="83" customWidth="1"/>
    <col min="1289" max="1289" width="4.5703125" style="83" customWidth="1"/>
    <col min="1290" max="1532" width="9.140625" style="83" customWidth="1"/>
    <col min="1533" max="1533" width="27.7109375" style="83"/>
    <col min="1534" max="1534" width="27.7109375" style="83" customWidth="1"/>
    <col min="1535" max="1536" width="0" style="83" hidden="1" customWidth="1"/>
    <col min="1537" max="1537" width="16.7109375" style="83" customWidth="1"/>
    <col min="1538" max="1538" width="14.42578125" style="83" customWidth="1"/>
    <col min="1539" max="1539" width="14.7109375" style="83" customWidth="1"/>
    <col min="1540" max="1540" width="15.42578125" style="83" customWidth="1"/>
    <col min="1541" max="1541" width="9.140625" style="83" bestFit="1" customWidth="1"/>
    <col min="1542" max="1542" width="21.7109375" style="83" customWidth="1"/>
    <col min="1543" max="1543" width="15.7109375" style="83" customWidth="1"/>
    <col min="1544" max="1544" width="3.5703125" style="83" customWidth="1"/>
    <col min="1545" max="1545" width="4.5703125" style="83" customWidth="1"/>
    <col min="1546" max="1788" width="9.140625" style="83" customWidth="1"/>
    <col min="1789" max="1789" width="27.7109375" style="83"/>
    <col min="1790" max="1790" width="27.7109375" style="83" customWidth="1"/>
    <col min="1791" max="1792" width="0" style="83" hidden="1" customWidth="1"/>
    <col min="1793" max="1793" width="16.7109375" style="83" customWidth="1"/>
    <col min="1794" max="1794" width="14.42578125" style="83" customWidth="1"/>
    <col min="1795" max="1795" width="14.7109375" style="83" customWidth="1"/>
    <col min="1796" max="1796" width="15.42578125" style="83" customWidth="1"/>
    <col min="1797" max="1797" width="9.140625" style="83" bestFit="1" customWidth="1"/>
    <col min="1798" max="1798" width="21.7109375" style="83" customWidth="1"/>
    <col min="1799" max="1799" width="15.7109375" style="83" customWidth="1"/>
    <col min="1800" max="1800" width="3.5703125" style="83" customWidth="1"/>
    <col min="1801" max="1801" width="4.5703125" style="83" customWidth="1"/>
    <col min="1802" max="2044" width="9.140625" style="83" customWidth="1"/>
    <col min="2045" max="2045" width="27.7109375" style="83"/>
    <col min="2046" max="2046" width="27.7109375" style="83" customWidth="1"/>
    <col min="2047" max="2048" width="0" style="83" hidden="1" customWidth="1"/>
    <col min="2049" max="2049" width="16.7109375" style="83" customWidth="1"/>
    <col min="2050" max="2050" width="14.42578125" style="83" customWidth="1"/>
    <col min="2051" max="2051" width="14.7109375" style="83" customWidth="1"/>
    <col min="2052" max="2052" width="15.42578125" style="83" customWidth="1"/>
    <col min="2053" max="2053" width="9.140625" style="83" bestFit="1" customWidth="1"/>
    <col min="2054" max="2054" width="21.7109375" style="83" customWidth="1"/>
    <col min="2055" max="2055" width="15.7109375" style="83" customWidth="1"/>
    <col min="2056" max="2056" width="3.5703125" style="83" customWidth="1"/>
    <col min="2057" max="2057" width="4.5703125" style="83" customWidth="1"/>
    <col min="2058" max="2300" width="9.140625" style="83" customWidth="1"/>
    <col min="2301" max="2301" width="27.7109375" style="83"/>
    <col min="2302" max="2302" width="27.7109375" style="83" customWidth="1"/>
    <col min="2303" max="2304" width="0" style="83" hidden="1" customWidth="1"/>
    <col min="2305" max="2305" width="16.7109375" style="83" customWidth="1"/>
    <col min="2306" max="2306" width="14.42578125" style="83" customWidth="1"/>
    <col min="2307" max="2307" width="14.7109375" style="83" customWidth="1"/>
    <col min="2308" max="2308" width="15.42578125" style="83" customWidth="1"/>
    <col min="2309" max="2309" width="9.140625" style="83" bestFit="1" customWidth="1"/>
    <col min="2310" max="2310" width="21.7109375" style="83" customWidth="1"/>
    <col min="2311" max="2311" width="15.7109375" style="83" customWidth="1"/>
    <col min="2312" max="2312" width="3.5703125" style="83" customWidth="1"/>
    <col min="2313" max="2313" width="4.5703125" style="83" customWidth="1"/>
    <col min="2314" max="2556" width="9.140625" style="83" customWidth="1"/>
    <col min="2557" max="2557" width="27.7109375" style="83"/>
    <col min="2558" max="2558" width="27.7109375" style="83" customWidth="1"/>
    <col min="2559" max="2560" width="0" style="83" hidden="1" customWidth="1"/>
    <col min="2561" max="2561" width="16.7109375" style="83" customWidth="1"/>
    <col min="2562" max="2562" width="14.42578125" style="83" customWidth="1"/>
    <col min="2563" max="2563" width="14.7109375" style="83" customWidth="1"/>
    <col min="2564" max="2564" width="15.42578125" style="83" customWidth="1"/>
    <col min="2565" max="2565" width="9.140625" style="83" bestFit="1" customWidth="1"/>
    <col min="2566" max="2566" width="21.7109375" style="83" customWidth="1"/>
    <col min="2567" max="2567" width="15.7109375" style="83" customWidth="1"/>
    <col min="2568" max="2568" width="3.5703125" style="83" customWidth="1"/>
    <col min="2569" max="2569" width="4.5703125" style="83" customWidth="1"/>
    <col min="2570" max="2812" width="9.140625" style="83" customWidth="1"/>
    <col min="2813" max="2813" width="27.7109375" style="83"/>
    <col min="2814" max="2814" width="27.7109375" style="83" customWidth="1"/>
    <col min="2815" max="2816" width="0" style="83" hidden="1" customWidth="1"/>
    <col min="2817" max="2817" width="16.7109375" style="83" customWidth="1"/>
    <col min="2818" max="2818" width="14.42578125" style="83" customWidth="1"/>
    <col min="2819" max="2819" width="14.7109375" style="83" customWidth="1"/>
    <col min="2820" max="2820" width="15.42578125" style="83" customWidth="1"/>
    <col min="2821" max="2821" width="9.140625" style="83" bestFit="1" customWidth="1"/>
    <col min="2822" max="2822" width="21.7109375" style="83" customWidth="1"/>
    <col min="2823" max="2823" width="15.7109375" style="83" customWidth="1"/>
    <col min="2824" max="2824" width="3.5703125" style="83" customWidth="1"/>
    <col min="2825" max="2825" width="4.5703125" style="83" customWidth="1"/>
    <col min="2826" max="3068" width="9.140625" style="83" customWidth="1"/>
    <col min="3069" max="3069" width="27.7109375" style="83"/>
    <col min="3070" max="3070" width="27.7109375" style="83" customWidth="1"/>
    <col min="3071" max="3072" width="0" style="83" hidden="1" customWidth="1"/>
    <col min="3073" max="3073" width="16.7109375" style="83" customWidth="1"/>
    <col min="3074" max="3074" width="14.42578125" style="83" customWidth="1"/>
    <col min="3075" max="3075" width="14.7109375" style="83" customWidth="1"/>
    <col min="3076" max="3076" width="15.42578125" style="83" customWidth="1"/>
    <col min="3077" max="3077" width="9.140625" style="83" bestFit="1" customWidth="1"/>
    <col min="3078" max="3078" width="21.7109375" style="83" customWidth="1"/>
    <col min="3079" max="3079" width="15.7109375" style="83" customWidth="1"/>
    <col min="3080" max="3080" width="3.5703125" style="83" customWidth="1"/>
    <col min="3081" max="3081" width="4.5703125" style="83" customWidth="1"/>
    <col min="3082" max="3324" width="9.140625" style="83" customWidth="1"/>
    <col min="3325" max="3325" width="27.7109375" style="83"/>
    <col min="3326" max="3326" width="27.7109375" style="83" customWidth="1"/>
    <col min="3327" max="3328" width="0" style="83" hidden="1" customWidth="1"/>
    <col min="3329" max="3329" width="16.7109375" style="83" customWidth="1"/>
    <col min="3330" max="3330" width="14.42578125" style="83" customWidth="1"/>
    <col min="3331" max="3331" width="14.7109375" style="83" customWidth="1"/>
    <col min="3332" max="3332" width="15.42578125" style="83" customWidth="1"/>
    <col min="3333" max="3333" width="9.140625" style="83" bestFit="1" customWidth="1"/>
    <col min="3334" max="3334" width="21.7109375" style="83" customWidth="1"/>
    <col min="3335" max="3335" width="15.7109375" style="83" customWidth="1"/>
    <col min="3336" max="3336" width="3.5703125" style="83" customWidth="1"/>
    <col min="3337" max="3337" width="4.5703125" style="83" customWidth="1"/>
    <col min="3338" max="3580" width="9.140625" style="83" customWidth="1"/>
    <col min="3581" max="3581" width="27.7109375" style="83"/>
    <col min="3582" max="3582" width="27.7109375" style="83" customWidth="1"/>
    <col min="3583" max="3584" width="0" style="83" hidden="1" customWidth="1"/>
    <col min="3585" max="3585" width="16.7109375" style="83" customWidth="1"/>
    <col min="3586" max="3586" width="14.42578125" style="83" customWidth="1"/>
    <col min="3587" max="3587" width="14.7109375" style="83" customWidth="1"/>
    <col min="3588" max="3588" width="15.42578125" style="83" customWidth="1"/>
    <col min="3589" max="3589" width="9.140625" style="83" bestFit="1" customWidth="1"/>
    <col min="3590" max="3590" width="21.7109375" style="83" customWidth="1"/>
    <col min="3591" max="3591" width="15.7109375" style="83" customWidth="1"/>
    <col min="3592" max="3592" width="3.5703125" style="83" customWidth="1"/>
    <col min="3593" max="3593" width="4.5703125" style="83" customWidth="1"/>
    <col min="3594" max="3836" width="9.140625" style="83" customWidth="1"/>
    <col min="3837" max="3837" width="27.7109375" style="83"/>
    <col min="3838" max="3838" width="27.7109375" style="83" customWidth="1"/>
    <col min="3839" max="3840" width="0" style="83" hidden="1" customWidth="1"/>
    <col min="3841" max="3841" width="16.7109375" style="83" customWidth="1"/>
    <col min="3842" max="3842" width="14.42578125" style="83" customWidth="1"/>
    <col min="3843" max="3843" width="14.7109375" style="83" customWidth="1"/>
    <col min="3844" max="3844" width="15.42578125" style="83" customWidth="1"/>
    <col min="3845" max="3845" width="9.140625" style="83" bestFit="1" customWidth="1"/>
    <col min="3846" max="3846" width="21.7109375" style="83" customWidth="1"/>
    <col min="3847" max="3847" width="15.7109375" style="83" customWidth="1"/>
    <col min="3848" max="3848" width="3.5703125" style="83" customWidth="1"/>
    <col min="3849" max="3849" width="4.5703125" style="83" customWidth="1"/>
    <col min="3850" max="4092" width="9.140625" style="83" customWidth="1"/>
    <col min="4093" max="4093" width="27.7109375" style="83"/>
    <col min="4094" max="4094" width="27.7109375" style="83" customWidth="1"/>
    <col min="4095" max="4096" width="0" style="83" hidden="1" customWidth="1"/>
    <col min="4097" max="4097" width="16.7109375" style="83" customWidth="1"/>
    <col min="4098" max="4098" width="14.42578125" style="83" customWidth="1"/>
    <col min="4099" max="4099" width="14.7109375" style="83" customWidth="1"/>
    <col min="4100" max="4100" width="15.42578125" style="83" customWidth="1"/>
    <col min="4101" max="4101" width="9.140625" style="83" bestFit="1" customWidth="1"/>
    <col min="4102" max="4102" width="21.7109375" style="83" customWidth="1"/>
    <col min="4103" max="4103" width="15.7109375" style="83" customWidth="1"/>
    <col min="4104" max="4104" width="3.5703125" style="83" customWidth="1"/>
    <col min="4105" max="4105" width="4.5703125" style="83" customWidth="1"/>
    <col min="4106" max="4348" width="9.140625" style="83" customWidth="1"/>
    <col min="4349" max="4349" width="27.7109375" style="83"/>
    <col min="4350" max="4350" width="27.7109375" style="83" customWidth="1"/>
    <col min="4351" max="4352" width="0" style="83" hidden="1" customWidth="1"/>
    <col min="4353" max="4353" width="16.7109375" style="83" customWidth="1"/>
    <col min="4354" max="4354" width="14.42578125" style="83" customWidth="1"/>
    <col min="4355" max="4355" width="14.7109375" style="83" customWidth="1"/>
    <col min="4356" max="4356" width="15.42578125" style="83" customWidth="1"/>
    <col min="4357" max="4357" width="9.140625" style="83" bestFit="1" customWidth="1"/>
    <col min="4358" max="4358" width="21.7109375" style="83" customWidth="1"/>
    <col min="4359" max="4359" width="15.7109375" style="83" customWidth="1"/>
    <col min="4360" max="4360" width="3.5703125" style="83" customWidth="1"/>
    <col min="4361" max="4361" width="4.5703125" style="83" customWidth="1"/>
    <col min="4362" max="4604" width="9.140625" style="83" customWidth="1"/>
    <col min="4605" max="4605" width="27.7109375" style="83"/>
    <col min="4606" max="4606" width="27.7109375" style="83" customWidth="1"/>
    <col min="4607" max="4608" width="0" style="83" hidden="1" customWidth="1"/>
    <col min="4609" max="4609" width="16.7109375" style="83" customWidth="1"/>
    <col min="4610" max="4610" width="14.42578125" style="83" customWidth="1"/>
    <col min="4611" max="4611" width="14.7109375" style="83" customWidth="1"/>
    <col min="4612" max="4612" width="15.42578125" style="83" customWidth="1"/>
    <col min="4613" max="4613" width="9.140625" style="83" bestFit="1" customWidth="1"/>
    <col min="4614" max="4614" width="21.7109375" style="83" customWidth="1"/>
    <col min="4615" max="4615" width="15.7109375" style="83" customWidth="1"/>
    <col min="4616" max="4616" width="3.5703125" style="83" customWidth="1"/>
    <col min="4617" max="4617" width="4.5703125" style="83" customWidth="1"/>
    <col min="4618" max="4860" width="9.140625" style="83" customWidth="1"/>
    <col min="4861" max="4861" width="27.7109375" style="83"/>
    <col min="4862" max="4862" width="27.7109375" style="83" customWidth="1"/>
    <col min="4863" max="4864" width="0" style="83" hidden="1" customWidth="1"/>
    <col min="4865" max="4865" width="16.7109375" style="83" customWidth="1"/>
    <col min="4866" max="4866" width="14.42578125" style="83" customWidth="1"/>
    <col min="4867" max="4867" width="14.7109375" style="83" customWidth="1"/>
    <col min="4868" max="4868" width="15.42578125" style="83" customWidth="1"/>
    <col min="4869" max="4869" width="9.140625" style="83" bestFit="1" customWidth="1"/>
    <col min="4870" max="4870" width="21.7109375" style="83" customWidth="1"/>
    <col min="4871" max="4871" width="15.7109375" style="83" customWidth="1"/>
    <col min="4872" max="4872" width="3.5703125" style="83" customWidth="1"/>
    <col min="4873" max="4873" width="4.5703125" style="83" customWidth="1"/>
    <col min="4874" max="5116" width="9.140625" style="83" customWidth="1"/>
    <col min="5117" max="5117" width="27.7109375" style="83"/>
    <col min="5118" max="5118" width="27.7109375" style="83" customWidth="1"/>
    <col min="5119" max="5120" width="0" style="83" hidden="1" customWidth="1"/>
    <col min="5121" max="5121" width="16.7109375" style="83" customWidth="1"/>
    <col min="5122" max="5122" width="14.42578125" style="83" customWidth="1"/>
    <col min="5123" max="5123" width="14.7109375" style="83" customWidth="1"/>
    <col min="5124" max="5124" width="15.42578125" style="83" customWidth="1"/>
    <col min="5125" max="5125" width="9.140625" style="83" bestFit="1" customWidth="1"/>
    <col min="5126" max="5126" width="21.7109375" style="83" customWidth="1"/>
    <col min="5127" max="5127" width="15.7109375" style="83" customWidth="1"/>
    <col min="5128" max="5128" width="3.5703125" style="83" customWidth="1"/>
    <col min="5129" max="5129" width="4.5703125" style="83" customWidth="1"/>
    <col min="5130" max="5372" width="9.140625" style="83" customWidth="1"/>
    <col min="5373" max="5373" width="27.7109375" style="83"/>
    <col min="5374" max="5374" width="27.7109375" style="83" customWidth="1"/>
    <col min="5375" max="5376" width="0" style="83" hidden="1" customWidth="1"/>
    <col min="5377" max="5377" width="16.7109375" style="83" customWidth="1"/>
    <col min="5378" max="5378" width="14.42578125" style="83" customWidth="1"/>
    <col min="5379" max="5379" width="14.7109375" style="83" customWidth="1"/>
    <col min="5380" max="5380" width="15.42578125" style="83" customWidth="1"/>
    <col min="5381" max="5381" width="9.140625" style="83" bestFit="1" customWidth="1"/>
    <col min="5382" max="5382" width="21.7109375" style="83" customWidth="1"/>
    <col min="5383" max="5383" width="15.7109375" style="83" customWidth="1"/>
    <col min="5384" max="5384" width="3.5703125" style="83" customWidth="1"/>
    <col min="5385" max="5385" width="4.5703125" style="83" customWidth="1"/>
    <col min="5386" max="5628" width="9.140625" style="83" customWidth="1"/>
    <col min="5629" max="5629" width="27.7109375" style="83"/>
    <col min="5630" max="5630" width="27.7109375" style="83" customWidth="1"/>
    <col min="5631" max="5632" width="0" style="83" hidden="1" customWidth="1"/>
    <col min="5633" max="5633" width="16.7109375" style="83" customWidth="1"/>
    <col min="5634" max="5634" width="14.42578125" style="83" customWidth="1"/>
    <col min="5635" max="5635" width="14.7109375" style="83" customWidth="1"/>
    <col min="5636" max="5636" width="15.42578125" style="83" customWidth="1"/>
    <col min="5637" max="5637" width="9.140625" style="83" bestFit="1" customWidth="1"/>
    <col min="5638" max="5638" width="21.7109375" style="83" customWidth="1"/>
    <col min="5639" max="5639" width="15.7109375" style="83" customWidth="1"/>
    <col min="5640" max="5640" width="3.5703125" style="83" customWidth="1"/>
    <col min="5641" max="5641" width="4.5703125" style="83" customWidth="1"/>
    <col min="5642" max="5884" width="9.140625" style="83" customWidth="1"/>
    <col min="5885" max="5885" width="27.7109375" style="83"/>
    <col min="5886" max="5886" width="27.7109375" style="83" customWidth="1"/>
    <col min="5887" max="5888" width="0" style="83" hidden="1" customWidth="1"/>
    <col min="5889" max="5889" width="16.7109375" style="83" customWidth="1"/>
    <col min="5890" max="5890" width="14.42578125" style="83" customWidth="1"/>
    <col min="5891" max="5891" width="14.7109375" style="83" customWidth="1"/>
    <col min="5892" max="5892" width="15.42578125" style="83" customWidth="1"/>
    <col min="5893" max="5893" width="9.140625" style="83" bestFit="1" customWidth="1"/>
    <col min="5894" max="5894" width="21.7109375" style="83" customWidth="1"/>
    <col min="5895" max="5895" width="15.7109375" style="83" customWidth="1"/>
    <col min="5896" max="5896" width="3.5703125" style="83" customWidth="1"/>
    <col min="5897" max="5897" width="4.5703125" style="83" customWidth="1"/>
    <col min="5898" max="6140" width="9.140625" style="83" customWidth="1"/>
    <col min="6141" max="6141" width="27.7109375" style="83"/>
    <col min="6142" max="6142" width="27.7109375" style="83" customWidth="1"/>
    <col min="6143" max="6144" width="0" style="83" hidden="1" customWidth="1"/>
    <col min="6145" max="6145" width="16.7109375" style="83" customWidth="1"/>
    <col min="6146" max="6146" width="14.42578125" style="83" customWidth="1"/>
    <col min="6147" max="6147" width="14.7109375" style="83" customWidth="1"/>
    <col min="6148" max="6148" width="15.42578125" style="83" customWidth="1"/>
    <col min="6149" max="6149" width="9.140625" style="83" bestFit="1" customWidth="1"/>
    <col min="6150" max="6150" width="21.7109375" style="83" customWidth="1"/>
    <col min="6151" max="6151" width="15.7109375" style="83" customWidth="1"/>
    <col min="6152" max="6152" width="3.5703125" style="83" customWidth="1"/>
    <col min="6153" max="6153" width="4.5703125" style="83" customWidth="1"/>
    <col min="6154" max="6396" width="9.140625" style="83" customWidth="1"/>
    <col min="6397" max="6397" width="27.7109375" style="83"/>
    <col min="6398" max="6398" width="27.7109375" style="83" customWidth="1"/>
    <col min="6399" max="6400" width="0" style="83" hidden="1" customWidth="1"/>
    <col min="6401" max="6401" width="16.7109375" style="83" customWidth="1"/>
    <col min="6402" max="6402" width="14.42578125" style="83" customWidth="1"/>
    <col min="6403" max="6403" width="14.7109375" style="83" customWidth="1"/>
    <col min="6404" max="6404" width="15.42578125" style="83" customWidth="1"/>
    <col min="6405" max="6405" width="9.140625" style="83" bestFit="1" customWidth="1"/>
    <col min="6406" max="6406" width="21.7109375" style="83" customWidth="1"/>
    <col min="6407" max="6407" width="15.7109375" style="83" customWidth="1"/>
    <col min="6408" max="6408" width="3.5703125" style="83" customWidth="1"/>
    <col min="6409" max="6409" width="4.5703125" style="83" customWidth="1"/>
    <col min="6410" max="6652" width="9.140625" style="83" customWidth="1"/>
    <col min="6653" max="6653" width="27.7109375" style="83"/>
    <col min="6654" max="6654" width="27.7109375" style="83" customWidth="1"/>
    <col min="6655" max="6656" width="0" style="83" hidden="1" customWidth="1"/>
    <col min="6657" max="6657" width="16.7109375" style="83" customWidth="1"/>
    <col min="6658" max="6658" width="14.42578125" style="83" customWidth="1"/>
    <col min="6659" max="6659" width="14.7109375" style="83" customWidth="1"/>
    <col min="6660" max="6660" width="15.42578125" style="83" customWidth="1"/>
    <col min="6661" max="6661" width="9.140625" style="83" bestFit="1" customWidth="1"/>
    <col min="6662" max="6662" width="21.7109375" style="83" customWidth="1"/>
    <col min="6663" max="6663" width="15.7109375" style="83" customWidth="1"/>
    <col min="6664" max="6664" width="3.5703125" style="83" customWidth="1"/>
    <col min="6665" max="6665" width="4.5703125" style="83" customWidth="1"/>
    <col min="6666" max="6908" width="9.140625" style="83" customWidth="1"/>
    <col min="6909" max="6909" width="27.7109375" style="83"/>
    <col min="6910" max="6910" width="27.7109375" style="83" customWidth="1"/>
    <col min="6911" max="6912" width="0" style="83" hidden="1" customWidth="1"/>
    <col min="6913" max="6913" width="16.7109375" style="83" customWidth="1"/>
    <col min="6914" max="6914" width="14.42578125" style="83" customWidth="1"/>
    <col min="6915" max="6915" width="14.7109375" style="83" customWidth="1"/>
    <col min="6916" max="6916" width="15.42578125" style="83" customWidth="1"/>
    <col min="6917" max="6917" width="9.140625" style="83" bestFit="1" customWidth="1"/>
    <col min="6918" max="6918" width="21.7109375" style="83" customWidth="1"/>
    <col min="6919" max="6919" width="15.7109375" style="83" customWidth="1"/>
    <col min="6920" max="6920" width="3.5703125" style="83" customWidth="1"/>
    <col min="6921" max="6921" width="4.5703125" style="83" customWidth="1"/>
    <col min="6922" max="7164" width="9.140625" style="83" customWidth="1"/>
    <col min="7165" max="7165" width="27.7109375" style="83"/>
    <col min="7166" max="7166" width="27.7109375" style="83" customWidth="1"/>
    <col min="7167" max="7168" width="0" style="83" hidden="1" customWidth="1"/>
    <col min="7169" max="7169" width="16.7109375" style="83" customWidth="1"/>
    <col min="7170" max="7170" width="14.42578125" style="83" customWidth="1"/>
    <col min="7171" max="7171" width="14.7109375" style="83" customWidth="1"/>
    <col min="7172" max="7172" width="15.42578125" style="83" customWidth="1"/>
    <col min="7173" max="7173" width="9.140625" style="83" bestFit="1" customWidth="1"/>
    <col min="7174" max="7174" width="21.7109375" style="83" customWidth="1"/>
    <col min="7175" max="7175" width="15.7109375" style="83" customWidth="1"/>
    <col min="7176" max="7176" width="3.5703125" style="83" customWidth="1"/>
    <col min="7177" max="7177" width="4.5703125" style="83" customWidth="1"/>
    <col min="7178" max="7420" width="9.140625" style="83" customWidth="1"/>
    <col min="7421" max="7421" width="27.7109375" style="83"/>
    <col min="7422" max="7422" width="27.7109375" style="83" customWidth="1"/>
    <col min="7423" max="7424" width="0" style="83" hidden="1" customWidth="1"/>
    <col min="7425" max="7425" width="16.7109375" style="83" customWidth="1"/>
    <col min="7426" max="7426" width="14.42578125" style="83" customWidth="1"/>
    <col min="7427" max="7427" width="14.7109375" style="83" customWidth="1"/>
    <col min="7428" max="7428" width="15.42578125" style="83" customWidth="1"/>
    <col min="7429" max="7429" width="9.140625" style="83" bestFit="1" customWidth="1"/>
    <col min="7430" max="7430" width="21.7109375" style="83" customWidth="1"/>
    <col min="7431" max="7431" width="15.7109375" style="83" customWidth="1"/>
    <col min="7432" max="7432" width="3.5703125" style="83" customWidth="1"/>
    <col min="7433" max="7433" width="4.5703125" style="83" customWidth="1"/>
    <col min="7434" max="7676" width="9.140625" style="83" customWidth="1"/>
    <col min="7677" max="7677" width="27.7109375" style="83"/>
    <col min="7678" max="7678" width="27.7109375" style="83" customWidth="1"/>
    <col min="7679" max="7680" width="0" style="83" hidden="1" customWidth="1"/>
    <col min="7681" max="7681" width="16.7109375" style="83" customWidth="1"/>
    <col min="7682" max="7682" width="14.42578125" style="83" customWidth="1"/>
    <col min="7683" max="7683" width="14.7109375" style="83" customWidth="1"/>
    <col min="7684" max="7684" width="15.42578125" style="83" customWidth="1"/>
    <col min="7685" max="7685" width="9.140625" style="83" bestFit="1" customWidth="1"/>
    <col min="7686" max="7686" width="21.7109375" style="83" customWidth="1"/>
    <col min="7687" max="7687" width="15.7109375" style="83" customWidth="1"/>
    <col min="7688" max="7688" width="3.5703125" style="83" customWidth="1"/>
    <col min="7689" max="7689" width="4.5703125" style="83" customWidth="1"/>
    <col min="7690" max="7932" width="9.140625" style="83" customWidth="1"/>
    <col min="7933" max="7933" width="27.7109375" style="83"/>
    <col min="7934" max="7934" width="27.7109375" style="83" customWidth="1"/>
    <col min="7935" max="7936" width="0" style="83" hidden="1" customWidth="1"/>
    <col min="7937" max="7937" width="16.7109375" style="83" customWidth="1"/>
    <col min="7938" max="7938" width="14.42578125" style="83" customWidth="1"/>
    <col min="7939" max="7939" width="14.7109375" style="83" customWidth="1"/>
    <col min="7940" max="7940" width="15.42578125" style="83" customWidth="1"/>
    <col min="7941" max="7941" width="9.140625" style="83" bestFit="1" customWidth="1"/>
    <col min="7942" max="7942" width="21.7109375" style="83" customWidth="1"/>
    <col min="7943" max="7943" width="15.7109375" style="83" customWidth="1"/>
    <col min="7944" max="7944" width="3.5703125" style="83" customWidth="1"/>
    <col min="7945" max="7945" width="4.5703125" style="83" customWidth="1"/>
    <col min="7946" max="8188" width="9.140625" style="83" customWidth="1"/>
    <col min="8189" max="8189" width="27.7109375" style="83"/>
    <col min="8190" max="8190" width="27.7109375" style="83" customWidth="1"/>
    <col min="8191" max="8192" width="0" style="83" hidden="1" customWidth="1"/>
    <col min="8193" max="8193" width="16.7109375" style="83" customWidth="1"/>
    <col min="8194" max="8194" width="14.42578125" style="83" customWidth="1"/>
    <col min="8195" max="8195" width="14.7109375" style="83" customWidth="1"/>
    <col min="8196" max="8196" width="15.42578125" style="83" customWidth="1"/>
    <col min="8197" max="8197" width="9.140625" style="83" bestFit="1" customWidth="1"/>
    <col min="8198" max="8198" width="21.7109375" style="83" customWidth="1"/>
    <col min="8199" max="8199" width="15.7109375" style="83" customWidth="1"/>
    <col min="8200" max="8200" width="3.5703125" style="83" customWidth="1"/>
    <col min="8201" max="8201" width="4.5703125" style="83" customWidth="1"/>
    <col min="8202" max="8444" width="9.140625" style="83" customWidth="1"/>
    <col min="8445" max="8445" width="27.7109375" style="83"/>
    <col min="8446" max="8446" width="27.7109375" style="83" customWidth="1"/>
    <col min="8447" max="8448" width="0" style="83" hidden="1" customWidth="1"/>
    <col min="8449" max="8449" width="16.7109375" style="83" customWidth="1"/>
    <col min="8450" max="8450" width="14.42578125" style="83" customWidth="1"/>
    <col min="8451" max="8451" width="14.7109375" style="83" customWidth="1"/>
    <col min="8452" max="8452" width="15.42578125" style="83" customWidth="1"/>
    <col min="8453" max="8453" width="9.140625" style="83" bestFit="1" customWidth="1"/>
    <col min="8454" max="8454" width="21.7109375" style="83" customWidth="1"/>
    <col min="8455" max="8455" width="15.7109375" style="83" customWidth="1"/>
    <col min="8456" max="8456" width="3.5703125" style="83" customWidth="1"/>
    <col min="8457" max="8457" width="4.5703125" style="83" customWidth="1"/>
    <col min="8458" max="8700" width="9.140625" style="83" customWidth="1"/>
    <col min="8701" max="8701" width="27.7109375" style="83"/>
    <col min="8702" max="8702" width="27.7109375" style="83" customWidth="1"/>
    <col min="8703" max="8704" width="0" style="83" hidden="1" customWidth="1"/>
    <col min="8705" max="8705" width="16.7109375" style="83" customWidth="1"/>
    <col min="8706" max="8706" width="14.42578125" style="83" customWidth="1"/>
    <col min="8707" max="8707" width="14.7109375" style="83" customWidth="1"/>
    <col min="8708" max="8708" width="15.42578125" style="83" customWidth="1"/>
    <col min="8709" max="8709" width="9.140625" style="83" bestFit="1" customWidth="1"/>
    <col min="8710" max="8710" width="21.7109375" style="83" customWidth="1"/>
    <col min="8711" max="8711" width="15.7109375" style="83" customWidth="1"/>
    <col min="8712" max="8712" width="3.5703125" style="83" customWidth="1"/>
    <col min="8713" max="8713" width="4.5703125" style="83" customWidth="1"/>
    <col min="8714" max="8956" width="9.140625" style="83" customWidth="1"/>
    <col min="8957" max="8957" width="27.7109375" style="83"/>
    <col min="8958" max="8958" width="27.7109375" style="83" customWidth="1"/>
    <col min="8959" max="8960" width="0" style="83" hidden="1" customWidth="1"/>
    <col min="8961" max="8961" width="16.7109375" style="83" customWidth="1"/>
    <col min="8962" max="8962" width="14.42578125" style="83" customWidth="1"/>
    <col min="8963" max="8963" width="14.7109375" style="83" customWidth="1"/>
    <col min="8964" max="8964" width="15.42578125" style="83" customWidth="1"/>
    <col min="8965" max="8965" width="9.140625" style="83" bestFit="1" customWidth="1"/>
    <col min="8966" max="8966" width="21.7109375" style="83" customWidth="1"/>
    <col min="8967" max="8967" width="15.7109375" style="83" customWidth="1"/>
    <col min="8968" max="8968" width="3.5703125" style="83" customWidth="1"/>
    <col min="8969" max="8969" width="4.5703125" style="83" customWidth="1"/>
    <col min="8970" max="9212" width="9.140625" style="83" customWidth="1"/>
    <col min="9213" max="9213" width="27.7109375" style="83"/>
    <col min="9214" max="9214" width="27.7109375" style="83" customWidth="1"/>
    <col min="9215" max="9216" width="0" style="83" hidden="1" customWidth="1"/>
    <col min="9217" max="9217" width="16.7109375" style="83" customWidth="1"/>
    <col min="9218" max="9218" width="14.42578125" style="83" customWidth="1"/>
    <col min="9219" max="9219" width="14.7109375" style="83" customWidth="1"/>
    <col min="9220" max="9220" width="15.42578125" style="83" customWidth="1"/>
    <col min="9221" max="9221" width="9.140625" style="83" bestFit="1" customWidth="1"/>
    <col min="9222" max="9222" width="21.7109375" style="83" customWidth="1"/>
    <col min="9223" max="9223" width="15.7109375" style="83" customWidth="1"/>
    <col min="9224" max="9224" width="3.5703125" style="83" customWidth="1"/>
    <col min="9225" max="9225" width="4.5703125" style="83" customWidth="1"/>
    <col min="9226" max="9468" width="9.140625" style="83" customWidth="1"/>
    <col min="9469" max="9469" width="27.7109375" style="83"/>
    <col min="9470" max="9470" width="27.7109375" style="83" customWidth="1"/>
    <col min="9471" max="9472" width="0" style="83" hidden="1" customWidth="1"/>
    <col min="9473" max="9473" width="16.7109375" style="83" customWidth="1"/>
    <col min="9474" max="9474" width="14.42578125" style="83" customWidth="1"/>
    <col min="9475" max="9475" width="14.7109375" style="83" customWidth="1"/>
    <col min="9476" max="9476" width="15.42578125" style="83" customWidth="1"/>
    <col min="9477" max="9477" width="9.140625" style="83" bestFit="1" customWidth="1"/>
    <col min="9478" max="9478" width="21.7109375" style="83" customWidth="1"/>
    <col min="9479" max="9479" width="15.7109375" style="83" customWidth="1"/>
    <col min="9480" max="9480" width="3.5703125" style="83" customWidth="1"/>
    <col min="9481" max="9481" width="4.5703125" style="83" customWidth="1"/>
    <col min="9482" max="9724" width="9.140625" style="83" customWidth="1"/>
    <col min="9725" max="9725" width="27.7109375" style="83"/>
    <col min="9726" max="9726" width="27.7109375" style="83" customWidth="1"/>
    <col min="9727" max="9728" width="0" style="83" hidden="1" customWidth="1"/>
    <col min="9729" max="9729" width="16.7109375" style="83" customWidth="1"/>
    <col min="9730" max="9730" width="14.42578125" style="83" customWidth="1"/>
    <col min="9731" max="9731" width="14.7109375" style="83" customWidth="1"/>
    <col min="9732" max="9732" width="15.42578125" style="83" customWidth="1"/>
    <col min="9733" max="9733" width="9.140625" style="83" bestFit="1" customWidth="1"/>
    <col min="9734" max="9734" width="21.7109375" style="83" customWidth="1"/>
    <col min="9735" max="9735" width="15.7109375" style="83" customWidth="1"/>
    <col min="9736" max="9736" width="3.5703125" style="83" customWidth="1"/>
    <col min="9737" max="9737" width="4.5703125" style="83" customWidth="1"/>
    <col min="9738" max="9980" width="9.140625" style="83" customWidth="1"/>
    <col min="9981" max="9981" width="27.7109375" style="83"/>
    <col min="9982" max="9982" width="27.7109375" style="83" customWidth="1"/>
    <col min="9983" max="9984" width="0" style="83" hidden="1" customWidth="1"/>
    <col min="9985" max="9985" width="16.7109375" style="83" customWidth="1"/>
    <col min="9986" max="9986" width="14.42578125" style="83" customWidth="1"/>
    <col min="9987" max="9987" width="14.7109375" style="83" customWidth="1"/>
    <col min="9988" max="9988" width="15.42578125" style="83" customWidth="1"/>
    <col min="9989" max="9989" width="9.140625" style="83" bestFit="1" customWidth="1"/>
    <col min="9990" max="9990" width="21.7109375" style="83" customWidth="1"/>
    <col min="9991" max="9991" width="15.7109375" style="83" customWidth="1"/>
    <col min="9992" max="9992" width="3.5703125" style="83" customWidth="1"/>
    <col min="9993" max="9993" width="4.5703125" style="83" customWidth="1"/>
    <col min="9994" max="10236" width="9.140625" style="83" customWidth="1"/>
    <col min="10237" max="10237" width="27.7109375" style="83"/>
    <col min="10238" max="10238" width="27.7109375" style="83" customWidth="1"/>
    <col min="10239" max="10240" width="0" style="83" hidden="1" customWidth="1"/>
    <col min="10241" max="10241" width="16.7109375" style="83" customWidth="1"/>
    <col min="10242" max="10242" width="14.42578125" style="83" customWidth="1"/>
    <col min="10243" max="10243" width="14.7109375" style="83" customWidth="1"/>
    <col min="10244" max="10244" width="15.42578125" style="83" customWidth="1"/>
    <col min="10245" max="10245" width="9.140625" style="83" bestFit="1" customWidth="1"/>
    <col min="10246" max="10246" width="21.7109375" style="83" customWidth="1"/>
    <col min="10247" max="10247" width="15.7109375" style="83" customWidth="1"/>
    <col min="10248" max="10248" width="3.5703125" style="83" customWidth="1"/>
    <col min="10249" max="10249" width="4.5703125" style="83" customWidth="1"/>
    <col min="10250" max="10492" width="9.140625" style="83" customWidth="1"/>
    <col min="10493" max="10493" width="27.7109375" style="83"/>
    <col min="10494" max="10494" width="27.7109375" style="83" customWidth="1"/>
    <col min="10495" max="10496" width="0" style="83" hidden="1" customWidth="1"/>
    <col min="10497" max="10497" width="16.7109375" style="83" customWidth="1"/>
    <col min="10498" max="10498" width="14.42578125" style="83" customWidth="1"/>
    <col min="10499" max="10499" width="14.7109375" style="83" customWidth="1"/>
    <col min="10500" max="10500" width="15.42578125" style="83" customWidth="1"/>
    <col min="10501" max="10501" width="9.140625" style="83" bestFit="1" customWidth="1"/>
    <col min="10502" max="10502" width="21.7109375" style="83" customWidth="1"/>
    <col min="10503" max="10503" width="15.7109375" style="83" customWidth="1"/>
    <col min="10504" max="10504" width="3.5703125" style="83" customWidth="1"/>
    <col min="10505" max="10505" width="4.5703125" style="83" customWidth="1"/>
    <col min="10506" max="10748" width="9.140625" style="83" customWidth="1"/>
    <col min="10749" max="10749" width="27.7109375" style="83"/>
    <col min="10750" max="10750" width="27.7109375" style="83" customWidth="1"/>
    <col min="10751" max="10752" width="0" style="83" hidden="1" customWidth="1"/>
    <col min="10753" max="10753" width="16.7109375" style="83" customWidth="1"/>
    <col min="10754" max="10754" width="14.42578125" style="83" customWidth="1"/>
    <col min="10755" max="10755" width="14.7109375" style="83" customWidth="1"/>
    <col min="10756" max="10756" width="15.42578125" style="83" customWidth="1"/>
    <col min="10757" max="10757" width="9.140625" style="83" bestFit="1" customWidth="1"/>
    <col min="10758" max="10758" width="21.7109375" style="83" customWidth="1"/>
    <col min="10759" max="10759" width="15.7109375" style="83" customWidth="1"/>
    <col min="10760" max="10760" width="3.5703125" style="83" customWidth="1"/>
    <col min="10761" max="10761" width="4.5703125" style="83" customWidth="1"/>
    <col min="10762" max="11004" width="9.140625" style="83" customWidth="1"/>
    <col min="11005" max="11005" width="27.7109375" style="83"/>
    <col min="11006" max="11006" width="27.7109375" style="83" customWidth="1"/>
    <col min="11007" max="11008" width="0" style="83" hidden="1" customWidth="1"/>
    <col min="11009" max="11009" width="16.7109375" style="83" customWidth="1"/>
    <col min="11010" max="11010" width="14.42578125" style="83" customWidth="1"/>
    <col min="11011" max="11011" width="14.7109375" style="83" customWidth="1"/>
    <col min="11012" max="11012" width="15.42578125" style="83" customWidth="1"/>
    <col min="11013" max="11013" width="9.140625" style="83" bestFit="1" customWidth="1"/>
    <col min="11014" max="11014" width="21.7109375" style="83" customWidth="1"/>
    <col min="11015" max="11015" width="15.7109375" style="83" customWidth="1"/>
    <col min="11016" max="11016" width="3.5703125" style="83" customWidth="1"/>
    <col min="11017" max="11017" width="4.5703125" style="83" customWidth="1"/>
    <col min="11018" max="11260" width="9.140625" style="83" customWidth="1"/>
    <col min="11261" max="11261" width="27.7109375" style="83"/>
    <col min="11262" max="11262" width="27.7109375" style="83" customWidth="1"/>
    <col min="11263" max="11264" width="0" style="83" hidden="1" customWidth="1"/>
    <col min="11265" max="11265" width="16.7109375" style="83" customWidth="1"/>
    <col min="11266" max="11266" width="14.42578125" style="83" customWidth="1"/>
    <col min="11267" max="11267" width="14.7109375" style="83" customWidth="1"/>
    <col min="11268" max="11268" width="15.42578125" style="83" customWidth="1"/>
    <col min="11269" max="11269" width="9.140625" style="83" bestFit="1" customWidth="1"/>
    <col min="11270" max="11270" width="21.7109375" style="83" customWidth="1"/>
    <col min="11271" max="11271" width="15.7109375" style="83" customWidth="1"/>
    <col min="11272" max="11272" width="3.5703125" style="83" customWidth="1"/>
    <col min="11273" max="11273" width="4.5703125" style="83" customWidth="1"/>
    <col min="11274" max="11516" width="9.140625" style="83" customWidth="1"/>
    <col min="11517" max="11517" width="27.7109375" style="83"/>
    <col min="11518" max="11518" width="27.7109375" style="83" customWidth="1"/>
    <col min="11519" max="11520" width="0" style="83" hidden="1" customWidth="1"/>
    <col min="11521" max="11521" width="16.7109375" style="83" customWidth="1"/>
    <col min="11522" max="11522" width="14.42578125" style="83" customWidth="1"/>
    <col min="11523" max="11523" width="14.7109375" style="83" customWidth="1"/>
    <col min="11524" max="11524" width="15.42578125" style="83" customWidth="1"/>
    <col min="11525" max="11525" width="9.140625" style="83" bestFit="1" customWidth="1"/>
    <col min="11526" max="11526" width="21.7109375" style="83" customWidth="1"/>
    <col min="11527" max="11527" width="15.7109375" style="83" customWidth="1"/>
    <col min="11528" max="11528" width="3.5703125" style="83" customWidth="1"/>
    <col min="11529" max="11529" width="4.5703125" style="83" customWidth="1"/>
    <col min="11530" max="11772" width="9.140625" style="83" customWidth="1"/>
    <col min="11773" max="11773" width="27.7109375" style="83"/>
    <col min="11774" max="11774" width="27.7109375" style="83" customWidth="1"/>
    <col min="11775" max="11776" width="0" style="83" hidden="1" customWidth="1"/>
    <col min="11777" max="11777" width="16.7109375" style="83" customWidth="1"/>
    <col min="11778" max="11778" width="14.42578125" style="83" customWidth="1"/>
    <col min="11779" max="11779" width="14.7109375" style="83" customWidth="1"/>
    <col min="11780" max="11780" width="15.42578125" style="83" customWidth="1"/>
    <col min="11781" max="11781" width="9.140625" style="83" bestFit="1" customWidth="1"/>
    <col min="11782" max="11782" width="21.7109375" style="83" customWidth="1"/>
    <col min="11783" max="11783" width="15.7109375" style="83" customWidth="1"/>
    <col min="11784" max="11784" width="3.5703125" style="83" customWidth="1"/>
    <col min="11785" max="11785" width="4.5703125" style="83" customWidth="1"/>
    <col min="11786" max="12028" width="9.140625" style="83" customWidth="1"/>
    <col min="12029" max="12029" width="27.7109375" style="83"/>
    <col min="12030" max="12030" width="27.7109375" style="83" customWidth="1"/>
    <col min="12031" max="12032" width="0" style="83" hidden="1" customWidth="1"/>
    <col min="12033" max="12033" width="16.7109375" style="83" customWidth="1"/>
    <col min="12034" max="12034" width="14.42578125" style="83" customWidth="1"/>
    <col min="12035" max="12035" width="14.7109375" style="83" customWidth="1"/>
    <col min="12036" max="12036" width="15.42578125" style="83" customWidth="1"/>
    <col min="12037" max="12037" width="9.140625" style="83" bestFit="1" customWidth="1"/>
    <col min="12038" max="12038" width="21.7109375" style="83" customWidth="1"/>
    <col min="12039" max="12039" width="15.7109375" style="83" customWidth="1"/>
    <col min="12040" max="12040" width="3.5703125" style="83" customWidth="1"/>
    <col min="12041" max="12041" width="4.5703125" style="83" customWidth="1"/>
    <col min="12042" max="12284" width="9.140625" style="83" customWidth="1"/>
    <col min="12285" max="12285" width="27.7109375" style="83"/>
    <col min="12286" max="12286" width="27.7109375" style="83" customWidth="1"/>
    <col min="12287" max="12288" width="0" style="83" hidden="1" customWidth="1"/>
    <col min="12289" max="12289" width="16.7109375" style="83" customWidth="1"/>
    <col min="12290" max="12290" width="14.42578125" style="83" customWidth="1"/>
    <col min="12291" max="12291" width="14.7109375" style="83" customWidth="1"/>
    <col min="12292" max="12292" width="15.42578125" style="83" customWidth="1"/>
    <col min="12293" max="12293" width="9.140625" style="83" bestFit="1" customWidth="1"/>
    <col min="12294" max="12294" width="21.7109375" style="83" customWidth="1"/>
    <col min="12295" max="12295" width="15.7109375" style="83" customWidth="1"/>
    <col min="12296" max="12296" width="3.5703125" style="83" customWidth="1"/>
    <col min="12297" max="12297" width="4.5703125" style="83" customWidth="1"/>
    <col min="12298" max="12540" width="9.140625" style="83" customWidth="1"/>
    <col min="12541" max="12541" width="27.7109375" style="83"/>
    <col min="12542" max="12542" width="27.7109375" style="83" customWidth="1"/>
    <col min="12543" max="12544" width="0" style="83" hidden="1" customWidth="1"/>
    <col min="12545" max="12545" width="16.7109375" style="83" customWidth="1"/>
    <col min="12546" max="12546" width="14.42578125" style="83" customWidth="1"/>
    <col min="12547" max="12547" width="14.7109375" style="83" customWidth="1"/>
    <col min="12548" max="12548" width="15.42578125" style="83" customWidth="1"/>
    <col min="12549" max="12549" width="9.140625" style="83" bestFit="1" customWidth="1"/>
    <col min="12550" max="12550" width="21.7109375" style="83" customWidth="1"/>
    <col min="12551" max="12551" width="15.7109375" style="83" customWidth="1"/>
    <col min="12552" max="12552" width="3.5703125" style="83" customWidth="1"/>
    <col min="12553" max="12553" width="4.5703125" style="83" customWidth="1"/>
    <col min="12554" max="12796" width="9.140625" style="83" customWidth="1"/>
    <col min="12797" max="12797" width="27.7109375" style="83"/>
    <col min="12798" max="12798" width="27.7109375" style="83" customWidth="1"/>
    <col min="12799" max="12800" width="0" style="83" hidden="1" customWidth="1"/>
    <col min="12801" max="12801" width="16.7109375" style="83" customWidth="1"/>
    <col min="12802" max="12802" width="14.42578125" style="83" customWidth="1"/>
    <col min="12803" max="12803" width="14.7109375" style="83" customWidth="1"/>
    <col min="12804" max="12804" width="15.42578125" style="83" customWidth="1"/>
    <col min="12805" max="12805" width="9.140625" style="83" bestFit="1" customWidth="1"/>
    <col min="12806" max="12806" width="21.7109375" style="83" customWidth="1"/>
    <col min="12807" max="12807" width="15.7109375" style="83" customWidth="1"/>
    <col min="12808" max="12808" width="3.5703125" style="83" customWidth="1"/>
    <col min="12809" max="12809" width="4.5703125" style="83" customWidth="1"/>
    <col min="12810" max="13052" width="9.140625" style="83" customWidth="1"/>
    <col min="13053" max="13053" width="27.7109375" style="83"/>
    <col min="13054" max="13054" width="27.7109375" style="83" customWidth="1"/>
    <col min="13055" max="13056" width="0" style="83" hidden="1" customWidth="1"/>
    <col min="13057" max="13057" width="16.7109375" style="83" customWidth="1"/>
    <col min="13058" max="13058" width="14.42578125" style="83" customWidth="1"/>
    <col min="13059" max="13059" width="14.7109375" style="83" customWidth="1"/>
    <col min="13060" max="13060" width="15.42578125" style="83" customWidth="1"/>
    <col min="13061" max="13061" width="9.140625" style="83" bestFit="1" customWidth="1"/>
    <col min="13062" max="13062" width="21.7109375" style="83" customWidth="1"/>
    <col min="13063" max="13063" width="15.7109375" style="83" customWidth="1"/>
    <col min="13064" max="13064" width="3.5703125" style="83" customWidth="1"/>
    <col min="13065" max="13065" width="4.5703125" style="83" customWidth="1"/>
    <col min="13066" max="13308" width="9.140625" style="83" customWidth="1"/>
    <col min="13309" max="13309" width="27.7109375" style="83"/>
    <col min="13310" max="13310" width="27.7109375" style="83" customWidth="1"/>
    <col min="13311" max="13312" width="0" style="83" hidden="1" customWidth="1"/>
    <col min="13313" max="13313" width="16.7109375" style="83" customWidth="1"/>
    <col min="13314" max="13314" width="14.42578125" style="83" customWidth="1"/>
    <col min="13315" max="13315" width="14.7109375" style="83" customWidth="1"/>
    <col min="13316" max="13316" width="15.42578125" style="83" customWidth="1"/>
    <col min="13317" max="13317" width="9.140625" style="83" bestFit="1" customWidth="1"/>
    <col min="13318" max="13318" width="21.7109375" style="83" customWidth="1"/>
    <col min="13319" max="13319" width="15.7109375" style="83" customWidth="1"/>
    <col min="13320" max="13320" width="3.5703125" style="83" customWidth="1"/>
    <col min="13321" max="13321" width="4.5703125" style="83" customWidth="1"/>
    <col min="13322" max="13564" width="9.140625" style="83" customWidth="1"/>
    <col min="13565" max="13565" width="27.7109375" style="83"/>
    <col min="13566" max="13566" width="27.7109375" style="83" customWidth="1"/>
    <col min="13567" max="13568" width="0" style="83" hidden="1" customWidth="1"/>
    <col min="13569" max="13569" width="16.7109375" style="83" customWidth="1"/>
    <col min="13570" max="13570" width="14.42578125" style="83" customWidth="1"/>
    <col min="13571" max="13571" width="14.7109375" style="83" customWidth="1"/>
    <col min="13572" max="13572" width="15.42578125" style="83" customWidth="1"/>
    <col min="13573" max="13573" width="9.140625" style="83" bestFit="1" customWidth="1"/>
    <col min="13574" max="13574" width="21.7109375" style="83" customWidth="1"/>
    <col min="13575" max="13575" width="15.7109375" style="83" customWidth="1"/>
    <col min="13576" max="13576" width="3.5703125" style="83" customWidth="1"/>
    <col min="13577" max="13577" width="4.5703125" style="83" customWidth="1"/>
    <col min="13578" max="13820" width="9.140625" style="83" customWidth="1"/>
    <col min="13821" max="13821" width="27.7109375" style="83"/>
    <col min="13822" max="13822" width="27.7109375" style="83" customWidth="1"/>
    <col min="13823" max="13824" width="0" style="83" hidden="1" customWidth="1"/>
    <col min="13825" max="13825" width="16.7109375" style="83" customWidth="1"/>
    <col min="13826" max="13826" width="14.42578125" style="83" customWidth="1"/>
    <col min="13827" max="13827" width="14.7109375" style="83" customWidth="1"/>
    <col min="13828" max="13828" width="15.42578125" style="83" customWidth="1"/>
    <col min="13829" max="13829" width="9.140625" style="83" bestFit="1" customWidth="1"/>
    <col min="13830" max="13830" width="21.7109375" style="83" customWidth="1"/>
    <col min="13831" max="13831" width="15.7109375" style="83" customWidth="1"/>
    <col min="13832" max="13832" width="3.5703125" style="83" customWidth="1"/>
    <col min="13833" max="13833" width="4.5703125" style="83" customWidth="1"/>
    <col min="13834" max="14076" width="9.140625" style="83" customWidth="1"/>
    <col min="14077" max="14077" width="27.7109375" style="83"/>
    <col min="14078" max="14078" width="27.7109375" style="83" customWidth="1"/>
    <col min="14079" max="14080" width="0" style="83" hidden="1" customWidth="1"/>
    <col min="14081" max="14081" width="16.7109375" style="83" customWidth="1"/>
    <col min="14082" max="14082" width="14.42578125" style="83" customWidth="1"/>
    <col min="14083" max="14083" width="14.7109375" style="83" customWidth="1"/>
    <col min="14084" max="14084" width="15.42578125" style="83" customWidth="1"/>
    <col min="14085" max="14085" width="9.140625" style="83" bestFit="1" customWidth="1"/>
    <col min="14086" max="14086" width="21.7109375" style="83" customWidth="1"/>
    <col min="14087" max="14087" width="15.7109375" style="83" customWidth="1"/>
    <col min="14088" max="14088" width="3.5703125" style="83" customWidth="1"/>
    <col min="14089" max="14089" width="4.5703125" style="83" customWidth="1"/>
    <col min="14090" max="14332" width="9.140625" style="83" customWidth="1"/>
    <col min="14333" max="14333" width="27.7109375" style="83"/>
    <col min="14334" max="14334" width="27.7109375" style="83" customWidth="1"/>
    <col min="14335" max="14336" width="0" style="83" hidden="1" customWidth="1"/>
    <col min="14337" max="14337" width="16.7109375" style="83" customWidth="1"/>
    <col min="14338" max="14338" width="14.42578125" style="83" customWidth="1"/>
    <col min="14339" max="14339" width="14.7109375" style="83" customWidth="1"/>
    <col min="14340" max="14340" width="15.42578125" style="83" customWidth="1"/>
    <col min="14341" max="14341" width="9.140625" style="83" bestFit="1" customWidth="1"/>
    <col min="14342" max="14342" width="21.7109375" style="83" customWidth="1"/>
    <col min="14343" max="14343" width="15.7109375" style="83" customWidth="1"/>
    <col min="14344" max="14344" width="3.5703125" style="83" customWidth="1"/>
    <col min="14345" max="14345" width="4.5703125" style="83" customWidth="1"/>
    <col min="14346" max="14588" width="9.140625" style="83" customWidth="1"/>
    <col min="14589" max="14589" width="27.7109375" style="83"/>
    <col min="14590" max="14590" width="27.7109375" style="83" customWidth="1"/>
    <col min="14591" max="14592" width="0" style="83" hidden="1" customWidth="1"/>
    <col min="14593" max="14593" width="16.7109375" style="83" customWidth="1"/>
    <col min="14594" max="14594" width="14.42578125" style="83" customWidth="1"/>
    <col min="14595" max="14595" width="14.7109375" style="83" customWidth="1"/>
    <col min="14596" max="14596" width="15.42578125" style="83" customWidth="1"/>
    <col min="14597" max="14597" width="9.140625" style="83" bestFit="1" customWidth="1"/>
    <col min="14598" max="14598" width="21.7109375" style="83" customWidth="1"/>
    <col min="14599" max="14599" width="15.7109375" style="83" customWidth="1"/>
    <col min="14600" max="14600" width="3.5703125" style="83" customWidth="1"/>
    <col min="14601" max="14601" width="4.5703125" style="83" customWidth="1"/>
    <col min="14602" max="14844" width="9.140625" style="83" customWidth="1"/>
    <col min="14845" max="14845" width="27.7109375" style="83"/>
    <col min="14846" max="14846" width="27.7109375" style="83" customWidth="1"/>
    <col min="14847" max="14848" width="0" style="83" hidden="1" customWidth="1"/>
    <col min="14849" max="14849" width="16.7109375" style="83" customWidth="1"/>
    <col min="14850" max="14850" width="14.42578125" style="83" customWidth="1"/>
    <col min="14851" max="14851" width="14.7109375" style="83" customWidth="1"/>
    <col min="14852" max="14852" width="15.42578125" style="83" customWidth="1"/>
    <col min="14853" max="14853" width="9.140625" style="83" bestFit="1" customWidth="1"/>
    <col min="14854" max="14854" width="21.7109375" style="83" customWidth="1"/>
    <col min="14855" max="14855" width="15.7109375" style="83" customWidth="1"/>
    <col min="14856" max="14856" width="3.5703125" style="83" customWidth="1"/>
    <col min="14857" max="14857" width="4.5703125" style="83" customWidth="1"/>
    <col min="14858" max="15100" width="9.140625" style="83" customWidth="1"/>
    <col min="15101" max="15101" width="27.7109375" style="83"/>
    <col min="15102" max="15102" width="27.7109375" style="83" customWidth="1"/>
    <col min="15103" max="15104" width="0" style="83" hidden="1" customWidth="1"/>
    <col min="15105" max="15105" width="16.7109375" style="83" customWidth="1"/>
    <col min="15106" max="15106" width="14.42578125" style="83" customWidth="1"/>
    <col min="15107" max="15107" width="14.7109375" style="83" customWidth="1"/>
    <col min="15108" max="15108" width="15.42578125" style="83" customWidth="1"/>
    <col min="15109" max="15109" width="9.140625" style="83" bestFit="1" customWidth="1"/>
    <col min="15110" max="15110" width="21.7109375" style="83" customWidth="1"/>
    <col min="15111" max="15111" width="15.7109375" style="83" customWidth="1"/>
    <col min="15112" max="15112" width="3.5703125" style="83" customWidth="1"/>
    <col min="15113" max="15113" width="4.5703125" style="83" customWidth="1"/>
    <col min="15114" max="15356" width="9.140625" style="83" customWidth="1"/>
    <col min="15357" max="15357" width="27.7109375" style="83"/>
    <col min="15358" max="15358" width="27.7109375" style="83" customWidth="1"/>
    <col min="15359" max="15360" width="0" style="83" hidden="1" customWidth="1"/>
    <col min="15361" max="15361" width="16.7109375" style="83" customWidth="1"/>
    <col min="15362" max="15362" width="14.42578125" style="83" customWidth="1"/>
    <col min="15363" max="15363" width="14.7109375" style="83" customWidth="1"/>
    <col min="15364" max="15364" width="15.42578125" style="83" customWidth="1"/>
    <col min="15365" max="15365" width="9.140625" style="83" bestFit="1" customWidth="1"/>
    <col min="15366" max="15366" width="21.7109375" style="83" customWidth="1"/>
    <col min="15367" max="15367" width="15.7109375" style="83" customWidth="1"/>
    <col min="15368" max="15368" width="3.5703125" style="83" customWidth="1"/>
    <col min="15369" max="15369" width="4.5703125" style="83" customWidth="1"/>
    <col min="15370" max="15612" width="9.140625" style="83" customWidth="1"/>
    <col min="15613" max="15613" width="27.7109375" style="83"/>
    <col min="15614" max="15614" width="27.7109375" style="83" customWidth="1"/>
    <col min="15615" max="15616" width="0" style="83" hidden="1" customWidth="1"/>
    <col min="15617" max="15617" width="16.7109375" style="83" customWidth="1"/>
    <col min="15618" max="15618" width="14.42578125" style="83" customWidth="1"/>
    <col min="15619" max="15619" width="14.7109375" style="83" customWidth="1"/>
    <col min="15620" max="15620" width="15.42578125" style="83" customWidth="1"/>
    <col min="15621" max="15621" width="9.140625" style="83" bestFit="1" customWidth="1"/>
    <col min="15622" max="15622" width="21.7109375" style="83" customWidth="1"/>
    <col min="15623" max="15623" width="15.7109375" style="83" customWidth="1"/>
    <col min="15624" max="15624" width="3.5703125" style="83" customWidth="1"/>
    <col min="15625" max="15625" width="4.5703125" style="83" customWidth="1"/>
    <col min="15626" max="15868" width="9.140625" style="83" customWidth="1"/>
    <col min="15869" max="15869" width="27.7109375" style="83"/>
    <col min="15870" max="15870" width="27.7109375" style="83" customWidth="1"/>
    <col min="15871" max="15872" width="0" style="83" hidden="1" customWidth="1"/>
    <col min="15873" max="15873" width="16.7109375" style="83" customWidth="1"/>
    <col min="15874" max="15874" width="14.42578125" style="83" customWidth="1"/>
    <col min="15875" max="15875" width="14.7109375" style="83" customWidth="1"/>
    <col min="15876" max="15876" width="15.42578125" style="83" customWidth="1"/>
    <col min="15877" max="15877" width="9.140625" style="83" bestFit="1" customWidth="1"/>
    <col min="15878" max="15878" width="21.7109375" style="83" customWidth="1"/>
    <col min="15879" max="15879" width="15.7109375" style="83" customWidth="1"/>
    <col min="15880" max="15880" width="3.5703125" style="83" customWidth="1"/>
    <col min="15881" max="15881" width="4.5703125" style="83" customWidth="1"/>
    <col min="15882" max="16124" width="9.140625" style="83" customWidth="1"/>
    <col min="16125" max="16125" width="27.7109375" style="83"/>
    <col min="16126" max="16126" width="27.7109375" style="83" customWidth="1"/>
    <col min="16127" max="16128" width="0" style="83" hidden="1" customWidth="1"/>
    <col min="16129" max="16129" width="16.7109375" style="83" customWidth="1"/>
    <col min="16130" max="16130" width="14.42578125" style="83" customWidth="1"/>
    <col min="16131" max="16131" width="14.7109375" style="83" customWidth="1"/>
    <col min="16132" max="16132" width="15.42578125" style="83" customWidth="1"/>
    <col min="16133" max="16133" width="9.140625" style="83" bestFit="1" customWidth="1"/>
    <col min="16134" max="16134" width="21.7109375" style="83" customWidth="1"/>
    <col min="16135" max="16135" width="15.7109375" style="83" customWidth="1"/>
    <col min="16136" max="16136" width="3.5703125" style="83" customWidth="1"/>
    <col min="16137" max="16137" width="4.5703125" style="83" customWidth="1"/>
    <col min="16138" max="16384" width="9.140625" style="83" customWidth="1"/>
  </cols>
  <sheetData>
    <row r="1" spans="1:16">
      <c r="A1" s="137" t="s">
        <v>68</v>
      </c>
    </row>
    <row r="2" spans="1:16">
      <c r="A2" s="123" t="s">
        <v>64</v>
      </c>
      <c r="B2" s="123"/>
      <c r="C2" s="123"/>
      <c r="D2" s="123"/>
      <c r="E2" s="124"/>
      <c r="F2" s="124"/>
      <c r="G2" s="124"/>
      <c r="H2" s="124"/>
      <c r="I2" s="124"/>
    </row>
    <row r="3" spans="1:16">
      <c r="A3" s="123" t="s">
        <v>6</v>
      </c>
      <c r="B3" s="123"/>
      <c r="C3" s="123"/>
      <c r="D3" s="123"/>
      <c r="E3" s="124"/>
      <c r="F3" s="124"/>
      <c r="G3" s="124"/>
      <c r="H3" s="124"/>
      <c r="I3" s="124"/>
    </row>
    <row r="4" spans="1:16">
      <c r="A4" s="123" t="s">
        <v>548</v>
      </c>
      <c r="B4" s="123"/>
      <c r="C4" s="123"/>
      <c r="D4" s="123"/>
      <c r="E4" s="124"/>
      <c r="F4" s="124"/>
      <c r="G4" s="124"/>
      <c r="H4" s="124"/>
      <c r="I4" s="124"/>
    </row>
    <row r="5" spans="1:16" ht="10.15" customHeight="1">
      <c r="A5" s="123"/>
      <c r="B5" s="123"/>
      <c r="C5" s="123"/>
      <c r="D5" s="123"/>
    </row>
    <row r="7" spans="1:16" ht="12.6" customHeight="1"/>
    <row r="8" spans="1:16" s="137" customFormat="1" ht="21.75" customHeight="1">
      <c r="A8" s="125" t="s">
        <v>2</v>
      </c>
      <c r="B8" s="101" t="s">
        <v>48</v>
      </c>
      <c r="C8" s="101" t="s">
        <v>48</v>
      </c>
      <c r="D8" s="101" t="s">
        <v>48</v>
      </c>
      <c r="E8" s="1112" t="s">
        <v>547</v>
      </c>
      <c r="F8" s="1113"/>
      <c r="G8" s="1113"/>
      <c r="H8" s="1114"/>
      <c r="I8" s="1115" t="s">
        <v>549</v>
      </c>
      <c r="J8" s="1116"/>
      <c r="K8" s="1116"/>
      <c r="L8" s="1116"/>
      <c r="M8" s="1116"/>
      <c r="N8" s="1116"/>
      <c r="O8" s="1116"/>
      <c r="P8" s="1117"/>
    </row>
    <row r="9" spans="1:16" s="137" customFormat="1">
      <c r="A9" s="720"/>
      <c r="B9" s="105" t="s">
        <v>395</v>
      </c>
      <c r="C9" s="105" t="s">
        <v>470</v>
      </c>
      <c r="D9" s="105" t="s">
        <v>546</v>
      </c>
      <c r="E9" s="106" t="s">
        <v>253</v>
      </c>
      <c r="F9" s="107" t="s">
        <v>258</v>
      </c>
      <c r="G9" s="107" t="s">
        <v>258</v>
      </c>
      <c r="H9" s="107" t="s">
        <v>0</v>
      </c>
      <c r="I9" s="1118" t="s">
        <v>66</v>
      </c>
      <c r="J9" s="1119"/>
      <c r="K9" s="1119"/>
      <c r="L9" s="1119"/>
      <c r="M9" s="1119"/>
      <c r="N9" s="1119"/>
      <c r="O9" s="1119"/>
      <c r="P9" s="1120"/>
    </row>
    <row r="10" spans="1:16">
      <c r="A10" s="127" t="s">
        <v>69</v>
      </c>
      <c r="B10" s="128"/>
      <c r="C10" s="128"/>
      <c r="D10" s="128"/>
      <c r="E10" s="131">
        <f>+O11</f>
        <v>0</v>
      </c>
      <c r="F10" s="131"/>
      <c r="G10" s="132"/>
      <c r="H10" s="1031">
        <f>+G10+F10+E10</f>
        <v>0</v>
      </c>
      <c r="I10" s="138" t="s">
        <v>556</v>
      </c>
      <c r="J10" s="1016"/>
      <c r="K10" s="1016"/>
      <c r="L10" s="1032"/>
      <c r="M10" s="1015"/>
      <c r="N10" s="1015"/>
      <c r="O10" s="1015"/>
      <c r="P10" s="156"/>
    </row>
    <row r="11" spans="1:16">
      <c r="A11" s="130"/>
      <c r="B11" s="131"/>
      <c r="C11" s="131"/>
      <c r="D11" s="131"/>
      <c r="E11" s="131"/>
      <c r="F11" s="131"/>
      <c r="G11" s="132"/>
      <c r="H11" s="154"/>
      <c r="I11" s="1035"/>
      <c r="J11" s="1015" t="s">
        <v>558</v>
      </c>
      <c r="K11" s="1036"/>
      <c r="L11" s="1015" t="s">
        <v>559</v>
      </c>
      <c r="M11" s="1036"/>
      <c r="N11" s="1015" t="s">
        <v>557</v>
      </c>
      <c r="O11" s="1037">
        <f>+I11*K11*M11</f>
        <v>0</v>
      </c>
      <c r="P11" s="156" t="s">
        <v>3</v>
      </c>
    </row>
    <row r="12" spans="1:16">
      <c r="A12" s="133"/>
      <c r="B12" s="131"/>
      <c r="C12" s="131"/>
      <c r="D12" s="131"/>
      <c r="E12" s="131"/>
      <c r="F12" s="131"/>
      <c r="G12" s="132"/>
      <c r="H12" s="154"/>
      <c r="I12" s="138" t="s">
        <v>555</v>
      </c>
      <c r="J12" s="1016"/>
      <c r="K12" s="1016"/>
      <c r="L12" s="1033">
        <f>+ROUND(O11*0.1,-2)</f>
        <v>0</v>
      </c>
      <c r="M12" s="1015"/>
      <c r="N12" s="1015"/>
      <c r="O12" s="1015"/>
      <c r="P12" s="156"/>
    </row>
    <row r="13" spans="1:16">
      <c r="A13" s="133"/>
      <c r="B13" s="131"/>
      <c r="C13" s="131"/>
      <c r="D13" s="131"/>
      <c r="E13" s="131"/>
      <c r="F13" s="131"/>
      <c r="G13" s="132"/>
      <c r="H13" s="154"/>
      <c r="I13" s="142" t="s">
        <v>554</v>
      </c>
      <c r="J13" s="728"/>
      <c r="K13" s="728"/>
      <c r="L13" s="1034">
        <f>+O11-L12</f>
        <v>0</v>
      </c>
      <c r="M13" s="163"/>
      <c r="N13" s="163"/>
      <c r="O13" s="163"/>
      <c r="P13" s="164"/>
    </row>
    <row r="14" spans="1:16">
      <c r="A14" s="1038" t="s">
        <v>560</v>
      </c>
      <c r="B14" s="1039"/>
      <c r="C14" s="1039"/>
      <c r="D14" s="1039"/>
      <c r="E14" s="1039">
        <f>+O15</f>
        <v>0</v>
      </c>
      <c r="F14" s="1039"/>
      <c r="G14" s="129"/>
      <c r="H14" s="1031">
        <f>+G14+F14+E14</f>
        <v>0</v>
      </c>
      <c r="I14" s="138" t="s">
        <v>556</v>
      </c>
      <c r="J14" s="1016"/>
      <c r="K14" s="1016"/>
      <c r="L14" s="1032"/>
      <c r="M14" s="1015"/>
      <c r="N14" s="1015"/>
      <c r="O14" s="1015"/>
      <c r="P14" s="156"/>
    </row>
    <row r="15" spans="1:16">
      <c r="A15" s="130"/>
      <c r="B15" s="131"/>
      <c r="C15" s="131"/>
      <c r="D15" s="131"/>
      <c r="E15" s="131"/>
      <c r="F15" s="131"/>
      <c r="G15" s="132"/>
      <c r="H15" s="154"/>
      <c r="I15" s="1035"/>
      <c r="J15" s="1015" t="s">
        <v>558</v>
      </c>
      <c r="K15" s="1036"/>
      <c r="L15" s="1015" t="s">
        <v>559</v>
      </c>
      <c r="M15" s="1036"/>
      <c r="N15" s="1015" t="s">
        <v>557</v>
      </c>
      <c r="O15" s="1037">
        <f>+I15*K15*M15</f>
        <v>0</v>
      </c>
      <c r="P15" s="156" t="s">
        <v>3</v>
      </c>
    </row>
    <row r="16" spans="1:16">
      <c r="A16" s="133"/>
      <c r="B16" s="131"/>
      <c r="C16" s="131"/>
      <c r="D16" s="131"/>
      <c r="E16" s="131"/>
      <c r="F16" s="131"/>
      <c r="G16" s="132"/>
      <c r="H16" s="154"/>
      <c r="I16" s="138" t="s">
        <v>555</v>
      </c>
      <c r="J16" s="1016"/>
      <c r="K16" s="1016"/>
      <c r="L16" s="1033">
        <f>+ROUND(O15*0.1,-2)</f>
        <v>0</v>
      </c>
      <c r="M16" s="1015"/>
      <c r="N16" s="1015"/>
      <c r="O16" s="1015"/>
      <c r="P16" s="156"/>
    </row>
    <row r="17" spans="1:16">
      <c r="A17" s="140"/>
      <c r="B17" s="141"/>
      <c r="C17" s="141"/>
      <c r="D17" s="141"/>
      <c r="E17" s="141"/>
      <c r="F17" s="141"/>
      <c r="G17" s="563"/>
      <c r="H17" s="161"/>
      <c r="I17" s="142" t="s">
        <v>554</v>
      </c>
      <c r="J17" s="728"/>
      <c r="K17" s="728"/>
      <c r="L17" s="1034">
        <f>+O15-L16</f>
        <v>0</v>
      </c>
      <c r="M17" s="163"/>
      <c r="N17" s="163"/>
      <c r="O17" s="163"/>
      <c r="P17" s="164"/>
    </row>
    <row r="18" spans="1:16">
      <c r="A18" s="1038" t="s">
        <v>561</v>
      </c>
      <c r="B18" s="1039"/>
      <c r="C18" s="1039"/>
      <c r="D18" s="1039"/>
      <c r="E18" s="1039">
        <f>+O19</f>
        <v>0</v>
      </c>
      <c r="F18" s="1039"/>
      <c r="G18" s="129"/>
      <c r="H18" s="1031">
        <f>+G18+F18+E18</f>
        <v>0</v>
      </c>
      <c r="I18" s="138" t="s">
        <v>556</v>
      </c>
      <c r="J18" s="1016"/>
      <c r="K18" s="1016"/>
      <c r="L18" s="1032"/>
      <c r="M18" s="1015"/>
      <c r="N18" s="1015"/>
      <c r="O18" s="1015"/>
      <c r="P18" s="156"/>
    </row>
    <row r="19" spans="1:16">
      <c r="A19" s="130"/>
      <c r="B19" s="131"/>
      <c r="C19" s="131"/>
      <c r="D19" s="131"/>
      <c r="E19" s="131"/>
      <c r="F19" s="131"/>
      <c r="G19" s="132"/>
      <c r="H19" s="154"/>
      <c r="I19" s="1035"/>
      <c r="J19" s="1015" t="s">
        <v>558</v>
      </c>
      <c r="K19" s="1036"/>
      <c r="L19" s="1015" t="s">
        <v>559</v>
      </c>
      <c r="M19" s="1036"/>
      <c r="N19" s="1015" t="s">
        <v>557</v>
      </c>
      <c r="O19" s="1037">
        <f>+I19*K19*M19</f>
        <v>0</v>
      </c>
      <c r="P19" s="156" t="s">
        <v>3</v>
      </c>
    </row>
    <row r="20" spans="1:16">
      <c r="A20" s="133"/>
      <c r="B20" s="131"/>
      <c r="C20" s="131"/>
      <c r="D20" s="131"/>
      <c r="E20" s="131"/>
      <c r="F20" s="131"/>
      <c r="G20" s="132"/>
      <c r="H20" s="154"/>
      <c r="I20" s="138" t="s">
        <v>555</v>
      </c>
      <c r="J20" s="1016"/>
      <c r="K20" s="1016"/>
      <c r="L20" s="1033">
        <f>+ROUND(O19*0.1,-2)</f>
        <v>0</v>
      </c>
      <c r="M20" s="1015"/>
      <c r="N20" s="1015"/>
      <c r="O20" s="1015"/>
      <c r="P20" s="156"/>
    </row>
    <row r="21" spans="1:16">
      <c r="A21" s="140"/>
      <c r="B21" s="141"/>
      <c r="C21" s="141"/>
      <c r="D21" s="141"/>
      <c r="E21" s="141"/>
      <c r="F21" s="141"/>
      <c r="G21" s="563"/>
      <c r="H21" s="161"/>
      <c r="I21" s="142" t="s">
        <v>554</v>
      </c>
      <c r="J21" s="728"/>
      <c r="K21" s="728"/>
      <c r="L21" s="1034">
        <f>+O19-L20</f>
        <v>0</v>
      </c>
      <c r="M21" s="163"/>
      <c r="N21" s="163"/>
      <c r="O21" s="163"/>
      <c r="P21" s="164"/>
    </row>
    <row r="22" spans="1:16">
      <c r="A22" s="1038" t="s">
        <v>562</v>
      </c>
      <c r="B22" s="1039"/>
      <c r="C22" s="1039"/>
      <c r="D22" s="1039"/>
      <c r="E22" s="1039">
        <f>+O23</f>
        <v>0</v>
      </c>
      <c r="F22" s="1039"/>
      <c r="G22" s="129"/>
      <c r="H22" s="1031">
        <f>+G22+F22+E22</f>
        <v>0</v>
      </c>
      <c r="I22" s="138" t="s">
        <v>556</v>
      </c>
      <c r="J22" s="1016"/>
      <c r="K22" s="1016"/>
      <c r="L22" s="1032"/>
      <c r="M22" s="1015"/>
      <c r="N22" s="1015"/>
      <c r="O22" s="1015"/>
      <c r="P22" s="156"/>
    </row>
    <row r="23" spans="1:16">
      <c r="A23" s="130"/>
      <c r="B23" s="131"/>
      <c r="C23" s="131"/>
      <c r="D23" s="131"/>
      <c r="E23" s="131"/>
      <c r="F23" s="131"/>
      <c r="G23" s="132"/>
      <c r="H23" s="154"/>
      <c r="I23" s="1035"/>
      <c r="J23" s="1015" t="s">
        <v>558</v>
      </c>
      <c r="K23" s="1036"/>
      <c r="L23" s="1015" t="s">
        <v>559</v>
      </c>
      <c r="M23" s="1036"/>
      <c r="N23" s="1015" t="s">
        <v>557</v>
      </c>
      <c r="O23" s="1037">
        <f>+I23*K23*M23</f>
        <v>0</v>
      </c>
      <c r="P23" s="156" t="s">
        <v>3</v>
      </c>
    </row>
    <row r="24" spans="1:16">
      <c r="A24" s="133"/>
      <c r="B24" s="131"/>
      <c r="C24" s="131"/>
      <c r="D24" s="131"/>
      <c r="E24" s="131"/>
      <c r="F24" s="131"/>
      <c r="G24" s="132"/>
      <c r="H24" s="154"/>
      <c r="I24" s="138" t="s">
        <v>555</v>
      </c>
      <c r="J24" s="1016"/>
      <c r="K24" s="1016"/>
      <c r="L24" s="1033">
        <f>+ROUND(O23*0.1,-2)</f>
        <v>0</v>
      </c>
      <c r="M24" s="1015"/>
      <c r="N24" s="1015"/>
      <c r="O24" s="1015"/>
      <c r="P24" s="156"/>
    </row>
    <row r="25" spans="1:16">
      <c r="A25" s="140"/>
      <c r="B25" s="141"/>
      <c r="C25" s="141"/>
      <c r="D25" s="141"/>
      <c r="E25" s="141"/>
      <c r="F25" s="141"/>
      <c r="G25" s="563"/>
      <c r="H25" s="161"/>
      <c r="I25" s="142" t="s">
        <v>554</v>
      </c>
      <c r="J25" s="728"/>
      <c r="K25" s="728"/>
      <c r="L25" s="1034">
        <f>+O23-L24</f>
        <v>0</v>
      </c>
      <c r="M25" s="163"/>
      <c r="N25" s="163"/>
      <c r="O25" s="163"/>
      <c r="P25" s="164"/>
    </row>
    <row r="26" spans="1:16">
      <c r="A26" s="1038" t="s">
        <v>563</v>
      </c>
      <c r="B26" s="1039"/>
      <c r="C26" s="1039"/>
      <c r="D26" s="1039"/>
      <c r="E26" s="1039">
        <f>+O27</f>
        <v>0</v>
      </c>
      <c r="F26" s="1039"/>
      <c r="G26" s="129"/>
      <c r="H26" s="1031">
        <f>+G26+F26+E26</f>
        <v>0</v>
      </c>
      <c r="I26" s="138" t="s">
        <v>556</v>
      </c>
      <c r="J26" s="1016"/>
      <c r="K26" s="1016"/>
      <c r="L26" s="1032"/>
      <c r="M26" s="1015"/>
      <c r="N26" s="1015"/>
      <c r="O26" s="1015"/>
      <c r="P26" s="156"/>
    </row>
    <row r="27" spans="1:16">
      <c r="A27" s="130"/>
      <c r="B27" s="131"/>
      <c r="C27" s="131"/>
      <c r="D27" s="131"/>
      <c r="E27" s="131"/>
      <c r="F27" s="131"/>
      <c r="G27" s="132"/>
      <c r="H27" s="154"/>
      <c r="I27" s="1035"/>
      <c r="J27" s="1015" t="s">
        <v>558</v>
      </c>
      <c r="K27" s="1036"/>
      <c r="L27" s="1015" t="s">
        <v>559</v>
      </c>
      <c r="M27" s="1036"/>
      <c r="N27" s="1015" t="s">
        <v>557</v>
      </c>
      <c r="O27" s="1037">
        <f>+I27*K27*M27</f>
        <v>0</v>
      </c>
      <c r="P27" s="156" t="s">
        <v>3</v>
      </c>
    </row>
    <row r="28" spans="1:16">
      <c r="A28" s="133"/>
      <c r="B28" s="131"/>
      <c r="C28" s="131"/>
      <c r="D28" s="131"/>
      <c r="E28" s="131"/>
      <c r="F28" s="131"/>
      <c r="G28" s="132"/>
      <c r="H28" s="154"/>
      <c r="I28" s="138" t="s">
        <v>555</v>
      </c>
      <c r="J28" s="1016"/>
      <c r="K28" s="1016"/>
      <c r="L28" s="1033">
        <f>+ROUND(O27*0.1,-2)</f>
        <v>0</v>
      </c>
      <c r="M28" s="1015"/>
      <c r="N28" s="1015"/>
      <c r="O28" s="1015"/>
      <c r="P28" s="156"/>
    </row>
    <row r="29" spans="1:16">
      <c r="A29" s="140"/>
      <c r="B29" s="141"/>
      <c r="C29" s="141"/>
      <c r="D29" s="141"/>
      <c r="E29" s="141"/>
      <c r="F29" s="141"/>
      <c r="G29" s="563"/>
      <c r="H29" s="161"/>
      <c r="I29" s="142" t="s">
        <v>554</v>
      </c>
      <c r="J29" s="728"/>
      <c r="K29" s="728"/>
      <c r="L29" s="1034">
        <f>+O27-L28</f>
        <v>0</v>
      </c>
      <c r="M29" s="163"/>
      <c r="N29" s="163"/>
      <c r="O29" s="163"/>
      <c r="P29" s="164"/>
    </row>
    <row r="30" spans="1:16">
      <c r="A30" s="1038" t="s">
        <v>564</v>
      </c>
      <c r="B30" s="1039"/>
      <c r="C30" s="1039"/>
      <c r="D30" s="1039"/>
      <c r="E30" s="1039">
        <f>+O31</f>
        <v>0</v>
      </c>
      <c r="F30" s="1039"/>
      <c r="G30" s="129"/>
      <c r="H30" s="1031">
        <f>+G30+F30+E30</f>
        <v>0</v>
      </c>
      <c r="I30" s="138" t="s">
        <v>556</v>
      </c>
      <c r="J30" s="1016"/>
      <c r="K30" s="1016"/>
      <c r="L30" s="1032"/>
      <c r="M30" s="1015"/>
      <c r="N30" s="1015"/>
      <c r="O30" s="1015"/>
      <c r="P30" s="156"/>
    </row>
    <row r="31" spans="1:16">
      <c r="A31" s="130"/>
      <c r="B31" s="131"/>
      <c r="C31" s="131"/>
      <c r="D31" s="131"/>
      <c r="E31" s="131"/>
      <c r="F31" s="131"/>
      <c r="G31" s="132"/>
      <c r="H31" s="154"/>
      <c r="I31" s="1035"/>
      <c r="J31" s="1015" t="s">
        <v>558</v>
      </c>
      <c r="K31" s="1036"/>
      <c r="L31" s="1015" t="s">
        <v>559</v>
      </c>
      <c r="M31" s="1036"/>
      <c r="N31" s="1015" t="s">
        <v>557</v>
      </c>
      <c r="O31" s="1037">
        <f>+I31*K31*M31</f>
        <v>0</v>
      </c>
      <c r="P31" s="156" t="s">
        <v>3</v>
      </c>
    </row>
    <row r="32" spans="1:16">
      <c r="A32" s="133"/>
      <c r="B32" s="131"/>
      <c r="C32" s="131"/>
      <c r="D32" s="131"/>
      <c r="E32" s="131"/>
      <c r="F32" s="131"/>
      <c r="G32" s="132"/>
      <c r="H32" s="154"/>
      <c r="I32" s="138" t="s">
        <v>555</v>
      </c>
      <c r="J32" s="1016"/>
      <c r="K32" s="1016"/>
      <c r="L32" s="1033">
        <f>+ROUND(O31*0.1,-2)</f>
        <v>0</v>
      </c>
      <c r="M32" s="1015"/>
      <c r="N32" s="1015"/>
      <c r="O32" s="1015"/>
      <c r="P32" s="156"/>
    </row>
    <row r="33" spans="1:16">
      <c r="A33" s="140"/>
      <c r="B33" s="141"/>
      <c r="C33" s="141"/>
      <c r="D33" s="141"/>
      <c r="E33" s="141"/>
      <c r="F33" s="141"/>
      <c r="G33" s="563"/>
      <c r="H33" s="161"/>
      <c r="I33" s="142" t="s">
        <v>554</v>
      </c>
      <c r="J33" s="728"/>
      <c r="K33" s="728"/>
      <c r="L33" s="1034">
        <f>+O31-L32</f>
        <v>0</v>
      </c>
      <c r="M33" s="163"/>
      <c r="N33" s="163"/>
      <c r="O33" s="163"/>
      <c r="P33" s="164"/>
    </row>
    <row r="34" spans="1:16">
      <c r="A34" s="1038" t="s">
        <v>565</v>
      </c>
      <c r="B34" s="1039"/>
      <c r="C34" s="1039"/>
      <c r="D34" s="1039"/>
      <c r="E34" s="1039">
        <f>+O35</f>
        <v>0</v>
      </c>
      <c r="F34" s="1039"/>
      <c r="G34" s="129"/>
      <c r="H34" s="1031">
        <f>+G34+F34+E34</f>
        <v>0</v>
      </c>
      <c r="I34" s="138" t="s">
        <v>556</v>
      </c>
      <c r="J34" s="1016"/>
      <c r="K34" s="1016"/>
      <c r="L34" s="1032"/>
      <c r="M34" s="1015"/>
      <c r="N34" s="1015"/>
      <c r="O34" s="1015"/>
      <c r="P34" s="156"/>
    </row>
    <row r="35" spans="1:16">
      <c r="A35" s="130"/>
      <c r="B35" s="131"/>
      <c r="C35" s="131"/>
      <c r="D35" s="131"/>
      <c r="E35" s="131"/>
      <c r="F35" s="131"/>
      <c r="G35" s="132"/>
      <c r="H35" s="154"/>
      <c r="I35" s="1035"/>
      <c r="J35" s="1015" t="s">
        <v>558</v>
      </c>
      <c r="K35" s="1036"/>
      <c r="L35" s="1015" t="s">
        <v>559</v>
      </c>
      <c r="M35" s="1036"/>
      <c r="N35" s="1015" t="s">
        <v>557</v>
      </c>
      <c r="O35" s="1037">
        <f>+I35*K35*M35</f>
        <v>0</v>
      </c>
      <c r="P35" s="156" t="s">
        <v>3</v>
      </c>
    </row>
    <row r="36" spans="1:16">
      <c r="A36" s="133"/>
      <c r="B36" s="131"/>
      <c r="C36" s="131"/>
      <c r="D36" s="131"/>
      <c r="E36" s="131"/>
      <c r="F36" s="131"/>
      <c r="G36" s="132"/>
      <c r="H36" s="154"/>
      <c r="I36" s="138" t="s">
        <v>555</v>
      </c>
      <c r="J36" s="1016"/>
      <c r="K36" s="1016"/>
      <c r="L36" s="1033">
        <f>+ROUND(O35*0.1,-2)</f>
        <v>0</v>
      </c>
      <c r="M36" s="1015"/>
      <c r="N36" s="1015"/>
      <c r="O36" s="1015"/>
      <c r="P36" s="156"/>
    </row>
    <row r="37" spans="1:16">
      <c r="A37" s="140"/>
      <c r="B37" s="141"/>
      <c r="C37" s="141"/>
      <c r="D37" s="141"/>
      <c r="E37" s="141"/>
      <c r="F37" s="141"/>
      <c r="G37" s="563"/>
      <c r="H37" s="161"/>
      <c r="I37" s="142" t="s">
        <v>554</v>
      </c>
      <c r="J37" s="728"/>
      <c r="K37" s="728"/>
      <c r="L37" s="1034">
        <f>+O35-L36</f>
        <v>0</v>
      </c>
      <c r="M37" s="163"/>
      <c r="N37" s="163"/>
      <c r="O37" s="163"/>
      <c r="P37" s="164"/>
    </row>
    <row r="38" spans="1:16">
      <c r="A38" s="1038" t="s">
        <v>566</v>
      </c>
      <c r="B38" s="1039"/>
      <c r="C38" s="1039"/>
      <c r="D38" s="1039"/>
      <c r="E38" s="1039">
        <f>+O39</f>
        <v>0</v>
      </c>
      <c r="F38" s="1039"/>
      <c r="G38" s="129"/>
      <c r="H38" s="1031">
        <f>+G38+F38+E38</f>
        <v>0</v>
      </c>
      <c r="I38" s="138" t="s">
        <v>556</v>
      </c>
      <c r="J38" s="1016"/>
      <c r="K38" s="1016"/>
      <c r="L38" s="1032"/>
      <c r="M38" s="1015"/>
      <c r="N38" s="1015"/>
      <c r="O38" s="1015"/>
      <c r="P38" s="156"/>
    </row>
    <row r="39" spans="1:16">
      <c r="A39" s="130"/>
      <c r="B39" s="131"/>
      <c r="C39" s="131"/>
      <c r="D39" s="131"/>
      <c r="E39" s="131"/>
      <c r="F39" s="131"/>
      <c r="G39" s="132"/>
      <c r="H39" s="154"/>
      <c r="I39" s="1035"/>
      <c r="J39" s="1015" t="s">
        <v>558</v>
      </c>
      <c r="K39" s="1036"/>
      <c r="L39" s="1015" t="s">
        <v>559</v>
      </c>
      <c r="M39" s="1036"/>
      <c r="N39" s="1015" t="s">
        <v>557</v>
      </c>
      <c r="O39" s="1037">
        <f>+I39*K39*M39</f>
        <v>0</v>
      </c>
      <c r="P39" s="156" t="s">
        <v>3</v>
      </c>
    </row>
    <row r="40" spans="1:16">
      <c r="A40" s="133"/>
      <c r="B40" s="131"/>
      <c r="C40" s="131"/>
      <c r="D40" s="131"/>
      <c r="E40" s="131"/>
      <c r="F40" s="131"/>
      <c r="G40" s="132"/>
      <c r="H40" s="154"/>
      <c r="I40" s="138" t="s">
        <v>555</v>
      </c>
      <c r="J40" s="1016"/>
      <c r="K40" s="1016"/>
      <c r="L40" s="1033">
        <f>+ROUND(O39*0.1,-2)</f>
        <v>0</v>
      </c>
      <c r="M40" s="1015"/>
      <c r="N40" s="1015"/>
      <c r="O40" s="1015"/>
      <c r="P40" s="156"/>
    </row>
    <row r="41" spans="1:16">
      <c r="A41" s="140"/>
      <c r="B41" s="141"/>
      <c r="C41" s="141"/>
      <c r="D41" s="141"/>
      <c r="E41" s="141"/>
      <c r="F41" s="141"/>
      <c r="G41" s="563"/>
      <c r="H41" s="161"/>
      <c r="I41" s="142" t="s">
        <v>554</v>
      </c>
      <c r="J41" s="728"/>
      <c r="K41" s="728"/>
      <c r="L41" s="1034">
        <f>+O39-L40</f>
        <v>0</v>
      </c>
      <c r="M41" s="163"/>
      <c r="N41" s="163"/>
      <c r="O41" s="163"/>
      <c r="P41" s="164"/>
    </row>
    <row r="42" spans="1:16" s="136" customFormat="1" ht="23.25">
      <c r="A42" s="143" t="s">
        <v>0</v>
      </c>
      <c r="B42" s="144">
        <f>SUM(B10:B41)</f>
        <v>0</v>
      </c>
      <c r="C42" s="144">
        <f t="shared" ref="C42:H42" si="0">SUM(C10:C41)</f>
        <v>0</v>
      </c>
      <c r="D42" s="144">
        <f t="shared" si="0"/>
        <v>0</v>
      </c>
      <c r="E42" s="144">
        <f>SUM(E10:E41)</f>
        <v>0</v>
      </c>
      <c r="F42" s="144">
        <f t="shared" si="0"/>
        <v>0</v>
      </c>
      <c r="G42" s="144">
        <f t="shared" si="0"/>
        <v>0</v>
      </c>
      <c r="H42" s="144">
        <f t="shared" si="0"/>
        <v>0</v>
      </c>
      <c r="I42" s="1029"/>
      <c r="J42" s="1030"/>
      <c r="K42" s="1030"/>
      <c r="L42" s="1041"/>
      <c r="M42" s="1030"/>
      <c r="N42" s="1030"/>
      <c r="O42" s="1030"/>
      <c r="P42" s="1040"/>
    </row>
  </sheetData>
  <mergeCells count="3">
    <mergeCell ref="E8:H8"/>
    <mergeCell ref="I8:P8"/>
    <mergeCell ref="I9:P9"/>
  </mergeCells>
  <pageMargins left="0.47244094488188981" right="0.31496062992125984" top="0.51181102362204722" bottom="0.43307086614173229" header="0.51181102362204722" footer="0.19685039370078741"/>
  <pageSetup paperSize="9" scale="93" fitToHeight="0" orientation="landscape" horizontalDpi="300" verticalDpi="300" r:id="rId1"/>
  <headerFooter alignWithMargins="0">
    <oddFooter>&amp;R&amp;9&amp;F/&amp;A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U44"/>
  <sheetViews>
    <sheetView showGridLines="0" topLeftCell="B7" zoomScaleNormal="100" zoomScaleSheetLayoutView="90" workbookViewId="0">
      <selection activeCell="F4" sqref="F4"/>
    </sheetView>
  </sheetViews>
  <sheetFormatPr defaultRowHeight="21"/>
  <cols>
    <col min="1" max="1" width="24.140625" style="83" customWidth="1"/>
    <col min="2" max="2" width="13.42578125" style="83" bestFit="1" customWidth="1"/>
    <col min="3" max="3" width="12.140625" style="83" customWidth="1"/>
    <col min="4" max="4" width="19.140625" style="83" customWidth="1"/>
    <col min="5" max="5" width="13.7109375" style="83" customWidth="1"/>
    <col min="6" max="6" width="14.42578125" style="83" customWidth="1"/>
    <col min="7" max="7" width="12" style="83" customWidth="1"/>
    <col min="8" max="8" width="13" style="83" customWidth="1"/>
    <col min="9" max="253" width="9.140625" style="83"/>
    <col min="254" max="254" width="27" style="83" customWidth="1"/>
    <col min="255" max="256" width="0" style="83" hidden="1" customWidth="1"/>
    <col min="257" max="257" width="13.42578125" style="83" bestFit="1" customWidth="1"/>
    <col min="258" max="258" width="15" style="83" customWidth="1"/>
    <col min="259" max="259" width="13.42578125" style="83" customWidth="1"/>
    <col min="260" max="260" width="14.42578125" style="83" customWidth="1"/>
    <col min="261" max="261" width="14" style="83" customWidth="1"/>
    <col min="262" max="262" width="37.28515625" style="83" customWidth="1"/>
    <col min="263" max="509" width="9.140625" style="83"/>
    <col min="510" max="510" width="27" style="83" customWidth="1"/>
    <col min="511" max="512" width="0" style="83" hidden="1" customWidth="1"/>
    <col min="513" max="513" width="13.42578125" style="83" bestFit="1" customWidth="1"/>
    <col min="514" max="514" width="15" style="83" customWidth="1"/>
    <col min="515" max="515" width="13.42578125" style="83" customWidth="1"/>
    <col min="516" max="516" width="14.42578125" style="83" customWidth="1"/>
    <col min="517" max="517" width="14" style="83" customWidth="1"/>
    <col min="518" max="518" width="37.28515625" style="83" customWidth="1"/>
    <col min="519" max="765" width="9.140625" style="83"/>
    <col min="766" max="766" width="27" style="83" customWidth="1"/>
    <col min="767" max="768" width="0" style="83" hidden="1" customWidth="1"/>
    <col min="769" max="769" width="13.42578125" style="83" bestFit="1" customWidth="1"/>
    <col min="770" max="770" width="15" style="83" customWidth="1"/>
    <col min="771" max="771" width="13.42578125" style="83" customWidth="1"/>
    <col min="772" max="772" width="14.42578125" style="83" customWidth="1"/>
    <col min="773" max="773" width="14" style="83" customWidth="1"/>
    <col min="774" max="774" width="37.28515625" style="83" customWidth="1"/>
    <col min="775" max="1021" width="9.140625" style="83"/>
    <col min="1022" max="1022" width="27" style="83" customWidth="1"/>
    <col min="1023" max="1024" width="0" style="83" hidden="1" customWidth="1"/>
    <col min="1025" max="1025" width="13.42578125" style="83" bestFit="1" customWidth="1"/>
    <col min="1026" max="1026" width="15" style="83" customWidth="1"/>
    <col min="1027" max="1027" width="13.42578125" style="83" customWidth="1"/>
    <col min="1028" max="1028" width="14.42578125" style="83" customWidth="1"/>
    <col min="1029" max="1029" width="14" style="83" customWidth="1"/>
    <col min="1030" max="1030" width="37.28515625" style="83" customWidth="1"/>
    <col min="1031" max="1277" width="9.140625" style="83"/>
    <col min="1278" max="1278" width="27" style="83" customWidth="1"/>
    <col min="1279" max="1280" width="0" style="83" hidden="1" customWidth="1"/>
    <col min="1281" max="1281" width="13.42578125" style="83" bestFit="1" customWidth="1"/>
    <col min="1282" max="1282" width="15" style="83" customWidth="1"/>
    <col min="1283" max="1283" width="13.42578125" style="83" customWidth="1"/>
    <col min="1284" max="1284" width="14.42578125" style="83" customWidth="1"/>
    <col min="1285" max="1285" width="14" style="83" customWidth="1"/>
    <col min="1286" max="1286" width="37.28515625" style="83" customWidth="1"/>
    <col min="1287" max="1533" width="9.140625" style="83"/>
    <col min="1534" max="1534" width="27" style="83" customWidth="1"/>
    <col min="1535" max="1536" width="0" style="83" hidden="1" customWidth="1"/>
    <col min="1537" max="1537" width="13.42578125" style="83" bestFit="1" customWidth="1"/>
    <col min="1538" max="1538" width="15" style="83" customWidth="1"/>
    <col min="1539" max="1539" width="13.42578125" style="83" customWidth="1"/>
    <col min="1540" max="1540" width="14.42578125" style="83" customWidth="1"/>
    <col min="1541" max="1541" width="14" style="83" customWidth="1"/>
    <col min="1542" max="1542" width="37.28515625" style="83" customWidth="1"/>
    <col min="1543" max="1789" width="9.140625" style="83"/>
    <col min="1790" max="1790" width="27" style="83" customWidth="1"/>
    <col min="1791" max="1792" width="0" style="83" hidden="1" customWidth="1"/>
    <col min="1793" max="1793" width="13.42578125" style="83" bestFit="1" customWidth="1"/>
    <col min="1794" max="1794" width="15" style="83" customWidth="1"/>
    <col min="1795" max="1795" width="13.42578125" style="83" customWidth="1"/>
    <col min="1796" max="1796" width="14.42578125" style="83" customWidth="1"/>
    <col min="1797" max="1797" width="14" style="83" customWidth="1"/>
    <col min="1798" max="1798" width="37.28515625" style="83" customWidth="1"/>
    <col min="1799" max="2045" width="9.140625" style="83"/>
    <col min="2046" max="2046" width="27" style="83" customWidth="1"/>
    <col min="2047" max="2048" width="0" style="83" hidden="1" customWidth="1"/>
    <col min="2049" max="2049" width="13.42578125" style="83" bestFit="1" customWidth="1"/>
    <col min="2050" max="2050" width="15" style="83" customWidth="1"/>
    <col min="2051" max="2051" width="13.42578125" style="83" customWidth="1"/>
    <col min="2052" max="2052" width="14.42578125" style="83" customWidth="1"/>
    <col min="2053" max="2053" width="14" style="83" customWidth="1"/>
    <col min="2054" max="2054" width="37.28515625" style="83" customWidth="1"/>
    <col min="2055" max="2301" width="9.140625" style="83"/>
    <col min="2302" max="2302" width="27" style="83" customWidth="1"/>
    <col min="2303" max="2304" width="0" style="83" hidden="1" customWidth="1"/>
    <col min="2305" max="2305" width="13.42578125" style="83" bestFit="1" customWidth="1"/>
    <col min="2306" max="2306" width="15" style="83" customWidth="1"/>
    <col min="2307" max="2307" width="13.42578125" style="83" customWidth="1"/>
    <col min="2308" max="2308" width="14.42578125" style="83" customWidth="1"/>
    <col min="2309" max="2309" width="14" style="83" customWidth="1"/>
    <col min="2310" max="2310" width="37.28515625" style="83" customWidth="1"/>
    <col min="2311" max="2557" width="9.140625" style="83"/>
    <col min="2558" max="2558" width="27" style="83" customWidth="1"/>
    <col min="2559" max="2560" width="0" style="83" hidden="1" customWidth="1"/>
    <col min="2561" max="2561" width="13.42578125" style="83" bestFit="1" customWidth="1"/>
    <col min="2562" max="2562" width="15" style="83" customWidth="1"/>
    <col min="2563" max="2563" width="13.42578125" style="83" customWidth="1"/>
    <col min="2564" max="2564" width="14.42578125" style="83" customWidth="1"/>
    <col min="2565" max="2565" width="14" style="83" customWidth="1"/>
    <col min="2566" max="2566" width="37.28515625" style="83" customWidth="1"/>
    <col min="2567" max="2813" width="9.140625" style="83"/>
    <col min="2814" max="2814" width="27" style="83" customWidth="1"/>
    <col min="2815" max="2816" width="0" style="83" hidden="1" customWidth="1"/>
    <col min="2817" max="2817" width="13.42578125" style="83" bestFit="1" customWidth="1"/>
    <col min="2818" max="2818" width="15" style="83" customWidth="1"/>
    <col min="2819" max="2819" width="13.42578125" style="83" customWidth="1"/>
    <col min="2820" max="2820" width="14.42578125" style="83" customWidth="1"/>
    <col min="2821" max="2821" width="14" style="83" customWidth="1"/>
    <col min="2822" max="2822" width="37.28515625" style="83" customWidth="1"/>
    <col min="2823" max="3069" width="9.140625" style="83"/>
    <col min="3070" max="3070" width="27" style="83" customWidth="1"/>
    <col min="3071" max="3072" width="0" style="83" hidden="1" customWidth="1"/>
    <col min="3073" max="3073" width="13.42578125" style="83" bestFit="1" customWidth="1"/>
    <col min="3074" max="3074" width="15" style="83" customWidth="1"/>
    <col min="3075" max="3075" width="13.42578125" style="83" customWidth="1"/>
    <col min="3076" max="3076" width="14.42578125" style="83" customWidth="1"/>
    <col min="3077" max="3077" width="14" style="83" customWidth="1"/>
    <col min="3078" max="3078" width="37.28515625" style="83" customWidth="1"/>
    <col min="3079" max="3325" width="9.140625" style="83"/>
    <col min="3326" max="3326" width="27" style="83" customWidth="1"/>
    <col min="3327" max="3328" width="0" style="83" hidden="1" customWidth="1"/>
    <col min="3329" max="3329" width="13.42578125" style="83" bestFit="1" customWidth="1"/>
    <col min="3330" max="3330" width="15" style="83" customWidth="1"/>
    <col min="3331" max="3331" width="13.42578125" style="83" customWidth="1"/>
    <col min="3332" max="3332" width="14.42578125" style="83" customWidth="1"/>
    <col min="3333" max="3333" width="14" style="83" customWidth="1"/>
    <col min="3334" max="3334" width="37.28515625" style="83" customWidth="1"/>
    <col min="3335" max="3581" width="9.140625" style="83"/>
    <col min="3582" max="3582" width="27" style="83" customWidth="1"/>
    <col min="3583" max="3584" width="0" style="83" hidden="1" customWidth="1"/>
    <col min="3585" max="3585" width="13.42578125" style="83" bestFit="1" customWidth="1"/>
    <col min="3586" max="3586" width="15" style="83" customWidth="1"/>
    <col min="3587" max="3587" width="13.42578125" style="83" customWidth="1"/>
    <col min="3588" max="3588" width="14.42578125" style="83" customWidth="1"/>
    <col min="3589" max="3589" width="14" style="83" customWidth="1"/>
    <col min="3590" max="3590" width="37.28515625" style="83" customWidth="1"/>
    <col min="3591" max="3837" width="9.140625" style="83"/>
    <col min="3838" max="3838" width="27" style="83" customWidth="1"/>
    <col min="3839" max="3840" width="0" style="83" hidden="1" customWidth="1"/>
    <col min="3841" max="3841" width="13.42578125" style="83" bestFit="1" customWidth="1"/>
    <col min="3842" max="3842" width="15" style="83" customWidth="1"/>
    <col min="3843" max="3843" width="13.42578125" style="83" customWidth="1"/>
    <col min="3844" max="3844" width="14.42578125" style="83" customWidth="1"/>
    <col min="3845" max="3845" width="14" style="83" customWidth="1"/>
    <col min="3846" max="3846" width="37.28515625" style="83" customWidth="1"/>
    <col min="3847" max="4093" width="9.140625" style="83"/>
    <col min="4094" max="4094" width="27" style="83" customWidth="1"/>
    <col min="4095" max="4096" width="0" style="83" hidden="1" customWidth="1"/>
    <col min="4097" max="4097" width="13.42578125" style="83" bestFit="1" customWidth="1"/>
    <col min="4098" max="4098" width="15" style="83" customWidth="1"/>
    <col min="4099" max="4099" width="13.42578125" style="83" customWidth="1"/>
    <col min="4100" max="4100" width="14.42578125" style="83" customWidth="1"/>
    <col min="4101" max="4101" width="14" style="83" customWidth="1"/>
    <col min="4102" max="4102" width="37.28515625" style="83" customWidth="1"/>
    <col min="4103" max="4349" width="9.140625" style="83"/>
    <col min="4350" max="4350" width="27" style="83" customWidth="1"/>
    <col min="4351" max="4352" width="0" style="83" hidden="1" customWidth="1"/>
    <col min="4353" max="4353" width="13.42578125" style="83" bestFit="1" customWidth="1"/>
    <col min="4354" max="4354" width="15" style="83" customWidth="1"/>
    <col min="4355" max="4355" width="13.42578125" style="83" customWidth="1"/>
    <col min="4356" max="4356" width="14.42578125" style="83" customWidth="1"/>
    <col min="4357" max="4357" width="14" style="83" customWidth="1"/>
    <col min="4358" max="4358" width="37.28515625" style="83" customWidth="1"/>
    <col min="4359" max="4605" width="9.140625" style="83"/>
    <col min="4606" max="4606" width="27" style="83" customWidth="1"/>
    <col min="4607" max="4608" width="0" style="83" hidden="1" customWidth="1"/>
    <col min="4609" max="4609" width="13.42578125" style="83" bestFit="1" customWidth="1"/>
    <col min="4610" max="4610" width="15" style="83" customWidth="1"/>
    <col min="4611" max="4611" width="13.42578125" style="83" customWidth="1"/>
    <col min="4612" max="4612" width="14.42578125" style="83" customWidth="1"/>
    <col min="4613" max="4613" width="14" style="83" customWidth="1"/>
    <col min="4614" max="4614" width="37.28515625" style="83" customWidth="1"/>
    <col min="4615" max="4861" width="9.140625" style="83"/>
    <col min="4862" max="4862" width="27" style="83" customWidth="1"/>
    <col min="4863" max="4864" width="0" style="83" hidden="1" customWidth="1"/>
    <col min="4865" max="4865" width="13.42578125" style="83" bestFit="1" customWidth="1"/>
    <col min="4866" max="4866" width="15" style="83" customWidth="1"/>
    <col min="4867" max="4867" width="13.42578125" style="83" customWidth="1"/>
    <col min="4868" max="4868" width="14.42578125" style="83" customWidth="1"/>
    <col min="4869" max="4869" width="14" style="83" customWidth="1"/>
    <col min="4870" max="4870" width="37.28515625" style="83" customWidth="1"/>
    <col min="4871" max="5117" width="9.140625" style="83"/>
    <col min="5118" max="5118" width="27" style="83" customWidth="1"/>
    <col min="5119" max="5120" width="0" style="83" hidden="1" customWidth="1"/>
    <col min="5121" max="5121" width="13.42578125" style="83" bestFit="1" customWidth="1"/>
    <col min="5122" max="5122" width="15" style="83" customWidth="1"/>
    <col min="5123" max="5123" width="13.42578125" style="83" customWidth="1"/>
    <col min="5124" max="5124" width="14.42578125" style="83" customWidth="1"/>
    <col min="5125" max="5125" width="14" style="83" customWidth="1"/>
    <col min="5126" max="5126" width="37.28515625" style="83" customWidth="1"/>
    <col min="5127" max="5373" width="9.140625" style="83"/>
    <col min="5374" max="5374" width="27" style="83" customWidth="1"/>
    <col min="5375" max="5376" width="0" style="83" hidden="1" customWidth="1"/>
    <col min="5377" max="5377" width="13.42578125" style="83" bestFit="1" customWidth="1"/>
    <col min="5378" max="5378" width="15" style="83" customWidth="1"/>
    <col min="5379" max="5379" width="13.42578125" style="83" customWidth="1"/>
    <col min="5380" max="5380" width="14.42578125" style="83" customWidth="1"/>
    <col min="5381" max="5381" width="14" style="83" customWidth="1"/>
    <col min="5382" max="5382" width="37.28515625" style="83" customWidth="1"/>
    <col min="5383" max="5629" width="9.140625" style="83"/>
    <col min="5630" max="5630" width="27" style="83" customWidth="1"/>
    <col min="5631" max="5632" width="0" style="83" hidden="1" customWidth="1"/>
    <col min="5633" max="5633" width="13.42578125" style="83" bestFit="1" customWidth="1"/>
    <col min="5634" max="5634" width="15" style="83" customWidth="1"/>
    <col min="5635" max="5635" width="13.42578125" style="83" customWidth="1"/>
    <col min="5636" max="5636" width="14.42578125" style="83" customWidth="1"/>
    <col min="5637" max="5637" width="14" style="83" customWidth="1"/>
    <col min="5638" max="5638" width="37.28515625" style="83" customWidth="1"/>
    <col min="5639" max="5885" width="9.140625" style="83"/>
    <col min="5886" max="5886" width="27" style="83" customWidth="1"/>
    <col min="5887" max="5888" width="0" style="83" hidden="1" customWidth="1"/>
    <col min="5889" max="5889" width="13.42578125" style="83" bestFit="1" customWidth="1"/>
    <col min="5890" max="5890" width="15" style="83" customWidth="1"/>
    <col min="5891" max="5891" width="13.42578125" style="83" customWidth="1"/>
    <col min="5892" max="5892" width="14.42578125" style="83" customWidth="1"/>
    <col min="5893" max="5893" width="14" style="83" customWidth="1"/>
    <col min="5894" max="5894" width="37.28515625" style="83" customWidth="1"/>
    <col min="5895" max="6141" width="9.140625" style="83"/>
    <col min="6142" max="6142" width="27" style="83" customWidth="1"/>
    <col min="6143" max="6144" width="0" style="83" hidden="1" customWidth="1"/>
    <col min="6145" max="6145" width="13.42578125" style="83" bestFit="1" customWidth="1"/>
    <col min="6146" max="6146" width="15" style="83" customWidth="1"/>
    <col min="6147" max="6147" width="13.42578125" style="83" customWidth="1"/>
    <col min="6148" max="6148" width="14.42578125" style="83" customWidth="1"/>
    <col min="6149" max="6149" width="14" style="83" customWidth="1"/>
    <col min="6150" max="6150" width="37.28515625" style="83" customWidth="1"/>
    <col min="6151" max="6397" width="9.140625" style="83"/>
    <col min="6398" max="6398" width="27" style="83" customWidth="1"/>
    <col min="6399" max="6400" width="0" style="83" hidden="1" customWidth="1"/>
    <col min="6401" max="6401" width="13.42578125" style="83" bestFit="1" customWidth="1"/>
    <col min="6402" max="6402" width="15" style="83" customWidth="1"/>
    <col min="6403" max="6403" width="13.42578125" style="83" customWidth="1"/>
    <col min="6404" max="6404" width="14.42578125" style="83" customWidth="1"/>
    <col min="6405" max="6405" width="14" style="83" customWidth="1"/>
    <col min="6406" max="6406" width="37.28515625" style="83" customWidth="1"/>
    <col min="6407" max="6653" width="9.140625" style="83"/>
    <col min="6654" max="6654" width="27" style="83" customWidth="1"/>
    <col min="6655" max="6656" width="0" style="83" hidden="1" customWidth="1"/>
    <col min="6657" max="6657" width="13.42578125" style="83" bestFit="1" customWidth="1"/>
    <col min="6658" max="6658" width="15" style="83" customWidth="1"/>
    <col min="6659" max="6659" width="13.42578125" style="83" customWidth="1"/>
    <col min="6660" max="6660" width="14.42578125" style="83" customWidth="1"/>
    <col min="6661" max="6661" width="14" style="83" customWidth="1"/>
    <col min="6662" max="6662" width="37.28515625" style="83" customWidth="1"/>
    <col min="6663" max="6909" width="9.140625" style="83"/>
    <col min="6910" max="6910" width="27" style="83" customWidth="1"/>
    <col min="6911" max="6912" width="0" style="83" hidden="1" customWidth="1"/>
    <col min="6913" max="6913" width="13.42578125" style="83" bestFit="1" customWidth="1"/>
    <col min="6914" max="6914" width="15" style="83" customWidth="1"/>
    <col min="6915" max="6915" width="13.42578125" style="83" customWidth="1"/>
    <col min="6916" max="6916" width="14.42578125" style="83" customWidth="1"/>
    <col min="6917" max="6917" width="14" style="83" customWidth="1"/>
    <col min="6918" max="6918" width="37.28515625" style="83" customWidth="1"/>
    <col min="6919" max="7165" width="9.140625" style="83"/>
    <col min="7166" max="7166" width="27" style="83" customWidth="1"/>
    <col min="7167" max="7168" width="0" style="83" hidden="1" customWidth="1"/>
    <col min="7169" max="7169" width="13.42578125" style="83" bestFit="1" customWidth="1"/>
    <col min="7170" max="7170" width="15" style="83" customWidth="1"/>
    <col min="7171" max="7171" width="13.42578125" style="83" customWidth="1"/>
    <col min="7172" max="7172" width="14.42578125" style="83" customWidth="1"/>
    <col min="7173" max="7173" width="14" style="83" customWidth="1"/>
    <col min="7174" max="7174" width="37.28515625" style="83" customWidth="1"/>
    <col min="7175" max="7421" width="9.140625" style="83"/>
    <col min="7422" max="7422" width="27" style="83" customWidth="1"/>
    <col min="7423" max="7424" width="0" style="83" hidden="1" customWidth="1"/>
    <col min="7425" max="7425" width="13.42578125" style="83" bestFit="1" customWidth="1"/>
    <col min="7426" max="7426" width="15" style="83" customWidth="1"/>
    <col min="7427" max="7427" width="13.42578125" style="83" customWidth="1"/>
    <col min="7428" max="7428" width="14.42578125" style="83" customWidth="1"/>
    <col min="7429" max="7429" width="14" style="83" customWidth="1"/>
    <col min="7430" max="7430" width="37.28515625" style="83" customWidth="1"/>
    <col min="7431" max="7677" width="9.140625" style="83"/>
    <col min="7678" max="7678" width="27" style="83" customWidth="1"/>
    <col min="7679" max="7680" width="0" style="83" hidden="1" customWidth="1"/>
    <col min="7681" max="7681" width="13.42578125" style="83" bestFit="1" customWidth="1"/>
    <col min="7682" max="7682" width="15" style="83" customWidth="1"/>
    <col min="7683" max="7683" width="13.42578125" style="83" customWidth="1"/>
    <col min="7684" max="7684" width="14.42578125" style="83" customWidth="1"/>
    <col min="7685" max="7685" width="14" style="83" customWidth="1"/>
    <col min="7686" max="7686" width="37.28515625" style="83" customWidth="1"/>
    <col min="7687" max="7933" width="9.140625" style="83"/>
    <col min="7934" max="7934" width="27" style="83" customWidth="1"/>
    <col min="7935" max="7936" width="0" style="83" hidden="1" customWidth="1"/>
    <col min="7937" max="7937" width="13.42578125" style="83" bestFit="1" customWidth="1"/>
    <col min="7938" max="7938" width="15" style="83" customWidth="1"/>
    <col min="7939" max="7939" width="13.42578125" style="83" customWidth="1"/>
    <col min="7940" max="7940" width="14.42578125" style="83" customWidth="1"/>
    <col min="7941" max="7941" width="14" style="83" customWidth="1"/>
    <col min="7942" max="7942" width="37.28515625" style="83" customWidth="1"/>
    <col min="7943" max="8189" width="9.140625" style="83"/>
    <col min="8190" max="8190" width="27" style="83" customWidth="1"/>
    <col min="8191" max="8192" width="0" style="83" hidden="1" customWidth="1"/>
    <col min="8193" max="8193" width="13.42578125" style="83" bestFit="1" customWidth="1"/>
    <col min="8194" max="8194" width="15" style="83" customWidth="1"/>
    <col min="8195" max="8195" width="13.42578125" style="83" customWidth="1"/>
    <col min="8196" max="8196" width="14.42578125" style="83" customWidth="1"/>
    <col min="8197" max="8197" width="14" style="83" customWidth="1"/>
    <col min="8198" max="8198" width="37.28515625" style="83" customWidth="1"/>
    <col min="8199" max="8445" width="9.140625" style="83"/>
    <col min="8446" max="8446" width="27" style="83" customWidth="1"/>
    <col min="8447" max="8448" width="0" style="83" hidden="1" customWidth="1"/>
    <col min="8449" max="8449" width="13.42578125" style="83" bestFit="1" customWidth="1"/>
    <col min="8450" max="8450" width="15" style="83" customWidth="1"/>
    <col min="8451" max="8451" width="13.42578125" style="83" customWidth="1"/>
    <col min="8452" max="8452" width="14.42578125" style="83" customWidth="1"/>
    <col min="8453" max="8453" width="14" style="83" customWidth="1"/>
    <col min="8454" max="8454" width="37.28515625" style="83" customWidth="1"/>
    <col min="8455" max="8701" width="9.140625" style="83"/>
    <col min="8702" max="8702" width="27" style="83" customWidth="1"/>
    <col min="8703" max="8704" width="0" style="83" hidden="1" customWidth="1"/>
    <col min="8705" max="8705" width="13.42578125" style="83" bestFit="1" customWidth="1"/>
    <col min="8706" max="8706" width="15" style="83" customWidth="1"/>
    <col min="8707" max="8707" width="13.42578125" style="83" customWidth="1"/>
    <col min="8708" max="8708" width="14.42578125" style="83" customWidth="1"/>
    <col min="8709" max="8709" width="14" style="83" customWidth="1"/>
    <col min="8710" max="8710" width="37.28515625" style="83" customWidth="1"/>
    <col min="8711" max="8957" width="9.140625" style="83"/>
    <col min="8958" max="8958" width="27" style="83" customWidth="1"/>
    <col min="8959" max="8960" width="0" style="83" hidden="1" customWidth="1"/>
    <col min="8961" max="8961" width="13.42578125" style="83" bestFit="1" customWidth="1"/>
    <col min="8962" max="8962" width="15" style="83" customWidth="1"/>
    <col min="8963" max="8963" width="13.42578125" style="83" customWidth="1"/>
    <col min="8964" max="8964" width="14.42578125" style="83" customWidth="1"/>
    <col min="8965" max="8965" width="14" style="83" customWidth="1"/>
    <col min="8966" max="8966" width="37.28515625" style="83" customWidth="1"/>
    <col min="8967" max="9213" width="9.140625" style="83"/>
    <col min="9214" max="9214" width="27" style="83" customWidth="1"/>
    <col min="9215" max="9216" width="0" style="83" hidden="1" customWidth="1"/>
    <col min="9217" max="9217" width="13.42578125" style="83" bestFit="1" customWidth="1"/>
    <col min="9218" max="9218" width="15" style="83" customWidth="1"/>
    <col min="9219" max="9219" width="13.42578125" style="83" customWidth="1"/>
    <col min="9220" max="9220" width="14.42578125" style="83" customWidth="1"/>
    <col min="9221" max="9221" width="14" style="83" customWidth="1"/>
    <col min="9222" max="9222" width="37.28515625" style="83" customWidth="1"/>
    <col min="9223" max="9469" width="9.140625" style="83"/>
    <col min="9470" max="9470" width="27" style="83" customWidth="1"/>
    <col min="9471" max="9472" width="0" style="83" hidden="1" customWidth="1"/>
    <col min="9473" max="9473" width="13.42578125" style="83" bestFit="1" customWidth="1"/>
    <col min="9474" max="9474" width="15" style="83" customWidth="1"/>
    <col min="9475" max="9475" width="13.42578125" style="83" customWidth="1"/>
    <col min="9476" max="9476" width="14.42578125" style="83" customWidth="1"/>
    <col min="9477" max="9477" width="14" style="83" customWidth="1"/>
    <col min="9478" max="9478" width="37.28515625" style="83" customWidth="1"/>
    <col min="9479" max="9725" width="9.140625" style="83"/>
    <col min="9726" max="9726" width="27" style="83" customWidth="1"/>
    <col min="9727" max="9728" width="0" style="83" hidden="1" customWidth="1"/>
    <col min="9729" max="9729" width="13.42578125" style="83" bestFit="1" customWidth="1"/>
    <col min="9730" max="9730" width="15" style="83" customWidth="1"/>
    <col min="9731" max="9731" width="13.42578125" style="83" customWidth="1"/>
    <col min="9732" max="9732" width="14.42578125" style="83" customWidth="1"/>
    <col min="9733" max="9733" width="14" style="83" customWidth="1"/>
    <col min="9734" max="9734" width="37.28515625" style="83" customWidth="1"/>
    <col min="9735" max="9981" width="9.140625" style="83"/>
    <col min="9982" max="9982" width="27" style="83" customWidth="1"/>
    <col min="9983" max="9984" width="0" style="83" hidden="1" customWidth="1"/>
    <col min="9985" max="9985" width="13.42578125" style="83" bestFit="1" customWidth="1"/>
    <col min="9986" max="9986" width="15" style="83" customWidth="1"/>
    <col min="9987" max="9987" width="13.42578125" style="83" customWidth="1"/>
    <col min="9988" max="9988" width="14.42578125" style="83" customWidth="1"/>
    <col min="9989" max="9989" width="14" style="83" customWidth="1"/>
    <col min="9990" max="9990" width="37.28515625" style="83" customWidth="1"/>
    <col min="9991" max="10237" width="9.140625" style="83"/>
    <col min="10238" max="10238" width="27" style="83" customWidth="1"/>
    <col min="10239" max="10240" width="0" style="83" hidden="1" customWidth="1"/>
    <col min="10241" max="10241" width="13.42578125" style="83" bestFit="1" customWidth="1"/>
    <col min="10242" max="10242" width="15" style="83" customWidth="1"/>
    <col min="10243" max="10243" width="13.42578125" style="83" customWidth="1"/>
    <col min="10244" max="10244" width="14.42578125" style="83" customWidth="1"/>
    <col min="10245" max="10245" width="14" style="83" customWidth="1"/>
    <col min="10246" max="10246" width="37.28515625" style="83" customWidth="1"/>
    <col min="10247" max="10493" width="9.140625" style="83"/>
    <col min="10494" max="10494" width="27" style="83" customWidth="1"/>
    <col min="10495" max="10496" width="0" style="83" hidden="1" customWidth="1"/>
    <col min="10497" max="10497" width="13.42578125" style="83" bestFit="1" customWidth="1"/>
    <col min="10498" max="10498" width="15" style="83" customWidth="1"/>
    <col min="10499" max="10499" width="13.42578125" style="83" customWidth="1"/>
    <col min="10500" max="10500" width="14.42578125" style="83" customWidth="1"/>
    <col min="10501" max="10501" width="14" style="83" customWidth="1"/>
    <col min="10502" max="10502" width="37.28515625" style="83" customWidth="1"/>
    <col min="10503" max="10749" width="9.140625" style="83"/>
    <col min="10750" max="10750" width="27" style="83" customWidth="1"/>
    <col min="10751" max="10752" width="0" style="83" hidden="1" customWidth="1"/>
    <col min="10753" max="10753" width="13.42578125" style="83" bestFit="1" customWidth="1"/>
    <col min="10754" max="10754" width="15" style="83" customWidth="1"/>
    <col min="10755" max="10755" width="13.42578125" style="83" customWidth="1"/>
    <col min="10756" max="10756" width="14.42578125" style="83" customWidth="1"/>
    <col min="10757" max="10757" width="14" style="83" customWidth="1"/>
    <col min="10758" max="10758" width="37.28515625" style="83" customWidth="1"/>
    <col min="10759" max="11005" width="9.140625" style="83"/>
    <col min="11006" max="11006" width="27" style="83" customWidth="1"/>
    <col min="11007" max="11008" width="0" style="83" hidden="1" customWidth="1"/>
    <col min="11009" max="11009" width="13.42578125" style="83" bestFit="1" customWidth="1"/>
    <col min="11010" max="11010" width="15" style="83" customWidth="1"/>
    <col min="11011" max="11011" width="13.42578125" style="83" customWidth="1"/>
    <col min="11012" max="11012" width="14.42578125" style="83" customWidth="1"/>
    <col min="11013" max="11013" width="14" style="83" customWidth="1"/>
    <col min="11014" max="11014" width="37.28515625" style="83" customWidth="1"/>
    <col min="11015" max="11261" width="9.140625" style="83"/>
    <col min="11262" max="11262" width="27" style="83" customWidth="1"/>
    <col min="11263" max="11264" width="0" style="83" hidden="1" customWidth="1"/>
    <col min="11265" max="11265" width="13.42578125" style="83" bestFit="1" customWidth="1"/>
    <col min="11266" max="11266" width="15" style="83" customWidth="1"/>
    <col min="11267" max="11267" width="13.42578125" style="83" customWidth="1"/>
    <col min="11268" max="11268" width="14.42578125" style="83" customWidth="1"/>
    <col min="11269" max="11269" width="14" style="83" customWidth="1"/>
    <col min="11270" max="11270" width="37.28515625" style="83" customWidth="1"/>
    <col min="11271" max="11517" width="9.140625" style="83"/>
    <col min="11518" max="11518" width="27" style="83" customWidth="1"/>
    <col min="11519" max="11520" width="0" style="83" hidden="1" customWidth="1"/>
    <col min="11521" max="11521" width="13.42578125" style="83" bestFit="1" customWidth="1"/>
    <col min="11522" max="11522" width="15" style="83" customWidth="1"/>
    <col min="11523" max="11523" width="13.42578125" style="83" customWidth="1"/>
    <col min="11524" max="11524" width="14.42578125" style="83" customWidth="1"/>
    <col min="11525" max="11525" width="14" style="83" customWidth="1"/>
    <col min="11526" max="11526" width="37.28515625" style="83" customWidth="1"/>
    <col min="11527" max="11773" width="9.140625" style="83"/>
    <col min="11774" max="11774" width="27" style="83" customWidth="1"/>
    <col min="11775" max="11776" width="0" style="83" hidden="1" customWidth="1"/>
    <col min="11777" max="11777" width="13.42578125" style="83" bestFit="1" customWidth="1"/>
    <col min="11778" max="11778" width="15" style="83" customWidth="1"/>
    <col min="11779" max="11779" width="13.42578125" style="83" customWidth="1"/>
    <col min="11780" max="11780" width="14.42578125" style="83" customWidth="1"/>
    <col min="11781" max="11781" width="14" style="83" customWidth="1"/>
    <col min="11782" max="11782" width="37.28515625" style="83" customWidth="1"/>
    <col min="11783" max="12029" width="9.140625" style="83"/>
    <col min="12030" max="12030" width="27" style="83" customWidth="1"/>
    <col min="12031" max="12032" width="0" style="83" hidden="1" customWidth="1"/>
    <col min="12033" max="12033" width="13.42578125" style="83" bestFit="1" customWidth="1"/>
    <col min="12034" max="12034" width="15" style="83" customWidth="1"/>
    <col min="12035" max="12035" width="13.42578125" style="83" customWidth="1"/>
    <col min="12036" max="12036" width="14.42578125" style="83" customWidth="1"/>
    <col min="12037" max="12037" width="14" style="83" customWidth="1"/>
    <col min="12038" max="12038" width="37.28515625" style="83" customWidth="1"/>
    <col min="12039" max="12285" width="9.140625" style="83"/>
    <col min="12286" max="12286" width="27" style="83" customWidth="1"/>
    <col min="12287" max="12288" width="0" style="83" hidden="1" customWidth="1"/>
    <col min="12289" max="12289" width="13.42578125" style="83" bestFit="1" customWidth="1"/>
    <col min="12290" max="12290" width="15" style="83" customWidth="1"/>
    <col min="12291" max="12291" width="13.42578125" style="83" customWidth="1"/>
    <col min="12292" max="12292" width="14.42578125" style="83" customWidth="1"/>
    <col min="12293" max="12293" width="14" style="83" customWidth="1"/>
    <col min="12294" max="12294" width="37.28515625" style="83" customWidth="1"/>
    <col min="12295" max="12541" width="9.140625" style="83"/>
    <col min="12542" max="12542" width="27" style="83" customWidth="1"/>
    <col min="12543" max="12544" width="0" style="83" hidden="1" customWidth="1"/>
    <col min="12545" max="12545" width="13.42578125" style="83" bestFit="1" customWidth="1"/>
    <col min="12546" max="12546" width="15" style="83" customWidth="1"/>
    <col min="12547" max="12547" width="13.42578125" style="83" customWidth="1"/>
    <col min="12548" max="12548" width="14.42578125" style="83" customWidth="1"/>
    <col min="12549" max="12549" width="14" style="83" customWidth="1"/>
    <col min="12550" max="12550" width="37.28515625" style="83" customWidth="1"/>
    <col min="12551" max="12797" width="9.140625" style="83"/>
    <col min="12798" max="12798" width="27" style="83" customWidth="1"/>
    <col min="12799" max="12800" width="0" style="83" hidden="1" customWidth="1"/>
    <col min="12801" max="12801" width="13.42578125" style="83" bestFit="1" customWidth="1"/>
    <col min="12802" max="12802" width="15" style="83" customWidth="1"/>
    <col min="12803" max="12803" width="13.42578125" style="83" customWidth="1"/>
    <col min="12804" max="12804" width="14.42578125" style="83" customWidth="1"/>
    <col min="12805" max="12805" width="14" style="83" customWidth="1"/>
    <col min="12806" max="12806" width="37.28515625" style="83" customWidth="1"/>
    <col min="12807" max="13053" width="9.140625" style="83"/>
    <col min="13054" max="13054" width="27" style="83" customWidth="1"/>
    <col min="13055" max="13056" width="0" style="83" hidden="1" customWidth="1"/>
    <col min="13057" max="13057" width="13.42578125" style="83" bestFit="1" customWidth="1"/>
    <col min="13058" max="13058" width="15" style="83" customWidth="1"/>
    <col min="13059" max="13059" width="13.42578125" style="83" customWidth="1"/>
    <col min="13060" max="13060" width="14.42578125" style="83" customWidth="1"/>
    <col min="13061" max="13061" width="14" style="83" customWidth="1"/>
    <col min="13062" max="13062" width="37.28515625" style="83" customWidth="1"/>
    <col min="13063" max="13309" width="9.140625" style="83"/>
    <col min="13310" max="13310" width="27" style="83" customWidth="1"/>
    <col min="13311" max="13312" width="0" style="83" hidden="1" customWidth="1"/>
    <col min="13313" max="13313" width="13.42578125" style="83" bestFit="1" customWidth="1"/>
    <col min="13314" max="13314" width="15" style="83" customWidth="1"/>
    <col min="13315" max="13315" width="13.42578125" style="83" customWidth="1"/>
    <col min="13316" max="13316" width="14.42578125" style="83" customWidth="1"/>
    <col min="13317" max="13317" width="14" style="83" customWidth="1"/>
    <col min="13318" max="13318" width="37.28515625" style="83" customWidth="1"/>
    <col min="13319" max="13565" width="9.140625" style="83"/>
    <col min="13566" max="13566" width="27" style="83" customWidth="1"/>
    <col min="13567" max="13568" width="0" style="83" hidden="1" customWidth="1"/>
    <col min="13569" max="13569" width="13.42578125" style="83" bestFit="1" customWidth="1"/>
    <col min="13570" max="13570" width="15" style="83" customWidth="1"/>
    <col min="13571" max="13571" width="13.42578125" style="83" customWidth="1"/>
    <col min="13572" max="13572" width="14.42578125" style="83" customWidth="1"/>
    <col min="13573" max="13573" width="14" style="83" customWidth="1"/>
    <col min="13574" max="13574" width="37.28515625" style="83" customWidth="1"/>
    <col min="13575" max="13821" width="9.140625" style="83"/>
    <col min="13822" max="13822" width="27" style="83" customWidth="1"/>
    <col min="13823" max="13824" width="0" style="83" hidden="1" customWidth="1"/>
    <col min="13825" max="13825" width="13.42578125" style="83" bestFit="1" customWidth="1"/>
    <col min="13826" max="13826" width="15" style="83" customWidth="1"/>
    <col min="13827" max="13827" width="13.42578125" style="83" customWidth="1"/>
    <col min="13828" max="13828" width="14.42578125" style="83" customWidth="1"/>
    <col min="13829" max="13829" width="14" style="83" customWidth="1"/>
    <col min="13830" max="13830" width="37.28515625" style="83" customWidth="1"/>
    <col min="13831" max="14077" width="9.140625" style="83"/>
    <col min="14078" max="14078" width="27" style="83" customWidth="1"/>
    <col min="14079" max="14080" width="0" style="83" hidden="1" customWidth="1"/>
    <col min="14081" max="14081" width="13.42578125" style="83" bestFit="1" customWidth="1"/>
    <col min="14082" max="14082" width="15" style="83" customWidth="1"/>
    <col min="14083" max="14083" width="13.42578125" style="83" customWidth="1"/>
    <col min="14084" max="14084" width="14.42578125" style="83" customWidth="1"/>
    <col min="14085" max="14085" width="14" style="83" customWidth="1"/>
    <col min="14086" max="14086" width="37.28515625" style="83" customWidth="1"/>
    <col min="14087" max="14333" width="9.140625" style="83"/>
    <col min="14334" max="14334" width="27" style="83" customWidth="1"/>
    <col min="14335" max="14336" width="0" style="83" hidden="1" customWidth="1"/>
    <col min="14337" max="14337" width="13.42578125" style="83" bestFit="1" customWidth="1"/>
    <col min="14338" max="14338" width="15" style="83" customWidth="1"/>
    <col min="14339" max="14339" width="13.42578125" style="83" customWidth="1"/>
    <col min="14340" max="14340" width="14.42578125" style="83" customWidth="1"/>
    <col min="14341" max="14341" width="14" style="83" customWidth="1"/>
    <col min="14342" max="14342" width="37.28515625" style="83" customWidth="1"/>
    <col min="14343" max="14589" width="9.140625" style="83"/>
    <col min="14590" max="14590" width="27" style="83" customWidth="1"/>
    <col min="14591" max="14592" width="0" style="83" hidden="1" customWidth="1"/>
    <col min="14593" max="14593" width="13.42578125" style="83" bestFit="1" customWidth="1"/>
    <col min="14594" max="14594" width="15" style="83" customWidth="1"/>
    <col min="14595" max="14595" width="13.42578125" style="83" customWidth="1"/>
    <col min="14596" max="14596" width="14.42578125" style="83" customWidth="1"/>
    <col min="14597" max="14597" width="14" style="83" customWidth="1"/>
    <col min="14598" max="14598" width="37.28515625" style="83" customWidth="1"/>
    <col min="14599" max="14845" width="9.140625" style="83"/>
    <col min="14846" max="14846" width="27" style="83" customWidth="1"/>
    <col min="14847" max="14848" width="0" style="83" hidden="1" customWidth="1"/>
    <col min="14849" max="14849" width="13.42578125" style="83" bestFit="1" customWidth="1"/>
    <col min="14850" max="14850" width="15" style="83" customWidth="1"/>
    <col min="14851" max="14851" width="13.42578125" style="83" customWidth="1"/>
    <col min="14852" max="14852" width="14.42578125" style="83" customWidth="1"/>
    <col min="14853" max="14853" width="14" style="83" customWidth="1"/>
    <col min="14854" max="14854" width="37.28515625" style="83" customWidth="1"/>
    <col min="14855" max="15101" width="9.140625" style="83"/>
    <col min="15102" max="15102" width="27" style="83" customWidth="1"/>
    <col min="15103" max="15104" width="0" style="83" hidden="1" customWidth="1"/>
    <col min="15105" max="15105" width="13.42578125" style="83" bestFit="1" customWidth="1"/>
    <col min="15106" max="15106" width="15" style="83" customWidth="1"/>
    <col min="15107" max="15107" width="13.42578125" style="83" customWidth="1"/>
    <col min="15108" max="15108" width="14.42578125" style="83" customWidth="1"/>
    <col min="15109" max="15109" width="14" style="83" customWidth="1"/>
    <col min="15110" max="15110" width="37.28515625" style="83" customWidth="1"/>
    <col min="15111" max="15357" width="9.140625" style="83"/>
    <col min="15358" max="15358" width="27" style="83" customWidth="1"/>
    <col min="15359" max="15360" width="0" style="83" hidden="1" customWidth="1"/>
    <col min="15361" max="15361" width="13.42578125" style="83" bestFit="1" customWidth="1"/>
    <col min="15362" max="15362" width="15" style="83" customWidth="1"/>
    <col min="15363" max="15363" width="13.42578125" style="83" customWidth="1"/>
    <col min="15364" max="15364" width="14.42578125" style="83" customWidth="1"/>
    <col min="15365" max="15365" width="14" style="83" customWidth="1"/>
    <col min="15366" max="15366" width="37.28515625" style="83" customWidth="1"/>
    <col min="15367" max="15613" width="9.140625" style="83"/>
    <col min="15614" max="15614" width="27" style="83" customWidth="1"/>
    <col min="15615" max="15616" width="0" style="83" hidden="1" customWidth="1"/>
    <col min="15617" max="15617" width="13.42578125" style="83" bestFit="1" customWidth="1"/>
    <col min="15618" max="15618" width="15" style="83" customWidth="1"/>
    <col min="15619" max="15619" width="13.42578125" style="83" customWidth="1"/>
    <col min="15620" max="15620" width="14.42578125" style="83" customWidth="1"/>
    <col min="15621" max="15621" width="14" style="83" customWidth="1"/>
    <col min="15622" max="15622" width="37.28515625" style="83" customWidth="1"/>
    <col min="15623" max="15869" width="9.140625" style="83"/>
    <col min="15870" max="15870" width="27" style="83" customWidth="1"/>
    <col min="15871" max="15872" width="0" style="83" hidden="1" customWidth="1"/>
    <col min="15873" max="15873" width="13.42578125" style="83" bestFit="1" customWidth="1"/>
    <col min="15874" max="15874" width="15" style="83" customWidth="1"/>
    <col min="15875" max="15875" width="13.42578125" style="83" customWidth="1"/>
    <col min="15876" max="15876" width="14.42578125" style="83" customWidth="1"/>
    <col min="15877" max="15877" width="14" style="83" customWidth="1"/>
    <col min="15878" max="15878" width="37.28515625" style="83" customWidth="1"/>
    <col min="15879" max="16125" width="9.140625" style="83"/>
    <col min="16126" max="16126" width="27" style="83" customWidth="1"/>
    <col min="16127" max="16128" width="0" style="83" hidden="1" customWidth="1"/>
    <col min="16129" max="16129" width="13.42578125" style="83" bestFit="1" customWidth="1"/>
    <col min="16130" max="16130" width="15" style="83" customWidth="1"/>
    <col min="16131" max="16131" width="13.42578125" style="83" customWidth="1"/>
    <col min="16132" max="16132" width="14.42578125" style="83" customWidth="1"/>
    <col min="16133" max="16133" width="14" style="83" customWidth="1"/>
    <col min="16134" max="16134" width="37.28515625" style="83" customWidth="1"/>
    <col min="16135" max="16381" width="9.140625" style="83"/>
    <col min="16382" max="16384" width="9.140625" style="83" customWidth="1"/>
  </cols>
  <sheetData>
    <row r="1" spans="1:21">
      <c r="A1" s="137" t="s">
        <v>72</v>
      </c>
    </row>
    <row r="2" spans="1:21">
      <c r="A2" s="123" t="s">
        <v>64</v>
      </c>
      <c r="B2" s="123"/>
      <c r="C2" s="123"/>
      <c r="D2" s="123"/>
      <c r="E2" s="124"/>
      <c r="F2" s="124"/>
      <c r="G2" s="124"/>
      <c r="H2" s="124"/>
      <c r="I2" s="124"/>
      <c r="J2" s="124"/>
    </row>
    <row r="3" spans="1:21">
      <c r="A3" s="123" t="s">
        <v>6</v>
      </c>
      <c r="B3" s="123"/>
      <c r="C3" s="123"/>
      <c r="D3" s="123"/>
      <c r="E3" s="124"/>
      <c r="F3" s="124"/>
      <c r="G3" s="124"/>
      <c r="H3" s="124"/>
      <c r="I3" s="124"/>
      <c r="J3" s="124"/>
    </row>
    <row r="4" spans="1:21">
      <c r="A4" s="123" t="s">
        <v>548</v>
      </c>
      <c r="B4" s="123"/>
      <c r="C4" s="123"/>
      <c r="D4" s="123"/>
      <c r="E4" s="124"/>
      <c r="F4" s="124"/>
      <c r="G4" s="124"/>
      <c r="H4" s="124"/>
      <c r="I4" s="124"/>
      <c r="J4" s="124"/>
    </row>
    <row r="5" spans="1:21">
      <c r="A5" s="137"/>
      <c r="B5" s="137"/>
      <c r="C5" s="137"/>
      <c r="Q5" s="1015"/>
      <c r="R5" s="1015"/>
      <c r="S5" s="1015"/>
      <c r="T5" s="1015"/>
      <c r="U5" s="1015"/>
    </row>
    <row r="6" spans="1:21" s="137" customFormat="1" ht="21.75" customHeight="1">
      <c r="A6" s="125" t="s">
        <v>2</v>
      </c>
      <c r="B6" s="101" t="s">
        <v>48</v>
      </c>
      <c r="C6" s="101" t="s">
        <v>48</v>
      </c>
      <c r="D6" s="101" t="s">
        <v>48</v>
      </c>
      <c r="E6" s="1112" t="s">
        <v>547</v>
      </c>
      <c r="F6" s="1113"/>
      <c r="G6" s="1113"/>
      <c r="H6" s="1114"/>
      <c r="I6" s="1115" t="s">
        <v>549</v>
      </c>
      <c r="J6" s="1116"/>
      <c r="K6" s="1116"/>
      <c r="L6" s="1116"/>
      <c r="M6" s="1116"/>
      <c r="N6" s="1116"/>
      <c r="O6" s="1116"/>
      <c r="P6" s="1117"/>
      <c r="Q6" s="1016"/>
      <c r="R6" s="1016"/>
      <c r="S6" s="1016"/>
      <c r="T6" s="1016"/>
      <c r="U6" s="1016"/>
    </row>
    <row r="7" spans="1:21" s="137" customFormat="1">
      <c r="A7" s="720"/>
      <c r="B7" s="105" t="s">
        <v>395</v>
      </c>
      <c r="C7" s="105" t="s">
        <v>470</v>
      </c>
      <c r="D7" s="105" t="s">
        <v>546</v>
      </c>
      <c r="E7" s="106" t="s">
        <v>253</v>
      </c>
      <c r="F7" s="107" t="s">
        <v>258</v>
      </c>
      <c r="G7" s="107" t="s">
        <v>258</v>
      </c>
      <c r="H7" s="107" t="s">
        <v>0</v>
      </c>
      <c r="I7" s="1118" t="s">
        <v>66</v>
      </c>
      <c r="J7" s="1119"/>
      <c r="K7" s="1119"/>
      <c r="L7" s="1119"/>
      <c r="M7" s="1119"/>
      <c r="N7" s="1119"/>
      <c r="O7" s="1119"/>
      <c r="P7" s="1120"/>
      <c r="Q7" s="1016"/>
      <c r="R7" s="1016"/>
      <c r="S7" s="1016"/>
      <c r="T7" s="1016"/>
      <c r="U7" s="1016"/>
    </row>
    <row r="8" spans="1:21">
      <c r="A8" s="721"/>
      <c r="B8" s="722"/>
      <c r="C8" s="722"/>
      <c r="D8" s="376"/>
      <c r="E8" s="715">
        <f>+I8*L8*O8</f>
        <v>0</v>
      </c>
      <c r="F8" s="385"/>
      <c r="G8" s="385"/>
      <c r="H8" s="385">
        <f>+E8+F8+G8</f>
        <v>0</v>
      </c>
      <c r="I8" s="1020"/>
      <c r="J8" s="1017" t="s">
        <v>552</v>
      </c>
      <c r="K8" s="1017" t="s">
        <v>550</v>
      </c>
      <c r="L8" s="1017"/>
      <c r="M8" s="1017" t="s">
        <v>551</v>
      </c>
      <c r="N8" s="1017" t="s">
        <v>550</v>
      </c>
      <c r="O8" s="1017"/>
      <c r="P8" s="1021" t="s">
        <v>3</v>
      </c>
      <c r="Q8" s="1015"/>
      <c r="R8" s="1015"/>
      <c r="S8" s="1015"/>
      <c r="T8" s="1015"/>
      <c r="U8" s="1015"/>
    </row>
    <row r="9" spans="1:21">
      <c r="A9" s="723"/>
      <c r="B9" s="723"/>
      <c r="C9" s="723"/>
      <c r="D9" s="188"/>
      <c r="E9" s="188">
        <f t="shared" ref="E9:E43" si="0">+I9*L9*O9</f>
        <v>0</v>
      </c>
      <c r="F9" s="389"/>
      <c r="G9" s="389"/>
      <c r="H9" s="389">
        <f>+E9+F9+G9</f>
        <v>0</v>
      </c>
      <c r="I9" s="1022"/>
      <c r="J9" s="1023" t="s">
        <v>552</v>
      </c>
      <c r="K9" s="1023" t="s">
        <v>550</v>
      </c>
      <c r="L9" s="1023"/>
      <c r="M9" s="1023" t="s">
        <v>551</v>
      </c>
      <c r="N9" s="1023" t="s">
        <v>550</v>
      </c>
      <c r="O9" s="1023"/>
      <c r="P9" s="1024" t="s">
        <v>3</v>
      </c>
      <c r="Q9" s="1015"/>
      <c r="R9" s="1015"/>
      <c r="S9" s="1015"/>
      <c r="T9" s="1015"/>
      <c r="U9" s="1015"/>
    </row>
    <row r="10" spans="1:21">
      <c r="A10" s="724"/>
      <c r="B10" s="724"/>
      <c r="C10" s="724"/>
      <c r="D10" s="188"/>
      <c r="E10" s="188">
        <f t="shared" si="0"/>
        <v>0</v>
      </c>
      <c r="F10" s="389"/>
      <c r="G10" s="389"/>
      <c r="H10" s="389">
        <f t="shared" ref="H10:H43" si="1">+E10+F10+G10</f>
        <v>0</v>
      </c>
      <c r="I10" s="1022"/>
      <c r="J10" s="1023" t="s">
        <v>552</v>
      </c>
      <c r="K10" s="1023" t="s">
        <v>550</v>
      </c>
      <c r="L10" s="1023"/>
      <c r="M10" s="1023" t="s">
        <v>551</v>
      </c>
      <c r="N10" s="1023" t="s">
        <v>550</v>
      </c>
      <c r="O10" s="1023"/>
      <c r="P10" s="1024" t="s">
        <v>3</v>
      </c>
      <c r="Q10" s="1015"/>
      <c r="R10" s="1015"/>
      <c r="S10" s="1015"/>
      <c r="T10" s="1015"/>
      <c r="U10" s="1015"/>
    </row>
    <row r="11" spans="1:21">
      <c r="A11" s="724"/>
      <c r="B11" s="724"/>
      <c r="C11" s="724"/>
      <c r="D11" s="188"/>
      <c r="E11" s="188">
        <f t="shared" si="0"/>
        <v>0</v>
      </c>
      <c r="F11" s="389"/>
      <c r="G11" s="389"/>
      <c r="H11" s="389">
        <f t="shared" si="1"/>
        <v>0</v>
      </c>
      <c r="I11" s="1022"/>
      <c r="J11" s="1023" t="s">
        <v>552</v>
      </c>
      <c r="K11" s="1023" t="s">
        <v>550</v>
      </c>
      <c r="L11" s="1023"/>
      <c r="M11" s="1023" t="s">
        <v>551</v>
      </c>
      <c r="N11" s="1023" t="s">
        <v>550</v>
      </c>
      <c r="O11" s="1023"/>
      <c r="P11" s="1024" t="s">
        <v>3</v>
      </c>
      <c r="Q11" s="1015"/>
      <c r="R11" s="1015"/>
      <c r="S11" s="1015"/>
      <c r="T11" s="1015"/>
      <c r="U11" s="1015"/>
    </row>
    <row r="12" spans="1:21">
      <c r="A12" s="154"/>
      <c r="B12" s="154"/>
      <c r="C12" s="154"/>
      <c r="D12" s="154"/>
      <c r="E12" s="188">
        <f t="shared" si="0"/>
        <v>0</v>
      </c>
      <c r="F12" s="389"/>
      <c r="G12" s="389"/>
      <c r="H12" s="389">
        <f t="shared" si="1"/>
        <v>0</v>
      </c>
      <c r="I12" s="1022"/>
      <c r="J12" s="1023" t="s">
        <v>552</v>
      </c>
      <c r="K12" s="1023" t="s">
        <v>550</v>
      </c>
      <c r="L12" s="1023"/>
      <c r="M12" s="1023" t="s">
        <v>551</v>
      </c>
      <c r="N12" s="1023" t="s">
        <v>550</v>
      </c>
      <c r="O12" s="1023"/>
      <c r="P12" s="1024" t="s">
        <v>3</v>
      </c>
      <c r="Q12" s="1015"/>
      <c r="R12" s="1015"/>
      <c r="S12" s="1015"/>
      <c r="T12" s="1015"/>
      <c r="U12" s="1015"/>
    </row>
    <row r="13" spans="1:21">
      <c r="A13" s="154"/>
      <c r="B13" s="154"/>
      <c r="C13" s="154"/>
      <c r="D13" s="154"/>
      <c r="E13" s="188">
        <f t="shared" si="0"/>
        <v>0</v>
      </c>
      <c r="F13" s="389"/>
      <c r="G13" s="389"/>
      <c r="H13" s="188">
        <f t="shared" si="1"/>
        <v>0</v>
      </c>
      <c r="I13" s="1022"/>
      <c r="J13" s="1023" t="s">
        <v>552</v>
      </c>
      <c r="K13" s="1023" t="s">
        <v>550</v>
      </c>
      <c r="L13" s="1023"/>
      <c r="M13" s="1023" t="s">
        <v>551</v>
      </c>
      <c r="N13" s="1023" t="s">
        <v>550</v>
      </c>
      <c r="O13" s="1023"/>
      <c r="P13" s="1024" t="s">
        <v>3</v>
      </c>
      <c r="Q13" s="1015"/>
      <c r="R13" s="1015"/>
      <c r="S13" s="1015"/>
      <c r="T13" s="1015"/>
      <c r="U13" s="1015"/>
    </row>
    <row r="14" spans="1:21">
      <c r="A14" s="154"/>
      <c r="B14" s="154"/>
      <c r="C14" s="154"/>
      <c r="D14" s="154"/>
      <c r="E14" s="188">
        <f t="shared" si="0"/>
        <v>0</v>
      </c>
      <c r="F14" s="389"/>
      <c r="G14" s="389"/>
      <c r="H14" s="188">
        <f t="shared" si="1"/>
        <v>0</v>
      </c>
      <c r="I14" s="1022"/>
      <c r="J14" s="1023" t="s">
        <v>552</v>
      </c>
      <c r="K14" s="1023" t="s">
        <v>550</v>
      </c>
      <c r="L14" s="1023"/>
      <c r="M14" s="1023" t="s">
        <v>551</v>
      </c>
      <c r="N14" s="1023" t="s">
        <v>550</v>
      </c>
      <c r="O14" s="1023"/>
      <c r="P14" s="1024" t="s">
        <v>3</v>
      </c>
      <c r="Q14" s="1015"/>
      <c r="R14" s="1015"/>
      <c r="S14" s="1015"/>
      <c r="T14" s="1015"/>
      <c r="U14" s="1015"/>
    </row>
    <row r="15" spans="1:21">
      <c r="A15" s="154"/>
      <c r="B15" s="154"/>
      <c r="C15" s="154"/>
      <c r="D15" s="154"/>
      <c r="E15" s="188">
        <f t="shared" si="0"/>
        <v>0</v>
      </c>
      <c r="F15" s="389"/>
      <c r="G15" s="389"/>
      <c r="H15" s="188">
        <f t="shared" si="1"/>
        <v>0</v>
      </c>
      <c r="I15" s="1022"/>
      <c r="J15" s="1023" t="s">
        <v>552</v>
      </c>
      <c r="K15" s="1023" t="s">
        <v>550</v>
      </c>
      <c r="L15" s="1023"/>
      <c r="M15" s="1023" t="s">
        <v>551</v>
      </c>
      <c r="N15" s="1023" t="s">
        <v>550</v>
      </c>
      <c r="O15" s="1023"/>
      <c r="P15" s="1024" t="s">
        <v>3</v>
      </c>
      <c r="Q15" s="1015"/>
      <c r="R15" s="1015"/>
      <c r="S15" s="1015"/>
      <c r="T15" s="1015"/>
      <c r="U15" s="1015"/>
    </row>
    <row r="16" spans="1:21">
      <c r="A16" s="154"/>
      <c r="B16" s="154"/>
      <c r="C16" s="154"/>
      <c r="D16" s="154"/>
      <c r="E16" s="188">
        <f t="shared" si="0"/>
        <v>0</v>
      </c>
      <c r="F16" s="389"/>
      <c r="G16" s="389"/>
      <c r="H16" s="188">
        <f t="shared" si="1"/>
        <v>0</v>
      </c>
      <c r="I16" s="1022"/>
      <c r="J16" s="1023" t="s">
        <v>552</v>
      </c>
      <c r="K16" s="1023" t="s">
        <v>550</v>
      </c>
      <c r="L16" s="1023"/>
      <c r="M16" s="1023" t="s">
        <v>551</v>
      </c>
      <c r="N16" s="1023" t="s">
        <v>550</v>
      </c>
      <c r="O16" s="1023"/>
      <c r="P16" s="1024" t="s">
        <v>3</v>
      </c>
      <c r="Q16" s="1015"/>
      <c r="R16" s="1015"/>
      <c r="S16" s="1015"/>
      <c r="T16" s="1015"/>
      <c r="U16" s="1015"/>
    </row>
    <row r="17" spans="1:21">
      <c r="A17" s="154"/>
      <c r="B17" s="154"/>
      <c r="C17" s="154"/>
      <c r="D17" s="154"/>
      <c r="E17" s="188">
        <f t="shared" si="0"/>
        <v>0</v>
      </c>
      <c r="F17" s="389"/>
      <c r="G17" s="389"/>
      <c r="H17" s="188">
        <f t="shared" si="1"/>
        <v>0</v>
      </c>
      <c r="I17" s="1022"/>
      <c r="J17" s="1023" t="s">
        <v>552</v>
      </c>
      <c r="K17" s="1023" t="s">
        <v>550</v>
      </c>
      <c r="L17" s="1023"/>
      <c r="M17" s="1023" t="s">
        <v>551</v>
      </c>
      <c r="N17" s="1023" t="s">
        <v>550</v>
      </c>
      <c r="O17" s="1023"/>
      <c r="P17" s="1024" t="s">
        <v>3</v>
      </c>
      <c r="Q17" s="1015"/>
      <c r="R17" s="1015"/>
      <c r="S17" s="1015"/>
      <c r="T17" s="1015"/>
      <c r="U17" s="1015"/>
    </row>
    <row r="18" spans="1:21">
      <c r="A18" s="154"/>
      <c r="B18" s="154"/>
      <c r="C18" s="154"/>
      <c r="D18" s="154"/>
      <c r="E18" s="188">
        <f t="shared" si="0"/>
        <v>0</v>
      </c>
      <c r="F18" s="389"/>
      <c r="G18" s="389"/>
      <c r="H18" s="188">
        <f t="shared" si="1"/>
        <v>0</v>
      </c>
      <c r="I18" s="1022"/>
      <c r="J18" s="1023" t="s">
        <v>552</v>
      </c>
      <c r="K18" s="1023" t="s">
        <v>550</v>
      </c>
      <c r="L18" s="1023"/>
      <c r="M18" s="1023" t="s">
        <v>551</v>
      </c>
      <c r="N18" s="1023" t="s">
        <v>550</v>
      </c>
      <c r="O18" s="1023"/>
      <c r="P18" s="1024" t="s">
        <v>3</v>
      </c>
      <c r="Q18" s="1015"/>
      <c r="R18" s="1015"/>
      <c r="S18" s="1015"/>
      <c r="T18" s="1015"/>
      <c r="U18" s="1015"/>
    </row>
    <row r="19" spans="1:21">
      <c r="A19" s="154"/>
      <c r="B19" s="154"/>
      <c r="C19" s="154"/>
      <c r="D19" s="154"/>
      <c r="E19" s="188">
        <f t="shared" si="0"/>
        <v>0</v>
      </c>
      <c r="F19" s="389"/>
      <c r="G19" s="389"/>
      <c r="H19" s="188">
        <f t="shared" si="1"/>
        <v>0</v>
      </c>
      <c r="I19" s="1022"/>
      <c r="J19" s="1023" t="s">
        <v>552</v>
      </c>
      <c r="K19" s="1023" t="s">
        <v>550</v>
      </c>
      <c r="L19" s="1023"/>
      <c r="M19" s="1023" t="s">
        <v>551</v>
      </c>
      <c r="N19" s="1023" t="s">
        <v>550</v>
      </c>
      <c r="O19" s="1023"/>
      <c r="P19" s="1024" t="s">
        <v>3</v>
      </c>
      <c r="Q19" s="1015"/>
      <c r="R19" s="1015"/>
      <c r="S19" s="1015"/>
      <c r="T19" s="1015"/>
      <c r="U19" s="1015"/>
    </row>
    <row r="20" spans="1:21">
      <c r="A20" s="154"/>
      <c r="B20" s="154"/>
      <c r="C20" s="154"/>
      <c r="D20" s="154"/>
      <c r="E20" s="188">
        <f t="shared" si="0"/>
        <v>0</v>
      </c>
      <c r="F20" s="389"/>
      <c r="G20" s="389"/>
      <c r="H20" s="188">
        <f t="shared" si="1"/>
        <v>0</v>
      </c>
      <c r="I20" s="1022"/>
      <c r="J20" s="1023" t="s">
        <v>552</v>
      </c>
      <c r="K20" s="1023" t="s">
        <v>550</v>
      </c>
      <c r="L20" s="1023"/>
      <c r="M20" s="1023" t="s">
        <v>551</v>
      </c>
      <c r="N20" s="1023" t="s">
        <v>550</v>
      </c>
      <c r="O20" s="1023"/>
      <c r="P20" s="1024" t="s">
        <v>3</v>
      </c>
      <c r="Q20" s="1015"/>
      <c r="R20" s="1015"/>
      <c r="S20" s="1015"/>
      <c r="T20" s="1015"/>
      <c r="U20" s="1015"/>
    </row>
    <row r="21" spans="1:21">
      <c r="A21" s="154"/>
      <c r="B21" s="154"/>
      <c r="C21" s="154"/>
      <c r="D21" s="154"/>
      <c r="E21" s="188">
        <f t="shared" si="0"/>
        <v>0</v>
      </c>
      <c r="F21" s="389"/>
      <c r="G21" s="389"/>
      <c r="H21" s="188">
        <f t="shared" si="1"/>
        <v>0</v>
      </c>
      <c r="I21" s="1022"/>
      <c r="J21" s="1023" t="s">
        <v>552</v>
      </c>
      <c r="K21" s="1023" t="s">
        <v>550</v>
      </c>
      <c r="L21" s="1023"/>
      <c r="M21" s="1023" t="s">
        <v>551</v>
      </c>
      <c r="N21" s="1023" t="s">
        <v>550</v>
      </c>
      <c r="O21" s="1023"/>
      <c r="P21" s="1024" t="s">
        <v>3</v>
      </c>
      <c r="Q21" s="1015"/>
      <c r="R21" s="1015"/>
      <c r="S21" s="1015"/>
      <c r="T21" s="1015"/>
      <c r="U21" s="1015"/>
    </row>
    <row r="22" spans="1:21">
      <c r="A22" s="154"/>
      <c r="B22" s="154"/>
      <c r="C22" s="154"/>
      <c r="D22" s="154"/>
      <c r="E22" s="188">
        <f t="shared" si="0"/>
        <v>0</v>
      </c>
      <c r="F22" s="389"/>
      <c r="G22" s="389"/>
      <c r="H22" s="188">
        <f t="shared" si="1"/>
        <v>0</v>
      </c>
      <c r="I22" s="1022"/>
      <c r="J22" s="1023" t="s">
        <v>552</v>
      </c>
      <c r="K22" s="1023" t="s">
        <v>550</v>
      </c>
      <c r="L22" s="1023"/>
      <c r="M22" s="1023" t="s">
        <v>551</v>
      </c>
      <c r="N22" s="1023" t="s">
        <v>550</v>
      </c>
      <c r="O22" s="1023"/>
      <c r="P22" s="1024" t="s">
        <v>3</v>
      </c>
      <c r="Q22" s="1015"/>
      <c r="R22" s="1015"/>
      <c r="S22" s="1015"/>
      <c r="T22" s="1015"/>
      <c r="U22" s="1015"/>
    </row>
    <row r="23" spans="1:21">
      <c r="A23" s="154"/>
      <c r="B23" s="154"/>
      <c r="C23" s="154"/>
      <c r="D23" s="154"/>
      <c r="E23" s="188">
        <f t="shared" si="0"/>
        <v>0</v>
      </c>
      <c r="F23" s="389"/>
      <c r="G23" s="389"/>
      <c r="H23" s="188">
        <f t="shared" si="1"/>
        <v>0</v>
      </c>
      <c r="I23" s="1022"/>
      <c r="J23" s="1023" t="s">
        <v>552</v>
      </c>
      <c r="K23" s="1023" t="s">
        <v>550</v>
      </c>
      <c r="L23" s="1023"/>
      <c r="M23" s="1023" t="s">
        <v>551</v>
      </c>
      <c r="N23" s="1023" t="s">
        <v>550</v>
      </c>
      <c r="O23" s="1023"/>
      <c r="P23" s="1024" t="s">
        <v>3</v>
      </c>
      <c r="Q23" s="1015"/>
      <c r="R23" s="1015"/>
      <c r="S23" s="1015"/>
      <c r="T23" s="1015"/>
      <c r="U23" s="1015"/>
    </row>
    <row r="24" spans="1:21">
      <c r="A24" s="154"/>
      <c r="B24" s="154"/>
      <c r="C24" s="154"/>
      <c r="D24" s="154"/>
      <c r="E24" s="188">
        <f t="shared" si="0"/>
        <v>0</v>
      </c>
      <c r="F24" s="389"/>
      <c r="G24" s="389"/>
      <c r="H24" s="188">
        <f t="shared" si="1"/>
        <v>0</v>
      </c>
      <c r="I24" s="1022"/>
      <c r="J24" s="1023" t="s">
        <v>552</v>
      </c>
      <c r="K24" s="1023" t="s">
        <v>550</v>
      </c>
      <c r="L24" s="1023"/>
      <c r="M24" s="1023" t="s">
        <v>551</v>
      </c>
      <c r="N24" s="1023" t="s">
        <v>550</v>
      </c>
      <c r="O24" s="1023"/>
      <c r="P24" s="1024" t="s">
        <v>3</v>
      </c>
      <c r="Q24" s="1015"/>
      <c r="R24" s="1015"/>
      <c r="S24" s="1015"/>
      <c r="T24" s="1015"/>
      <c r="U24" s="1015"/>
    </row>
    <row r="25" spans="1:21">
      <c r="A25" s="154"/>
      <c r="B25" s="154"/>
      <c r="C25" s="154"/>
      <c r="D25" s="154"/>
      <c r="E25" s="188">
        <f t="shared" si="0"/>
        <v>0</v>
      </c>
      <c r="F25" s="389"/>
      <c r="G25" s="389"/>
      <c r="H25" s="188">
        <f t="shared" si="1"/>
        <v>0</v>
      </c>
      <c r="I25" s="1022"/>
      <c r="J25" s="1023" t="s">
        <v>552</v>
      </c>
      <c r="K25" s="1023" t="s">
        <v>550</v>
      </c>
      <c r="L25" s="1023"/>
      <c r="M25" s="1023" t="s">
        <v>551</v>
      </c>
      <c r="N25" s="1023" t="s">
        <v>550</v>
      </c>
      <c r="O25" s="1023"/>
      <c r="P25" s="1024" t="s">
        <v>3</v>
      </c>
      <c r="Q25" s="1015"/>
      <c r="R25" s="1015"/>
      <c r="S25" s="1015"/>
      <c r="T25" s="1015"/>
      <c r="U25" s="1015"/>
    </row>
    <row r="26" spans="1:21">
      <c r="A26" s="154"/>
      <c r="B26" s="154"/>
      <c r="C26" s="154"/>
      <c r="D26" s="154"/>
      <c r="E26" s="188">
        <f t="shared" si="0"/>
        <v>0</v>
      </c>
      <c r="F26" s="389"/>
      <c r="G26" s="389"/>
      <c r="H26" s="188">
        <f t="shared" si="1"/>
        <v>0</v>
      </c>
      <c r="I26" s="1022"/>
      <c r="J26" s="1023" t="s">
        <v>552</v>
      </c>
      <c r="K26" s="1023" t="s">
        <v>550</v>
      </c>
      <c r="L26" s="1023"/>
      <c r="M26" s="1023" t="s">
        <v>551</v>
      </c>
      <c r="N26" s="1023" t="s">
        <v>550</v>
      </c>
      <c r="O26" s="1023"/>
      <c r="P26" s="1024" t="s">
        <v>3</v>
      </c>
      <c r="Q26" s="1015"/>
      <c r="R26" s="1015"/>
      <c r="S26" s="1015"/>
      <c r="T26" s="1015"/>
      <c r="U26" s="1015"/>
    </row>
    <row r="27" spans="1:21">
      <c r="A27" s="154"/>
      <c r="B27" s="154"/>
      <c r="C27" s="154"/>
      <c r="D27" s="154"/>
      <c r="E27" s="188">
        <f t="shared" si="0"/>
        <v>0</v>
      </c>
      <c r="F27" s="389"/>
      <c r="G27" s="389"/>
      <c r="H27" s="188">
        <f t="shared" si="1"/>
        <v>0</v>
      </c>
      <c r="I27" s="1022"/>
      <c r="J27" s="1023" t="s">
        <v>552</v>
      </c>
      <c r="K27" s="1023" t="s">
        <v>550</v>
      </c>
      <c r="L27" s="1023"/>
      <c r="M27" s="1023" t="s">
        <v>551</v>
      </c>
      <c r="N27" s="1023" t="s">
        <v>550</v>
      </c>
      <c r="O27" s="1023"/>
      <c r="P27" s="1024" t="s">
        <v>3</v>
      </c>
      <c r="Q27" s="1015"/>
      <c r="R27" s="1015"/>
      <c r="S27" s="1015"/>
      <c r="T27" s="1015"/>
      <c r="U27" s="1015"/>
    </row>
    <row r="28" spans="1:21">
      <c r="A28" s="154"/>
      <c r="B28" s="154"/>
      <c r="C28" s="154"/>
      <c r="D28" s="154"/>
      <c r="E28" s="188">
        <f t="shared" si="0"/>
        <v>0</v>
      </c>
      <c r="F28" s="389"/>
      <c r="G28" s="389"/>
      <c r="H28" s="188">
        <f t="shared" si="1"/>
        <v>0</v>
      </c>
      <c r="I28" s="1022"/>
      <c r="J28" s="1023" t="s">
        <v>552</v>
      </c>
      <c r="K28" s="1023" t="s">
        <v>550</v>
      </c>
      <c r="L28" s="1023"/>
      <c r="M28" s="1023" t="s">
        <v>551</v>
      </c>
      <c r="N28" s="1023" t="s">
        <v>550</v>
      </c>
      <c r="O28" s="1023"/>
      <c r="P28" s="1024" t="s">
        <v>3</v>
      </c>
      <c r="Q28" s="1015"/>
      <c r="R28" s="1015"/>
      <c r="S28" s="1015"/>
      <c r="T28" s="1015"/>
      <c r="U28" s="1015"/>
    </row>
    <row r="29" spans="1:21">
      <c r="A29" s="154"/>
      <c r="B29" s="154"/>
      <c r="C29" s="154"/>
      <c r="D29" s="154"/>
      <c r="E29" s="188">
        <f t="shared" si="0"/>
        <v>0</v>
      </c>
      <c r="F29" s="389"/>
      <c r="G29" s="389"/>
      <c r="H29" s="188">
        <f t="shared" si="1"/>
        <v>0</v>
      </c>
      <c r="I29" s="1022"/>
      <c r="J29" s="1023" t="s">
        <v>552</v>
      </c>
      <c r="K29" s="1023" t="s">
        <v>550</v>
      </c>
      <c r="L29" s="1023"/>
      <c r="M29" s="1023" t="s">
        <v>551</v>
      </c>
      <c r="N29" s="1023" t="s">
        <v>550</v>
      </c>
      <c r="O29" s="1023"/>
      <c r="P29" s="1024" t="s">
        <v>3</v>
      </c>
      <c r="Q29" s="1015"/>
      <c r="R29" s="1015"/>
      <c r="S29" s="1015"/>
      <c r="T29" s="1015"/>
      <c r="U29" s="1015"/>
    </row>
    <row r="30" spans="1:21">
      <c r="A30" s="154"/>
      <c r="B30" s="154"/>
      <c r="C30" s="154"/>
      <c r="D30" s="154"/>
      <c r="E30" s="188">
        <f t="shared" si="0"/>
        <v>0</v>
      </c>
      <c r="F30" s="389"/>
      <c r="G30" s="389"/>
      <c r="H30" s="188">
        <f t="shared" si="1"/>
        <v>0</v>
      </c>
      <c r="I30" s="1022"/>
      <c r="J30" s="1023" t="s">
        <v>552</v>
      </c>
      <c r="K30" s="1023" t="s">
        <v>550</v>
      </c>
      <c r="L30" s="1023"/>
      <c r="M30" s="1023" t="s">
        <v>551</v>
      </c>
      <c r="N30" s="1023" t="s">
        <v>550</v>
      </c>
      <c r="O30" s="1023"/>
      <c r="P30" s="1024" t="s">
        <v>3</v>
      </c>
      <c r="Q30" s="1015"/>
      <c r="R30" s="1015"/>
      <c r="S30" s="1015"/>
      <c r="T30" s="1015"/>
      <c r="U30" s="1015"/>
    </row>
    <row r="31" spans="1:21">
      <c r="A31" s="154"/>
      <c r="B31" s="154"/>
      <c r="C31" s="154"/>
      <c r="D31" s="154"/>
      <c r="E31" s="188">
        <f t="shared" si="0"/>
        <v>0</v>
      </c>
      <c r="F31" s="389"/>
      <c r="G31" s="389"/>
      <c r="H31" s="188">
        <f t="shared" si="1"/>
        <v>0</v>
      </c>
      <c r="I31" s="1022"/>
      <c r="J31" s="1023" t="s">
        <v>552</v>
      </c>
      <c r="K31" s="1023" t="s">
        <v>550</v>
      </c>
      <c r="L31" s="1023"/>
      <c r="M31" s="1023" t="s">
        <v>551</v>
      </c>
      <c r="N31" s="1023" t="s">
        <v>550</v>
      </c>
      <c r="O31" s="1023"/>
      <c r="P31" s="1024" t="s">
        <v>3</v>
      </c>
      <c r="Q31" s="1015"/>
      <c r="R31" s="1015"/>
      <c r="S31" s="1015"/>
      <c r="T31" s="1015"/>
      <c r="U31" s="1015"/>
    </row>
    <row r="32" spans="1:21">
      <c r="A32" s="154"/>
      <c r="B32" s="154"/>
      <c r="C32" s="154"/>
      <c r="D32" s="154"/>
      <c r="E32" s="188">
        <f t="shared" si="0"/>
        <v>0</v>
      </c>
      <c r="F32" s="389"/>
      <c r="G32" s="389"/>
      <c r="H32" s="188">
        <f t="shared" si="1"/>
        <v>0</v>
      </c>
      <c r="I32" s="1022"/>
      <c r="J32" s="1023" t="s">
        <v>552</v>
      </c>
      <c r="K32" s="1023" t="s">
        <v>550</v>
      </c>
      <c r="L32" s="1023"/>
      <c r="M32" s="1023" t="s">
        <v>551</v>
      </c>
      <c r="N32" s="1023" t="s">
        <v>550</v>
      </c>
      <c r="O32" s="1023"/>
      <c r="P32" s="1024" t="s">
        <v>3</v>
      </c>
      <c r="Q32" s="1015"/>
      <c r="R32" s="1015"/>
      <c r="S32" s="1015"/>
      <c r="T32" s="1015"/>
      <c r="U32" s="1015"/>
    </row>
    <row r="33" spans="1:21">
      <c r="A33" s="154"/>
      <c r="B33" s="154"/>
      <c r="C33" s="154"/>
      <c r="D33" s="154"/>
      <c r="E33" s="188">
        <f t="shared" si="0"/>
        <v>0</v>
      </c>
      <c r="F33" s="389"/>
      <c r="G33" s="389"/>
      <c r="H33" s="188">
        <f t="shared" si="1"/>
        <v>0</v>
      </c>
      <c r="I33" s="1022"/>
      <c r="J33" s="1023" t="s">
        <v>552</v>
      </c>
      <c r="K33" s="1023" t="s">
        <v>550</v>
      </c>
      <c r="L33" s="1023"/>
      <c r="M33" s="1023" t="s">
        <v>551</v>
      </c>
      <c r="N33" s="1023" t="s">
        <v>550</v>
      </c>
      <c r="O33" s="1023"/>
      <c r="P33" s="1024" t="s">
        <v>3</v>
      </c>
      <c r="Q33" s="1015"/>
      <c r="R33" s="1015"/>
      <c r="S33" s="1015"/>
      <c r="T33" s="1015"/>
      <c r="U33" s="1015"/>
    </row>
    <row r="34" spans="1:21">
      <c r="A34" s="154"/>
      <c r="B34" s="154"/>
      <c r="C34" s="154"/>
      <c r="D34" s="154"/>
      <c r="E34" s="188">
        <f t="shared" si="0"/>
        <v>0</v>
      </c>
      <c r="F34" s="389"/>
      <c r="G34" s="389"/>
      <c r="H34" s="188">
        <f t="shared" si="1"/>
        <v>0</v>
      </c>
      <c r="I34" s="1022"/>
      <c r="J34" s="1023" t="s">
        <v>552</v>
      </c>
      <c r="K34" s="1023" t="s">
        <v>550</v>
      </c>
      <c r="L34" s="1023"/>
      <c r="M34" s="1023" t="s">
        <v>551</v>
      </c>
      <c r="N34" s="1023" t="s">
        <v>550</v>
      </c>
      <c r="O34" s="1023"/>
      <c r="P34" s="1024" t="s">
        <v>3</v>
      </c>
      <c r="Q34" s="1015"/>
      <c r="R34" s="1015"/>
      <c r="S34" s="1015"/>
      <c r="T34" s="1015"/>
      <c r="U34" s="1015"/>
    </row>
    <row r="35" spans="1:21">
      <c r="A35" s="154"/>
      <c r="B35" s="154"/>
      <c r="C35" s="154"/>
      <c r="D35" s="154"/>
      <c r="E35" s="188">
        <f t="shared" si="0"/>
        <v>0</v>
      </c>
      <c r="F35" s="389"/>
      <c r="G35" s="389"/>
      <c r="H35" s="188">
        <f t="shared" si="1"/>
        <v>0</v>
      </c>
      <c r="I35" s="1022"/>
      <c r="J35" s="1023" t="s">
        <v>552</v>
      </c>
      <c r="K35" s="1023" t="s">
        <v>550</v>
      </c>
      <c r="L35" s="1023"/>
      <c r="M35" s="1023" t="s">
        <v>551</v>
      </c>
      <c r="N35" s="1023" t="s">
        <v>550</v>
      </c>
      <c r="O35" s="1023"/>
      <c r="P35" s="1024" t="s">
        <v>3</v>
      </c>
      <c r="Q35" s="1015"/>
      <c r="R35" s="1015"/>
      <c r="S35" s="1015"/>
      <c r="T35" s="1015"/>
      <c r="U35" s="1015"/>
    </row>
    <row r="36" spans="1:21">
      <c r="A36" s="154"/>
      <c r="B36" s="154"/>
      <c r="C36" s="154"/>
      <c r="D36" s="154"/>
      <c r="E36" s="188">
        <f t="shared" si="0"/>
        <v>0</v>
      </c>
      <c r="F36" s="389"/>
      <c r="G36" s="389"/>
      <c r="H36" s="188">
        <f t="shared" si="1"/>
        <v>0</v>
      </c>
      <c r="I36" s="1022"/>
      <c r="J36" s="1023" t="s">
        <v>552</v>
      </c>
      <c r="K36" s="1023" t="s">
        <v>550</v>
      </c>
      <c r="L36" s="1023"/>
      <c r="M36" s="1023" t="s">
        <v>551</v>
      </c>
      <c r="N36" s="1023" t="s">
        <v>550</v>
      </c>
      <c r="O36" s="1023"/>
      <c r="P36" s="1024" t="s">
        <v>3</v>
      </c>
      <c r="Q36" s="1015"/>
      <c r="R36" s="1015"/>
      <c r="S36" s="1015"/>
      <c r="T36" s="1015"/>
      <c r="U36" s="1015"/>
    </row>
    <row r="37" spans="1:21">
      <c r="A37" s="154"/>
      <c r="B37" s="154"/>
      <c r="C37" s="154"/>
      <c r="D37" s="154"/>
      <c r="E37" s="188">
        <f t="shared" si="0"/>
        <v>0</v>
      </c>
      <c r="F37" s="389"/>
      <c r="G37" s="389"/>
      <c r="H37" s="188">
        <f t="shared" si="1"/>
        <v>0</v>
      </c>
      <c r="I37" s="1022"/>
      <c r="J37" s="1023" t="s">
        <v>552</v>
      </c>
      <c r="K37" s="1023" t="s">
        <v>550</v>
      </c>
      <c r="L37" s="1023"/>
      <c r="M37" s="1023" t="s">
        <v>551</v>
      </c>
      <c r="N37" s="1023" t="s">
        <v>550</v>
      </c>
      <c r="O37" s="1023"/>
      <c r="P37" s="1024" t="s">
        <v>3</v>
      </c>
      <c r="Q37" s="1015"/>
      <c r="R37" s="1015"/>
      <c r="S37" s="1015"/>
      <c r="T37" s="1015"/>
      <c r="U37" s="1015"/>
    </row>
    <row r="38" spans="1:21">
      <c r="A38" s="154"/>
      <c r="B38" s="154"/>
      <c r="C38" s="154"/>
      <c r="D38" s="154"/>
      <c r="E38" s="188">
        <f t="shared" si="0"/>
        <v>0</v>
      </c>
      <c r="F38" s="389"/>
      <c r="G38" s="389"/>
      <c r="H38" s="188">
        <f t="shared" si="1"/>
        <v>0</v>
      </c>
      <c r="I38" s="1022"/>
      <c r="J38" s="1023" t="s">
        <v>552</v>
      </c>
      <c r="K38" s="1023" t="s">
        <v>550</v>
      </c>
      <c r="L38" s="1023"/>
      <c r="M38" s="1023" t="s">
        <v>551</v>
      </c>
      <c r="N38" s="1023" t="s">
        <v>550</v>
      </c>
      <c r="O38" s="1023"/>
      <c r="P38" s="1024" t="s">
        <v>3</v>
      </c>
      <c r="Q38" s="1015"/>
      <c r="R38" s="1015"/>
      <c r="S38" s="1015"/>
      <c r="T38" s="1015"/>
      <c r="U38" s="1015"/>
    </row>
    <row r="39" spans="1:21">
      <c r="A39" s="154"/>
      <c r="B39" s="154"/>
      <c r="C39" s="154"/>
      <c r="D39" s="154"/>
      <c r="E39" s="188">
        <f t="shared" si="0"/>
        <v>0</v>
      </c>
      <c r="F39" s="389"/>
      <c r="G39" s="389"/>
      <c r="H39" s="188">
        <f t="shared" si="1"/>
        <v>0</v>
      </c>
      <c r="I39" s="1022"/>
      <c r="J39" s="1023" t="s">
        <v>552</v>
      </c>
      <c r="K39" s="1023" t="s">
        <v>550</v>
      </c>
      <c r="L39" s="1023"/>
      <c r="M39" s="1023" t="s">
        <v>551</v>
      </c>
      <c r="N39" s="1023" t="s">
        <v>550</v>
      </c>
      <c r="O39" s="1023"/>
      <c r="P39" s="1024" t="s">
        <v>3</v>
      </c>
      <c r="Q39" s="1015"/>
      <c r="R39" s="1015"/>
      <c r="S39" s="1015"/>
      <c r="T39" s="1015"/>
      <c r="U39" s="1015"/>
    </row>
    <row r="40" spans="1:21">
      <c r="A40" s="154"/>
      <c r="B40" s="154"/>
      <c r="C40" s="154"/>
      <c r="D40" s="154"/>
      <c r="E40" s="188">
        <f t="shared" si="0"/>
        <v>0</v>
      </c>
      <c r="F40" s="389"/>
      <c r="G40" s="389"/>
      <c r="H40" s="188">
        <f t="shared" si="1"/>
        <v>0</v>
      </c>
      <c r="I40" s="1022"/>
      <c r="J40" s="1023" t="s">
        <v>552</v>
      </c>
      <c r="K40" s="1023" t="s">
        <v>550</v>
      </c>
      <c r="L40" s="1023"/>
      <c r="M40" s="1023" t="s">
        <v>551</v>
      </c>
      <c r="N40" s="1023" t="s">
        <v>550</v>
      </c>
      <c r="O40" s="1023"/>
      <c r="P40" s="1024" t="s">
        <v>3</v>
      </c>
      <c r="Q40" s="1015"/>
      <c r="R40" s="1015"/>
      <c r="S40" s="1015"/>
      <c r="T40" s="1015"/>
      <c r="U40" s="1015"/>
    </row>
    <row r="41" spans="1:21">
      <c r="A41" s="154"/>
      <c r="B41" s="154"/>
      <c r="C41" s="154"/>
      <c r="D41" s="154"/>
      <c r="E41" s="188">
        <f t="shared" si="0"/>
        <v>0</v>
      </c>
      <c r="F41" s="389"/>
      <c r="G41" s="389"/>
      <c r="H41" s="188">
        <f t="shared" si="1"/>
        <v>0</v>
      </c>
      <c r="I41" s="1022"/>
      <c r="J41" s="1023" t="s">
        <v>552</v>
      </c>
      <c r="K41" s="1023" t="s">
        <v>550</v>
      </c>
      <c r="L41" s="1023"/>
      <c r="M41" s="1023" t="s">
        <v>551</v>
      </c>
      <c r="N41" s="1023" t="s">
        <v>550</v>
      </c>
      <c r="O41" s="1023"/>
      <c r="P41" s="1024" t="s">
        <v>3</v>
      </c>
      <c r="Q41" s="1015"/>
      <c r="R41" s="1015"/>
      <c r="S41" s="1015"/>
      <c r="T41" s="1015"/>
      <c r="U41" s="1015"/>
    </row>
    <row r="42" spans="1:21">
      <c r="A42" s="154"/>
      <c r="B42" s="154"/>
      <c r="C42" s="154"/>
      <c r="D42" s="154"/>
      <c r="E42" s="188">
        <f t="shared" si="0"/>
        <v>0</v>
      </c>
      <c r="F42" s="389"/>
      <c r="G42" s="389"/>
      <c r="H42" s="188">
        <f t="shared" si="1"/>
        <v>0</v>
      </c>
      <c r="I42" s="1022"/>
      <c r="J42" s="1023" t="s">
        <v>552</v>
      </c>
      <c r="K42" s="1023" t="s">
        <v>550</v>
      </c>
      <c r="L42" s="1023"/>
      <c r="M42" s="1023" t="s">
        <v>551</v>
      </c>
      <c r="N42" s="1023" t="s">
        <v>550</v>
      </c>
      <c r="O42" s="1023"/>
      <c r="P42" s="1024" t="s">
        <v>3</v>
      </c>
      <c r="Q42" s="1015"/>
      <c r="R42" s="1015"/>
      <c r="S42" s="1015"/>
      <c r="T42" s="1015"/>
      <c r="U42" s="1015"/>
    </row>
    <row r="43" spans="1:21">
      <c r="A43" s="154"/>
      <c r="B43" s="154"/>
      <c r="C43" s="154"/>
      <c r="D43" s="154"/>
      <c r="E43" s="1018">
        <f t="shared" si="0"/>
        <v>0</v>
      </c>
      <c r="F43" s="1019"/>
      <c r="G43" s="1019"/>
      <c r="H43" s="1018">
        <f t="shared" si="1"/>
        <v>0</v>
      </c>
      <c r="I43" s="1025"/>
      <c r="J43" s="1026" t="s">
        <v>552</v>
      </c>
      <c r="K43" s="1026" t="s">
        <v>550</v>
      </c>
      <c r="L43" s="1026"/>
      <c r="M43" s="1026" t="s">
        <v>551</v>
      </c>
      <c r="N43" s="1026" t="s">
        <v>550</v>
      </c>
      <c r="O43" s="1026"/>
      <c r="P43" s="1027" t="s">
        <v>3</v>
      </c>
      <c r="Q43" s="1015"/>
      <c r="R43" s="1015"/>
      <c r="S43" s="1015"/>
      <c r="T43" s="1015"/>
      <c r="U43" s="1015"/>
    </row>
    <row r="44" spans="1:21">
      <c r="A44" s="1008" t="s">
        <v>0</v>
      </c>
      <c r="B44" s="1007">
        <f t="shared" ref="B44:D44" si="2">SUM(B8:B43)</f>
        <v>0</v>
      </c>
      <c r="C44" s="1007">
        <f t="shared" si="2"/>
        <v>0</v>
      </c>
      <c r="D44" s="1007">
        <f t="shared" si="2"/>
        <v>0</v>
      </c>
      <c r="E44" s="1007">
        <f>SUM(E8:E43)</f>
        <v>0</v>
      </c>
      <c r="F44" s="1007">
        <f t="shared" ref="F44:H44" si="3">SUM(F8:F43)</f>
        <v>0</v>
      </c>
      <c r="G44" s="1007">
        <f t="shared" si="3"/>
        <v>0</v>
      </c>
      <c r="H44" s="1007">
        <f t="shared" si="3"/>
        <v>0</v>
      </c>
      <c r="I44" s="725"/>
      <c r="J44" s="726"/>
      <c r="K44" s="726"/>
      <c r="L44" s="726"/>
      <c r="M44" s="726"/>
      <c r="N44" s="726"/>
      <c r="O44" s="726"/>
      <c r="P44" s="727"/>
      <c r="Q44" s="1015"/>
      <c r="R44" s="1015"/>
      <c r="S44" s="1015"/>
      <c r="T44" s="1015"/>
      <c r="U44" s="1015"/>
    </row>
  </sheetData>
  <mergeCells count="3">
    <mergeCell ref="E6:H6"/>
    <mergeCell ref="I6:P6"/>
    <mergeCell ref="I7:P7"/>
  </mergeCells>
  <pageMargins left="0.45" right="0.3" top="1" bottom="1" header="0.5" footer="0.5"/>
  <pageSetup paperSize="9" scale="78" fitToHeight="0" orientation="landscape" horizontalDpi="300" verticalDpi="300" r:id="rId1"/>
  <headerFooter alignWithMargins="0">
    <oddFooter>&amp;R&amp;9&amp;F/&amp;A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U44"/>
  <sheetViews>
    <sheetView showGridLines="0" zoomScaleNormal="100" zoomScaleSheetLayoutView="90" workbookViewId="0">
      <pane xSplit="1" ySplit="7" topLeftCell="B35" activePane="bottomRight" state="frozen"/>
      <selection pane="topRight" activeCell="B1" sqref="B1"/>
      <selection pane="bottomLeft" activeCell="A8" sqref="A8"/>
      <selection pane="bottomRight" activeCell="S37" sqref="S37"/>
    </sheetView>
  </sheetViews>
  <sheetFormatPr defaultRowHeight="21"/>
  <cols>
    <col min="1" max="1" width="24.140625" style="83" customWidth="1"/>
    <col min="2" max="2" width="16.42578125" style="83" customWidth="1"/>
    <col min="3" max="3" width="16.5703125" style="83" customWidth="1"/>
    <col min="4" max="4" width="19.7109375" style="83" customWidth="1"/>
    <col min="5" max="5" width="14.7109375" style="507" customWidth="1"/>
    <col min="6" max="6" width="12.7109375" style="83" bestFit="1" customWidth="1"/>
    <col min="7" max="8" width="17.28515625" style="83" customWidth="1"/>
    <col min="9" max="9" width="18.140625" style="83" customWidth="1"/>
    <col min="10" max="10" width="7.42578125" style="83" bestFit="1" customWidth="1"/>
    <col min="11" max="11" width="2.28515625" style="83" bestFit="1" customWidth="1"/>
    <col min="12" max="12" width="13.7109375" style="83" customWidth="1"/>
    <col min="13" max="13" width="4.28515625" style="83" bestFit="1" customWidth="1"/>
    <col min="14" max="253" width="9.140625" style="83"/>
    <col min="254" max="254" width="24.140625" style="83" customWidth="1"/>
    <col min="255" max="255" width="17.42578125" style="83" customWidth="1"/>
    <col min="256" max="256" width="18.7109375" style="83" customWidth="1"/>
    <col min="257" max="257" width="18.42578125" style="83" customWidth="1"/>
    <col min="258" max="258" width="17.42578125" style="83" customWidth="1"/>
    <col min="259" max="259" width="9.140625" style="83"/>
    <col min="260" max="260" width="39.28515625" style="83" bestFit="1" customWidth="1"/>
    <col min="261" max="509" width="9.140625" style="83"/>
    <col min="510" max="510" width="24.140625" style="83" customWidth="1"/>
    <col min="511" max="511" width="17.42578125" style="83" customWidth="1"/>
    <col min="512" max="512" width="18.7109375" style="83" customWidth="1"/>
    <col min="513" max="513" width="18.42578125" style="83" customWidth="1"/>
    <col min="514" max="514" width="17.42578125" style="83" customWidth="1"/>
    <col min="515" max="515" width="9.140625" style="83"/>
    <col min="516" max="516" width="39.28515625" style="83" bestFit="1" customWidth="1"/>
    <col min="517" max="765" width="9.140625" style="83"/>
    <col min="766" max="766" width="24.140625" style="83" customWidth="1"/>
    <col min="767" max="767" width="17.42578125" style="83" customWidth="1"/>
    <col min="768" max="768" width="18.7109375" style="83" customWidth="1"/>
    <col min="769" max="769" width="18.42578125" style="83" customWidth="1"/>
    <col min="770" max="770" width="17.42578125" style="83" customWidth="1"/>
    <col min="771" max="771" width="9.140625" style="83"/>
    <col min="772" max="772" width="39.28515625" style="83" bestFit="1" customWidth="1"/>
    <col min="773" max="1021" width="9.140625" style="83"/>
    <col min="1022" max="1022" width="24.140625" style="83" customWidth="1"/>
    <col min="1023" max="1023" width="17.42578125" style="83" customWidth="1"/>
    <col min="1024" max="1024" width="18.7109375" style="83" customWidth="1"/>
    <col min="1025" max="1025" width="18.42578125" style="83" customWidth="1"/>
    <col min="1026" max="1026" width="17.42578125" style="83" customWidth="1"/>
    <col min="1027" max="1027" width="9.140625" style="83"/>
    <col min="1028" max="1028" width="39.28515625" style="83" bestFit="1" customWidth="1"/>
    <col min="1029" max="1277" width="9.140625" style="83"/>
    <col min="1278" max="1278" width="24.140625" style="83" customWidth="1"/>
    <col min="1279" max="1279" width="17.42578125" style="83" customWidth="1"/>
    <col min="1280" max="1280" width="18.7109375" style="83" customWidth="1"/>
    <col min="1281" max="1281" width="18.42578125" style="83" customWidth="1"/>
    <col min="1282" max="1282" width="17.42578125" style="83" customWidth="1"/>
    <col min="1283" max="1283" width="9.140625" style="83"/>
    <col min="1284" max="1284" width="39.28515625" style="83" bestFit="1" customWidth="1"/>
    <col min="1285" max="1533" width="9.140625" style="83"/>
    <col min="1534" max="1534" width="24.140625" style="83" customWidth="1"/>
    <col min="1535" max="1535" width="17.42578125" style="83" customWidth="1"/>
    <col min="1536" max="1536" width="18.7109375" style="83" customWidth="1"/>
    <col min="1537" max="1537" width="18.42578125" style="83" customWidth="1"/>
    <col min="1538" max="1538" width="17.42578125" style="83" customWidth="1"/>
    <col min="1539" max="1539" width="9.140625" style="83"/>
    <col min="1540" max="1540" width="39.28515625" style="83" bestFit="1" customWidth="1"/>
    <col min="1541" max="1789" width="9.140625" style="83"/>
    <col min="1790" max="1790" width="24.140625" style="83" customWidth="1"/>
    <col min="1791" max="1791" width="17.42578125" style="83" customWidth="1"/>
    <col min="1792" max="1792" width="18.7109375" style="83" customWidth="1"/>
    <col min="1793" max="1793" width="18.42578125" style="83" customWidth="1"/>
    <col min="1794" max="1794" width="17.42578125" style="83" customWidth="1"/>
    <col min="1795" max="1795" width="9.140625" style="83"/>
    <col min="1796" max="1796" width="39.28515625" style="83" bestFit="1" customWidth="1"/>
    <col min="1797" max="2045" width="9.140625" style="83"/>
    <col min="2046" max="2046" width="24.140625" style="83" customWidth="1"/>
    <col min="2047" max="2047" width="17.42578125" style="83" customWidth="1"/>
    <col min="2048" max="2048" width="18.7109375" style="83" customWidth="1"/>
    <col min="2049" max="2049" width="18.42578125" style="83" customWidth="1"/>
    <col min="2050" max="2050" width="17.42578125" style="83" customWidth="1"/>
    <col min="2051" max="2051" width="9.140625" style="83"/>
    <col min="2052" max="2052" width="39.28515625" style="83" bestFit="1" customWidth="1"/>
    <col min="2053" max="2301" width="9.140625" style="83"/>
    <col min="2302" max="2302" width="24.140625" style="83" customWidth="1"/>
    <col min="2303" max="2303" width="17.42578125" style="83" customWidth="1"/>
    <col min="2304" max="2304" width="18.7109375" style="83" customWidth="1"/>
    <col min="2305" max="2305" width="18.42578125" style="83" customWidth="1"/>
    <col min="2306" max="2306" width="17.42578125" style="83" customWidth="1"/>
    <col min="2307" max="2307" width="9.140625" style="83"/>
    <col min="2308" max="2308" width="39.28515625" style="83" bestFit="1" customWidth="1"/>
    <col min="2309" max="2557" width="9.140625" style="83"/>
    <col min="2558" max="2558" width="24.140625" style="83" customWidth="1"/>
    <col min="2559" max="2559" width="17.42578125" style="83" customWidth="1"/>
    <col min="2560" max="2560" width="18.7109375" style="83" customWidth="1"/>
    <col min="2561" max="2561" width="18.42578125" style="83" customWidth="1"/>
    <col min="2562" max="2562" width="17.42578125" style="83" customWidth="1"/>
    <col min="2563" max="2563" width="9.140625" style="83"/>
    <col min="2564" max="2564" width="39.28515625" style="83" bestFit="1" customWidth="1"/>
    <col min="2565" max="2813" width="9.140625" style="83"/>
    <col min="2814" max="2814" width="24.140625" style="83" customWidth="1"/>
    <col min="2815" max="2815" width="17.42578125" style="83" customWidth="1"/>
    <col min="2816" max="2816" width="18.7109375" style="83" customWidth="1"/>
    <col min="2817" max="2817" width="18.42578125" style="83" customWidth="1"/>
    <col min="2818" max="2818" width="17.42578125" style="83" customWidth="1"/>
    <col min="2819" max="2819" width="9.140625" style="83"/>
    <col min="2820" max="2820" width="39.28515625" style="83" bestFit="1" customWidth="1"/>
    <col min="2821" max="3069" width="9.140625" style="83"/>
    <col min="3070" max="3070" width="24.140625" style="83" customWidth="1"/>
    <col min="3071" max="3071" width="17.42578125" style="83" customWidth="1"/>
    <col min="3072" max="3072" width="18.7109375" style="83" customWidth="1"/>
    <col min="3073" max="3073" width="18.42578125" style="83" customWidth="1"/>
    <col min="3074" max="3074" width="17.42578125" style="83" customWidth="1"/>
    <col min="3075" max="3075" width="9.140625" style="83"/>
    <col min="3076" max="3076" width="39.28515625" style="83" bestFit="1" customWidth="1"/>
    <col min="3077" max="3325" width="9.140625" style="83"/>
    <col min="3326" max="3326" width="24.140625" style="83" customWidth="1"/>
    <col min="3327" max="3327" width="17.42578125" style="83" customWidth="1"/>
    <col min="3328" max="3328" width="18.7109375" style="83" customWidth="1"/>
    <col min="3329" max="3329" width="18.42578125" style="83" customWidth="1"/>
    <col min="3330" max="3330" width="17.42578125" style="83" customWidth="1"/>
    <col min="3331" max="3331" width="9.140625" style="83"/>
    <col min="3332" max="3332" width="39.28515625" style="83" bestFit="1" customWidth="1"/>
    <col min="3333" max="3581" width="9.140625" style="83"/>
    <col min="3582" max="3582" width="24.140625" style="83" customWidth="1"/>
    <col min="3583" max="3583" width="17.42578125" style="83" customWidth="1"/>
    <col min="3584" max="3584" width="18.7109375" style="83" customWidth="1"/>
    <col min="3585" max="3585" width="18.42578125" style="83" customWidth="1"/>
    <col min="3586" max="3586" width="17.42578125" style="83" customWidth="1"/>
    <col min="3587" max="3587" width="9.140625" style="83"/>
    <col min="3588" max="3588" width="39.28515625" style="83" bestFit="1" customWidth="1"/>
    <col min="3589" max="3837" width="9.140625" style="83"/>
    <col min="3838" max="3838" width="24.140625" style="83" customWidth="1"/>
    <col min="3839" max="3839" width="17.42578125" style="83" customWidth="1"/>
    <col min="3840" max="3840" width="18.7109375" style="83" customWidth="1"/>
    <col min="3841" max="3841" width="18.42578125" style="83" customWidth="1"/>
    <col min="3842" max="3842" width="17.42578125" style="83" customWidth="1"/>
    <col min="3843" max="3843" width="9.140625" style="83"/>
    <col min="3844" max="3844" width="39.28515625" style="83" bestFit="1" customWidth="1"/>
    <col min="3845" max="4093" width="9.140625" style="83"/>
    <col min="4094" max="4094" width="24.140625" style="83" customWidth="1"/>
    <col min="4095" max="4095" width="17.42578125" style="83" customWidth="1"/>
    <col min="4096" max="4096" width="18.7109375" style="83" customWidth="1"/>
    <col min="4097" max="4097" width="18.42578125" style="83" customWidth="1"/>
    <col min="4098" max="4098" width="17.42578125" style="83" customWidth="1"/>
    <col min="4099" max="4099" width="9.140625" style="83"/>
    <col min="4100" max="4100" width="39.28515625" style="83" bestFit="1" customWidth="1"/>
    <col min="4101" max="4349" width="9.140625" style="83"/>
    <col min="4350" max="4350" width="24.140625" style="83" customWidth="1"/>
    <col min="4351" max="4351" width="17.42578125" style="83" customWidth="1"/>
    <col min="4352" max="4352" width="18.7109375" style="83" customWidth="1"/>
    <col min="4353" max="4353" width="18.42578125" style="83" customWidth="1"/>
    <col min="4354" max="4354" width="17.42578125" style="83" customWidth="1"/>
    <col min="4355" max="4355" width="9.140625" style="83"/>
    <col min="4356" max="4356" width="39.28515625" style="83" bestFit="1" customWidth="1"/>
    <col min="4357" max="4605" width="9.140625" style="83"/>
    <col min="4606" max="4606" width="24.140625" style="83" customWidth="1"/>
    <col min="4607" max="4607" width="17.42578125" style="83" customWidth="1"/>
    <col min="4608" max="4608" width="18.7109375" style="83" customWidth="1"/>
    <col min="4609" max="4609" width="18.42578125" style="83" customWidth="1"/>
    <col min="4610" max="4610" width="17.42578125" style="83" customWidth="1"/>
    <col min="4611" max="4611" width="9.140625" style="83"/>
    <col min="4612" max="4612" width="39.28515625" style="83" bestFit="1" customWidth="1"/>
    <col min="4613" max="4861" width="9.140625" style="83"/>
    <col min="4862" max="4862" width="24.140625" style="83" customWidth="1"/>
    <col min="4863" max="4863" width="17.42578125" style="83" customWidth="1"/>
    <col min="4864" max="4864" width="18.7109375" style="83" customWidth="1"/>
    <col min="4865" max="4865" width="18.42578125" style="83" customWidth="1"/>
    <col min="4866" max="4866" width="17.42578125" style="83" customWidth="1"/>
    <col min="4867" max="4867" width="9.140625" style="83"/>
    <col min="4868" max="4868" width="39.28515625" style="83" bestFit="1" customWidth="1"/>
    <col min="4869" max="5117" width="9.140625" style="83"/>
    <col min="5118" max="5118" width="24.140625" style="83" customWidth="1"/>
    <col min="5119" max="5119" width="17.42578125" style="83" customWidth="1"/>
    <col min="5120" max="5120" width="18.7109375" style="83" customWidth="1"/>
    <col min="5121" max="5121" width="18.42578125" style="83" customWidth="1"/>
    <col min="5122" max="5122" width="17.42578125" style="83" customWidth="1"/>
    <col min="5123" max="5123" width="9.140625" style="83"/>
    <col min="5124" max="5124" width="39.28515625" style="83" bestFit="1" customWidth="1"/>
    <col min="5125" max="5373" width="9.140625" style="83"/>
    <col min="5374" max="5374" width="24.140625" style="83" customWidth="1"/>
    <col min="5375" max="5375" width="17.42578125" style="83" customWidth="1"/>
    <col min="5376" max="5376" width="18.7109375" style="83" customWidth="1"/>
    <col min="5377" max="5377" width="18.42578125" style="83" customWidth="1"/>
    <col min="5378" max="5378" width="17.42578125" style="83" customWidth="1"/>
    <col min="5379" max="5379" width="9.140625" style="83"/>
    <col min="5380" max="5380" width="39.28515625" style="83" bestFit="1" customWidth="1"/>
    <col min="5381" max="5629" width="9.140625" style="83"/>
    <col min="5630" max="5630" width="24.140625" style="83" customWidth="1"/>
    <col min="5631" max="5631" width="17.42578125" style="83" customWidth="1"/>
    <col min="5632" max="5632" width="18.7109375" style="83" customWidth="1"/>
    <col min="5633" max="5633" width="18.42578125" style="83" customWidth="1"/>
    <col min="5634" max="5634" width="17.42578125" style="83" customWidth="1"/>
    <col min="5635" max="5635" width="9.140625" style="83"/>
    <col min="5636" max="5636" width="39.28515625" style="83" bestFit="1" customWidth="1"/>
    <col min="5637" max="5885" width="9.140625" style="83"/>
    <col min="5886" max="5886" width="24.140625" style="83" customWidth="1"/>
    <col min="5887" max="5887" width="17.42578125" style="83" customWidth="1"/>
    <col min="5888" max="5888" width="18.7109375" style="83" customWidth="1"/>
    <col min="5889" max="5889" width="18.42578125" style="83" customWidth="1"/>
    <col min="5890" max="5890" width="17.42578125" style="83" customWidth="1"/>
    <col min="5891" max="5891" width="9.140625" style="83"/>
    <col min="5892" max="5892" width="39.28515625" style="83" bestFit="1" customWidth="1"/>
    <col min="5893" max="6141" width="9.140625" style="83"/>
    <col min="6142" max="6142" width="24.140625" style="83" customWidth="1"/>
    <col min="6143" max="6143" width="17.42578125" style="83" customWidth="1"/>
    <col min="6144" max="6144" width="18.7109375" style="83" customWidth="1"/>
    <col min="6145" max="6145" width="18.42578125" style="83" customWidth="1"/>
    <col min="6146" max="6146" width="17.42578125" style="83" customWidth="1"/>
    <col min="6147" max="6147" width="9.140625" style="83"/>
    <col min="6148" max="6148" width="39.28515625" style="83" bestFit="1" customWidth="1"/>
    <col min="6149" max="6397" width="9.140625" style="83"/>
    <col min="6398" max="6398" width="24.140625" style="83" customWidth="1"/>
    <col min="6399" max="6399" width="17.42578125" style="83" customWidth="1"/>
    <col min="6400" max="6400" width="18.7109375" style="83" customWidth="1"/>
    <col min="6401" max="6401" width="18.42578125" style="83" customWidth="1"/>
    <col min="6402" max="6402" width="17.42578125" style="83" customWidth="1"/>
    <col min="6403" max="6403" width="9.140625" style="83"/>
    <col min="6404" max="6404" width="39.28515625" style="83" bestFit="1" customWidth="1"/>
    <col min="6405" max="6653" width="9.140625" style="83"/>
    <col min="6654" max="6654" width="24.140625" style="83" customWidth="1"/>
    <col min="6655" max="6655" width="17.42578125" style="83" customWidth="1"/>
    <col min="6656" max="6656" width="18.7109375" style="83" customWidth="1"/>
    <col min="6657" max="6657" width="18.42578125" style="83" customWidth="1"/>
    <col min="6658" max="6658" width="17.42578125" style="83" customWidth="1"/>
    <col min="6659" max="6659" width="9.140625" style="83"/>
    <col min="6660" max="6660" width="39.28515625" style="83" bestFit="1" customWidth="1"/>
    <col min="6661" max="6909" width="9.140625" style="83"/>
    <col min="6910" max="6910" width="24.140625" style="83" customWidth="1"/>
    <col min="6911" max="6911" width="17.42578125" style="83" customWidth="1"/>
    <col min="6912" max="6912" width="18.7109375" style="83" customWidth="1"/>
    <col min="6913" max="6913" width="18.42578125" style="83" customWidth="1"/>
    <col min="6914" max="6914" width="17.42578125" style="83" customWidth="1"/>
    <col min="6915" max="6915" width="9.140625" style="83"/>
    <col min="6916" max="6916" width="39.28515625" style="83" bestFit="1" customWidth="1"/>
    <col min="6917" max="7165" width="9.140625" style="83"/>
    <col min="7166" max="7166" width="24.140625" style="83" customWidth="1"/>
    <col min="7167" max="7167" width="17.42578125" style="83" customWidth="1"/>
    <col min="7168" max="7168" width="18.7109375" style="83" customWidth="1"/>
    <col min="7169" max="7169" width="18.42578125" style="83" customWidth="1"/>
    <col min="7170" max="7170" width="17.42578125" style="83" customWidth="1"/>
    <col min="7171" max="7171" width="9.140625" style="83"/>
    <col min="7172" max="7172" width="39.28515625" style="83" bestFit="1" customWidth="1"/>
    <col min="7173" max="7421" width="9.140625" style="83"/>
    <col min="7422" max="7422" width="24.140625" style="83" customWidth="1"/>
    <col min="7423" max="7423" width="17.42578125" style="83" customWidth="1"/>
    <col min="7424" max="7424" width="18.7109375" style="83" customWidth="1"/>
    <col min="7425" max="7425" width="18.42578125" style="83" customWidth="1"/>
    <col min="7426" max="7426" width="17.42578125" style="83" customWidth="1"/>
    <col min="7427" max="7427" width="9.140625" style="83"/>
    <col min="7428" max="7428" width="39.28515625" style="83" bestFit="1" customWidth="1"/>
    <col min="7429" max="7677" width="9.140625" style="83"/>
    <col min="7678" max="7678" width="24.140625" style="83" customWidth="1"/>
    <col min="7679" max="7679" width="17.42578125" style="83" customWidth="1"/>
    <col min="7680" max="7680" width="18.7109375" style="83" customWidth="1"/>
    <col min="7681" max="7681" width="18.42578125" style="83" customWidth="1"/>
    <col min="7682" max="7682" width="17.42578125" style="83" customWidth="1"/>
    <col min="7683" max="7683" width="9.140625" style="83"/>
    <col min="7684" max="7684" width="39.28515625" style="83" bestFit="1" customWidth="1"/>
    <col min="7685" max="7933" width="9.140625" style="83"/>
    <col min="7934" max="7934" width="24.140625" style="83" customWidth="1"/>
    <col min="7935" max="7935" width="17.42578125" style="83" customWidth="1"/>
    <col min="7936" max="7936" width="18.7109375" style="83" customWidth="1"/>
    <col min="7937" max="7937" width="18.42578125" style="83" customWidth="1"/>
    <col min="7938" max="7938" width="17.42578125" style="83" customWidth="1"/>
    <col min="7939" max="7939" width="9.140625" style="83"/>
    <col min="7940" max="7940" width="39.28515625" style="83" bestFit="1" customWidth="1"/>
    <col min="7941" max="8189" width="9.140625" style="83"/>
    <col min="8190" max="8190" width="24.140625" style="83" customWidth="1"/>
    <col min="8191" max="8191" width="17.42578125" style="83" customWidth="1"/>
    <col min="8192" max="8192" width="18.7109375" style="83" customWidth="1"/>
    <col min="8193" max="8193" width="18.42578125" style="83" customWidth="1"/>
    <col min="8194" max="8194" width="17.42578125" style="83" customWidth="1"/>
    <col min="8195" max="8195" width="9.140625" style="83"/>
    <col min="8196" max="8196" width="39.28515625" style="83" bestFit="1" customWidth="1"/>
    <col min="8197" max="8445" width="9.140625" style="83"/>
    <col min="8446" max="8446" width="24.140625" style="83" customWidth="1"/>
    <col min="8447" max="8447" width="17.42578125" style="83" customWidth="1"/>
    <col min="8448" max="8448" width="18.7109375" style="83" customWidth="1"/>
    <col min="8449" max="8449" width="18.42578125" style="83" customWidth="1"/>
    <col min="8450" max="8450" width="17.42578125" style="83" customWidth="1"/>
    <col min="8451" max="8451" width="9.140625" style="83"/>
    <col min="8452" max="8452" width="39.28515625" style="83" bestFit="1" customWidth="1"/>
    <col min="8453" max="8701" width="9.140625" style="83"/>
    <col min="8702" max="8702" width="24.140625" style="83" customWidth="1"/>
    <col min="8703" max="8703" width="17.42578125" style="83" customWidth="1"/>
    <col min="8704" max="8704" width="18.7109375" style="83" customWidth="1"/>
    <col min="8705" max="8705" width="18.42578125" style="83" customWidth="1"/>
    <col min="8706" max="8706" width="17.42578125" style="83" customWidth="1"/>
    <col min="8707" max="8707" width="9.140625" style="83"/>
    <col min="8708" max="8708" width="39.28515625" style="83" bestFit="1" customWidth="1"/>
    <col min="8709" max="8957" width="9.140625" style="83"/>
    <col min="8958" max="8958" width="24.140625" style="83" customWidth="1"/>
    <col min="8959" max="8959" width="17.42578125" style="83" customWidth="1"/>
    <col min="8960" max="8960" width="18.7109375" style="83" customWidth="1"/>
    <col min="8961" max="8961" width="18.42578125" style="83" customWidth="1"/>
    <col min="8962" max="8962" width="17.42578125" style="83" customWidth="1"/>
    <col min="8963" max="8963" width="9.140625" style="83"/>
    <col min="8964" max="8964" width="39.28515625" style="83" bestFit="1" customWidth="1"/>
    <col min="8965" max="9213" width="9.140625" style="83"/>
    <col min="9214" max="9214" width="24.140625" style="83" customWidth="1"/>
    <col min="9215" max="9215" width="17.42578125" style="83" customWidth="1"/>
    <col min="9216" max="9216" width="18.7109375" style="83" customWidth="1"/>
    <col min="9217" max="9217" width="18.42578125" style="83" customWidth="1"/>
    <col min="9218" max="9218" width="17.42578125" style="83" customWidth="1"/>
    <col min="9219" max="9219" width="9.140625" style="83"/>
    <col min="9220" max="9220" width="39.28515625" style="83" bestFit="1" customWidth="1"/>
    <col min="9221" max="9469" width="9.140625" style="83"/>
    <col min="9470" max="9470" width="24.140625" style="83" customWidth="1"/>
    <col min="9471" max="9471" width="17.42578125" style="83" customWidth="1"/>
    <col min="9472" max="9472" width="18.7109375" style="83" customWidth="1"/>
    <col min="9473" max="9473" width="18.42578125" style="83" customWidth="1"/>
    <col min="9474" max="9474" width="17.42578125" style="83" customWidth="1"/>
    <col min="9475" max="9475" width="9.140625" style="83"/>
    <col min="9476" max="9476" width="39.28515625" style="83" bestFit="1" customWidth="1"/>
    <col min="9477" max="9725" width="9.140625" style="83"/>
    <col min="9726" max="9726" width="24.140625" style="83" customWidth="1"/>
    <col min="9727" max="9727" width="17.42578125" style="83" customWidth="1"/>
    <col min="9728" max="9728" width="18.7109375" style="83" customWidth="1"/>
    <col min="9729" max="9729" width="18.42578125" style="83" customWidth="1"/>
    <col min="9730" max="9730" width="17.42578125" style="83" customWidth="1"/>
    <col min="9731" max="9731" width="9.140625" style="83"/>
    <col min="9732" max="9732" width="39.28515625" style="83" bestFit="1" customWidth="1"/>
    <col min="9733" max="9981" width="9.140625" style="83"/>
    <col min="9982" max="9982" width="24.140625" style="83" customWidth="1"/>
    <col min="9983" max="9983" width="17.42578125" style="83" customWidth="1"/>
    <col min="9984" max="9984" width="18.7109375" style="83" customWidth="1"/>
    <col min="9985" max="9985" width="18.42578125" style="83" customWidth="1"/>
    <col min="9986" max="9986" width="17.42578125" style="83" customWidth="1"/>
    <col min="9987" max="9987" width="9.140625" style="83"/>
    <col min="9988" max="9988" width="39.28515625" style="83" bestFit="1" customWidth="1"/>
    <col min="9989" max="10237" width="9.140625" style="83"/>
    <col min="10238" max="10238" width="24.140625" style="83" customWidth="1"/>
    <col min="10239" max="10239" width="17.42578125" style="83" customWidth="1"/>
    <col min="10240" max="10240" width="18.7109375" style="83" customWidth="1"/>
    <col min="10241" max="10241" width="18.42578125" style="83" customWidth="1"/>
    <col min="10242" max="10242" width="17.42578125" style="83" customWidth="1"/>
    <col min="10243" max="10243" width="9.140625" style="83"/>
    <col min="10244" max="10244" width="39.28515625" style="83" bestFit="1" customWidth="1"/>
    <col min="10245" max="10493" width="9.140625" style="83"/>
    <col min="10494" max="10494" width="24.140625" style="83" customWidth="1"/>
    <col min="10495" max="10495" width="17.42578125" style="83" customWidth="1"/>
    <col min="10496" max="10496" width="18.7109375" style="83" customWidth="1"/>
    <col min="10497" max="10497" width="18.42578125" style="83" customWidth="1"/>
    <col min="10498" max="10498" width="17.42578125" style="83" customWidth="1"/>
    <col min="10499" max="10499" width="9.140625" style="83"/>
    <col min="10500" max="10500" width="39.28515625" style="83" bestFit="1" customWidth="1"/>
    <col min="10501" max="10749" width="9.140625" style="83"/>
    <col min="10750" max="10750" width="24.140625" style="83" customWidth="1"/>
    <col min="10751" max="10751" width="17.42578125" style="83" customWidth="1"/>
    <col min="10752" max="10752" width="18.7109375" style="83" customWidth="1"/>
    <col min="10753" max="10753" width="18.42578125" style="83" customWidth="1"/>
    <col min="10754" max="10754" width="17.42578125" style="83" customWidth="1"/>
    <col min="10755" max="10755" width="9.140625" style="83"/>
    <col min="10756" max="10756" width="39.28515625" style="83" bestFit="1" customWidth="1"/>
    <col min="10757" max="11005" width="9.140625" style="83"/>
    <col min="11006" max="11006" width="24.140625" style="83" customWidth="1"/>
    <col min="11007" max="11007" width="17.42578125" style="83" customWidth="1"/>
    <col min="11008" max="11008" width="18.7109375" style="83" customWidth="1"/>
    <col min="11009" max="11009" width="18.42578125" style="83" customWidth="1"/>
    <col min="11010" max="11010" width="17.42578125" style="83" customWidth="1"/>
    <col min="11011" max="11011" width="9.140625" style="83"/>
    <col min="11012" max="11012" width="39.28515625" style="83" bestFit="1" customWidth="1"/>
    <col min="11013" max="11261" width="9.140625" style="83"/>
    <col min="11262" max="11262" width="24.140625" style="83" customWidth="1"/>
    <col min="11263" max="11263" width="17.42578125" style="83" customWidth="1"/>
    <col min="11264" max="11264" width="18.7109375" style="83" customWidth="1"/>
    <col min="11265" max="11265" width="18.42578125" style="83" customWidth="1"/>
    <col min="11266" max="11266" width="17.42578125" style="83" customWidth="1"/>
    <col min="11267" max="11267" width="9.140625" style="83"/>
    <col min="11268" max="11268" width="39.28515625" style="83" bestFit="1" customWidth="1"/>
    <col min="11269" max="11517" width="9.140625" style="83"/>
    <col min="11518" max="11518" width="24.140625" style="83" customWidth="1"/>
    <col min="11519" max="11519" width="17.42578125" style="83" customWidth="1"/>
    <col min="11520" max="11520" width="18.7109375" style="83" customWidth="1"/>
    <col min="11521" max="11521" width="18.42578125" style="83" customWidth="1"/>
    <col min="11522" max="11522" width="17.42578125" style="83" customWidth="1"/>
    <col min="11523" max="11523" width="9.140625" style="83"/>
    <col min="11524" max="11524" width="39.28515625" style="83" bestFit="1" customWidth="1"/>
    <col min="11525" max="11773" width="9.140625" style="83"/>
    <col min="11774" max="11774" width="24.140625" style="83" customWidth="1"/>
    <col min="11775" max="11775" width="17.42578125" style="83" customWidth="1"/>
    <col min="11776" max="11776" width="18.7109375" style="83" customWidth="1"/>
    <col min="11777" max="11777" width="18.42578125" style="83" customWidth="1"/>
    <col min="11778" max="11778" width="17.42578125" style="83" customWidth="1"/>
    <col min="11779" max="11779" width="9.140625" style="83"/>
    <col min="11780" max="11780" width="39.28515625" style="83" bestFit="1" customWidth="1"/>
    <col min="11781" max="12029" width="9.140625" style="83"/>
    <col min="12030" max="12030" width="24.140625" style="83" customWidth="1"/>
    <col min="12031" max="12031" width="17.42578125" style="83" customWidth="1"/>
    <col min="12032" max="12032" width="18.7109375" style="83" customWidth="1"/>
    <col min="12033" max="12033" width="18.42578125" style="83" customWidth="1"/>
    <col min="12034" max="12034" width="17.42578125" style="83" customWidth="1"/>
    <col min="12035" max="12035" width="9.140625" style="83"/>
    <col min="12036" max="12036" width="39.28515625" style="83" bestFit="1" customWidth="1"/>
    <col min="12037" max="12285" width="9.140625" style="83"/>
    <col min="12286" max="12286" width="24.140625" style="83" customWidth="1"/>
    <col min="12287" max="12287" width="17.42578125" style="83" customWidth="1"/>
    <col min="12288" max="12288" width="18.7109375" style="83" customWidth="1"/>
    <col min="12289" max="12289" width="18.42578125" style="83" customWidth="1"/>
    <col min="12290" max="12290" width="17.42578125" style="83" customWidth="1"/>
    <col min="12291" max="12291" width="9.140625" style="83"/>
    <col min="12292" max="12292" width="39.28515625" style="83" bestFit="1" customWidth="1"/>
    <col min="12293" max="12541" width="9.140625" style="83"/>
    <col min="12542" max="12542" width="24.140625" style="83" customWidth="1"/>
    <col min="12543" max="12543" width="17.42578125" style="83" customWidth="1"/>
    <col min="12544" max="12544" width="18.7109375" style="83" customWidth="1"/>
    <col min="12545" max="12545" width="18.42578125" style="83" customWidth="1"/>
    <col min="12546" max="12546" width="17.42578125" style="83" customWidth="1"/>
    <col min="12547" max="12547" width="9.140625" style="83"/>
    <col min="12548" max="12548" width="39.28515625" style="83" bestFit="1" customWidth="1"/>
    <col min="12549" max="12797" width="9.140625" style="83"/>
    <col min="12798" max="12798" width="24.140625" style="83" customWidth="1"/>
    <col min="12799" max="12799" width="17.42578125" style="83" customWidth="1"/>
    <col min="12800" max="12800" width="18.7109375" style="83" customWidth="1"/>
    <col min="12801" max="12801" width="18.42578125" style="83" customWidth="1"/>
    <col min="12802" max="12802" width="17.42578125" style="83" customWidth="1"/>
    <col min="12803" max="12803" width="9.140625" style="83"/>
    <col min="12804" max="12804" width="39.28515625" style="83" bestFit="1" customWidth="1"/>
    <col min="12805" max="13053" width="9.140625" style="83"/>
    <col min="13054" max="13054" width="24.140625" style="83" customWidth="1"/>
    <col min="13055" max="13055" width="17.42578125" style="83" customWidth="1"/>
    <col min="13056" max="13056" width="18.7109375" style="83" customWidth="1"/>
    <col min="13057" max="13057" width="18.42578125" style="83" customWidth="1"/>
    <col min="13058" max="13058" width="17.42578125" style="83" customWidth="1"/>
    <col min="13059" max="13059" width="9.140625" style="83"/>
    <col min="13060" max="13060" width="39.28515625" style="83" bestFit="1" customWidth="1"/>
    <col min="13061" max="13309" width="9.140625" style="83"/>
    <col min="13310" max="13310" width="24.140625" style="83" customWidth="1"/>
    <col min="13311" max="13311" width="17.42578125" style="83" customWidth="1"/>
    <col min="13312" max="13312" width="18.7109375" style="83" customWidth="1"/>
    <col min="13313" max="13313" width="18.42578125" style="83" customWidth="1"/>
    <col min="13314" max="13314" width="17.42578125" style="83" customWidth="1"/>
    <col min="13315" max="13315" width="9.140625" style="83"/>
    <col min="13316" max="13316" width="39.28515625" style="83" bestFit="1" customWidth="1"/>
    <col min="13317" max="13565" width="9.140625" style="83"/>
    <col min="13566" max="13566" width="24.140625" style="83" customWidth="1"/>
    <col min="13567" max="13567" width="17.42578125" style="83" customWidth="1"/>
    <col min="13568" max="13568" width="18.7109375" style="83" customWidth="1"/>
    <col min="13569" max="13569" width="18.42578125" style="83" customWidth="1"/>
    <col min="13570" max="13570" width="17.42578125" style="83" customWidth="1"/>
    <col min="13571" max="13571" width="9.140625" style="83"/>
    <col min="13572" max="13572" width="39.28515625" style="83" bestFit="1" customWidth="1"/>
    <col min="13573" max="13821" width="9.140625" style="83"/>
    <col min="13822" max="13822" width="24.140625" style="83" customWidth="1"/>
    <col min="13823" max="13823" width="17.42578125" style="83" customWidth="1"/>
    <col min="13824" max="13824" width="18.7109375" style="83" customWidth="1"/>
    <col min="13825" max="13825" width="18.42578125" style="83" customWidth="1"/>
    <col min="13826" max="13826" width="17.42578125" style="83" customWidth="1"/>
    <col min="13827" max="13827" width="9.140625" style="83"/>
    <col min="13828" max="13828" width="39.28515625" style="83" bestFit="1" customWidth="1"/>
    <col min="13829" max="14077" width="9.140625" style="83"/>
    <col min="14078" max="14078" width="24.140625" style="83" customWidth="1"/>
    <col min="14079" max="14079" width="17.42578125" style="83" customWidth="1"/>
    <col min="14080" max="14080" width="18.7109375" style="83" customWidth="1"/>
    <col min="14081" max="14081" width="18.42578125" style="83" customWidth="1"/>
    <col min="14082" max="14082" width="17.42578125" style="83" customWidth="1"/>
    <col min="14083" max="14083" width="9.140625" style="83"/>
    <col min="14084" max="14084" width="39.28515625" style="83" bestFit="1" customWidth="1"/>
    <col min="14085" max="14333" width="9.140625" style="83"/>
    <col min="14334" max="14334" width="24.140625" style="83" customWidth="1"/>
    <col min="14335" max="14335" width="17.42578125" style="83" customWidth="1"/>
    <col min="14336" max="14336" width="18.7109375" style="83" customWidth="1"/>
    <col min="14337" max="14337" width="18.42578125" style="83" customWidth="1"/>
    <col min="14338" max="14338" width="17.42578125" style="83" customWidth="1"/>
    <col min="14339" max="14339" width="9.140625" style="83"/>
    <col min="14340" max="14340" width="39.28515625" style="83" bestFit="1" customWidth="1"/>
    <col min="14341" max="14589" width="9.140625" style="83"/>
    <col min="14590" max="14590" width="24.140625" style="83" customWidth="1"/>
    <col min="14591" max="14591" width="17.42578125" style="83" customWidth="1"/>
    <col min="14592" max="14592" width="18.7109375" style="83" customWidth="1"/>
    <col min="14593" max="14593" width="18.42578125" style="83" customWidth="1"/>
    <col min="14594" max="14594" width="17.42578125" style="83" customWidth="1"/>
    <col min="14595" max="14595" width="9.140625" style="83"/>
    <col min="14596" max="14596" width="39.28515625" style="83" bestFit="1" customWidth="1"/>
    <col min="14597" max="14845" width="9.140625" style="83"/>
    <col min="14846" max="14846" width="24.140625" style="83" customWidth="1"/>
    <col min="14847" max="14847" width="17.42578125" style="83" customWidth="1"/>
    <col min="14848" max="14848" width="18.7109375" style="83" customWidth="1"/>
    <col min="14849" max="14849" width="18.42578125" style="83" customWidth="1"/>
    <col min="14850" max="14850" width="17.42578125" style="83" customWidth="1"/>
    <col min="14851" max="14851" width="9.140625" style="83"/>
    <col min="14852" max="14852" width="39.28515625" style="83" bestFit="1" customWidth="1"/>
    <col min="14853" max="15101" width="9.140625" style="83"/>
    <col min="15102" max="15102" width="24.140625" style="83" customWidth="1"/>
    <col min="15103" max="15103" width="17.42578125" style="83" customWidth="1"/>
    <col min="15104" max="15104" width="18.7109375" style="83" customWidth="1"/>
    <col min="15105" max="15105" width="18.42578125" style="83" customWidth="1"/>
    <col min="15106" max="15106" width="17.42578125" style="83" customWidth="1"/>
    <col min="15107" max="15107" width="9.140625" style="83"/>
    <col min="15108" max="15108" width="39.28515625" style="83" bestFit="1" customWidth="1"/>
    <col min="15109" max="15357" width="9.140625" style="83"/>
    <col min="15358" max="15358" width="24.140625" style="83" customWidth="1"/>
    <col min="15359" max="15359" width="17.42578125" style="83" customWidth="1"/>
    <col min="15360" max="15360" width="18.7109375" style="83" customWidth="1"/>
    <col min="15361" max="15361" width="18.42578125" style="83" customWidth="1"/>
    <col min="15362" max="15362" width="17.42578125" style="83" customWidth="1"/>
    <col min="15363" max="15363" width="9.140625" style="83"/>
    <col min="15364" max="15364" width="39.28515625" style="83" bestFit="1" customWidth="1"/>
    <col min="15365" max="15613" width="9.140625" style="83"/>
    <col min="15614" max="15614" width="24.140625" style="83" customWidth="1"/>
    <col min="15615" max="15615" width="17.42578125" style="83" customWidth="1"/>
    <col min="15616" max="15616" width="18.7109375" style="83" customWidth="1"/>
    <col min="15617" max="15617" width="18.42578125" style="83" customWidth="1"/>
    <col min="15618" max="15618" width="17.42578125" style="83" customWidth="1"/>
    <col min="15619" max="15619" width="9.140625" style="83"/>
    <col min="15620" max="15620" width="39.28515625" style="83" bestFit="1" customWidth="1"/>
    <col min="15621" max="15869" width="9.140625" style="83"/>
    <col min="15870" max="15870" width="24.140625" style="83" customWidth="1"/>
    <col min="15871" max="15871" width="17.42578125" style="83" customWidth="1"/>
    <col min="15872" max="15872" width="18.7109375" style="83" customWidth="1"/>
    <col min="15873" max="15873" width="18.42578125" style="83" customWidth="1"/>
    <col min="15874" max="15874" width="17.42578125" style="83" customWidth="1"/>
    <col min="15875" max="15875" width="9.140625" style="83"/>
    <col min="15876" max="15876" width="39.28515625" style="83" bestFit="1" customWidth="1"/>
    <col min="15877" max="16125" width="9.140625" style="83"/>
    <col min="16126" max="16126" width="24.140625" style="83" customWidth="1"/>
    <col min="16127" max="16127" width="17.42578125" style="83" customWidth="1"/>
    <col min="16128" max="16128" width="18.7109375" style="83" customWidth="1"/>
    <col min="16129" max="16129" width="18.42578125" style="83" customWidth="1"/>
    <col min="16130" max="16130" width="17.42578125" style="83" customWidth="1"/>
    <col min="16131" max="16131" width="9.140625" style="83"/>
    <col min="16132" max="16132" width="39.28515625" style="83" bestFit="1" customWidth="1"/>
    <col min="16133" max="16381" width="9.140625" style="83"/>
    <col min="16382" max="16384" width="9.140625" style="83" customWidth="1"/>
  </cols>
  <sheetData>
    <row r="1" spans="1:21">
      <c r="A1" s="137" t="s">
        <v>73</v>
      </c>
    </row>
    <row r="2" spans="1:21">
      <c r="A2" s="123" t="s">
        <v>64</v>
      </c>
      <c r="B2" s="123"/>
      <c r="C2" s="123"/>
      <c r="D2" s="123"/>
      <c r="E2" s="372"/>
      <c r="F2" s="124"/>
      <c r="G2" s="124"/>
      <c r="H2" s="124"/>
      <c r="I2" s="124"/>
      <c r="J2" s="124"/>
    </row>
    <row r="3" spans="1:21">
      <c r="A3" s="123" t="s">
        <v>6</v>
      </c>
      <c r="B3" s="123"/>
      <c r="C3" s="123"/>
      <c r="D3" s="123"/>
      <c r="E3" s="372"/>
      <c r="F3" s="124"/>
      <c r="G3" s="124"/>
      <c r="H3" s="124"/>
      <c r="I3" s="124"/>
      <c r="J3" s="124"/>
    </row>
    <row r="4" spans="1:21">
      <c r="A4" s="123" t="s">
        <v>548</v>
      </c>
      <c r="B4" s="123"/>
      <c r="C4" s="123"/>
      <c r="D4" s="123"/>
      <c r="E4" s="372"/>
      <c r="F4" s="124"/>
      <c r="G4" s="124"/>
      <c r="H4" s="124"/>
      <c r="I4" s="124"/>
      <c r="J4" s="124"/>
    </row>
    <row r="5" spans="1:21">
      <c r="A5" s="137"/>
      <c r="B5" s="137"/>
      <c r="C5" s="137"/>
      <c r="Q5" s="1015"/>
      <c r="R5" s="1015"/>
      <c r="S5" s="1015"/>
      <c r="T5" s="1015"/>
      <c r="U5" s="1015"/>
    </row>
    <row r="6" spans="1:21" s="137" customFormat="1" ht="21.75" customHeight="1">
      <c r="A6" s="125" t="s">
        <v>2</v>
      </c>
      <c r="B6" s="101" t="s">
        <v>48</v>
      </c>
      <c r="C6" s="101" t="s">
        <v>48</v>
      </c>
      <c r="D6" s="101" t="s">
        <v>48</v>
      </c>
      <c r="E6" s="1112" t="s">
        <v>547</v>
      </c>
      <c r="F6" s="1113"/>
      <c r="G6" s="1113"/>
      <c r="H6" s="1114"/>
      <c r="I6" s="1115" t="s">
        <v>549</v>
      </c>
      <c r="J6" s="1116"/>
      <c r="K6" s="1116"/>
      <c r="L6" s="1116"/>
      <c r="M6" s="1116"/>
      <c r="N6" s="1116"/>
      <c r="O6" s="1116"/>
      <c r="P6" s="1117"/>
      <c r="Q6" s="1016"/>
      <c r="R6" s="1016"/>
      <c r="S6" s="1016"/>
      <c r="T6" s="1016"/>
      <c r="U6" s="1016"/>
    </row>
    <row r="7" spans="1:21" s="137" customFormat="1">
      <c r="A7" s="720"/>
      <c r="B7" s="105" t="s">
        <v>395</v>
      </c>
      <c r="C7" s="105" t="s">
        <v>470</v>
      </c>
      <c r="D7" s="105" t="s">
        <v>546</v>
      </c>
      <c r="E7" s="1042" t="s">
        <v>253</v>
      </c>
      <c r="F7" s="107" t="s">
        <v>258</v>
      </c>
      <c r="G7" s="107" t="s">
        <v>258</v>
      </c>
      <c r="H7" s="107" t="s">
        <v>0</v>
      </c>
      <c r="I7" s="1118" t="s">
        <v>66</v>
      </c>
      <c r="J7" s="1119"/>
      <c r="K7" s="1119"/>
      <c r="L7" s="1119"/>
      <c r="M7" s="1119"/>
      <c r="N7" s="1119"/>
      <c r="O7" s="1119"/>
      <c r="P7" s="1120"/>
      <c r="Q7" s="1016"/>
      <c r="R7" s="1016"/>
      <c r="S7" s="1016"/>
      <c r="T7" s="1016"/>
      <c r="U7" s="1016"/>
    </row>
    <row r="8" spans="1:21">
      <c r="A8" s="721"/>
      <c r="B8" s="722"/>
      <c r="C8" s="722"/>
      <c r="D8" s="376"/>
      <c r="E8" s="1043">
        <f>+I8*L8*O8</f>
        <v>0</v>
      </c>
      <c r="F8" s="385"/>
      <c r="G8" s="385"/>
      <c r="H8" s="385">
        <f>+E8+F8+G8</f>
        <v>0</v>
      </c>
      <c r="I8" s="1020"/>
      <c r="J8" s="1017" t="s">
        <v>552</v>
      </c>
      <c r="K8" s="1017" t="s">
        <v>550</v>
      </c>
      <c r="L8" s="1017"/>
      <c r="M8" s="1017" t="s">
        <v>551</v>
      </c>
      <c r="N8" s="1017" t="s">
        <v>550</v>
      </c>
      <c r="O8" s="1017"/>
      <c r="P8" s="1021" t="s">
        <v>3</v>
      </c>
      <c r="Q8" s="1015"/>
      <c r="R8" s="1015"/>
      <c r="S8" s="1015"/>
      <c r="T8" s="1015"/>
      <c r="U8" s="1015"/>
    </row>
    <row r="9" spans="1:21">
      <c r="A9" s="723"/>
      <c r="B9" s="723"/>
      <c r="C9" s="723"/>
      <c r="D9" s="188"/>
      <c r="E9" s="1044">
        <f t="shared" ref="E9:E43" si="0">+I9*L9*O9</f>
        <v>0</v>
      </c>
      <c r="F9" s="389"/>
      <c r="G9" s="389"/>
      <c r="H9" s="389">
        <f>+E9+F9+G9</f>
        <v>0</v>
      </c>
      <c r="I9" s="1022"/>
      <c r="J9" s="1023" t="s">
        <v>552</v>
      </c>
      <c r="K9" s="1023" t="s">
        <v>550</v>
      </c>
      <c r="L9" s="1023"/>
      <c r="M9" s="1023" t="s">
        <v>551</v>
      </c>
      <c r="N9" s="1023" t="s">
        <v>550</v>
      </c>
      <c r="O9" s="1023"/>
      <c r="P9" s="1024" t="s">
        <v>3</v>
      </c>
      <c r="Q9" s="1015"/>
      <c r="R9" s="1015"/>
      <c r="S9" s="1015"/>
      <c r="T9" s="1015"/>
      <c r="U9" s="1015"/>
    </row>
    <row r="10" spans="1:21">
      <c r="A10" s="724"/>
      <c r="B10" s="724"/>
      <c r="C10" s="724"/>
      <c r="D10" s="188"/>
      <c r="E10" s="1044">
        <f t="shared" si="0"/>
        <v>0</v>
      </c>
      <c r="F10" s="389"/>
      <c r="G10" s="389"/>
      <c r="H10" s="389">
        <f t="shared" ref="H10:H43" si="1">+E10+F10+G10</f>
        <v>0</v>
      </c>
      <c r="I10" s="1022"/>
      <c r="J10" s="1023" t="s">
        <v>552</v>
      </c>
      <c r="K10" s="1023" t="s">
        <v>550</v>
      </c>
      <c r="L10" s="1023"/>
      <c r="M10" s="1023" t="s">
        <v>551</v>
      </c>
      <c r="N10" s="1023" t="s">
        <v>550</v>
      </c>
      <c r="O10" s="1023"/>
      <c r="P10" s="1024" t="s">
        <v>3</v>
      </c>
      <c r="Q10" s="1015"/>
      <c r="R10" s="1015"/>
      <c r="S10" s="1015"/>
      <c r="T10" s="1015"/>
      <c r="U10" s="1015"/>
    </row>
    <row r="11" spans="1:21">
      <c r="A11" s="724"/>
      <c r="B11" s="724"/>
      <c r="C11" s="724"/>
      <c r="D11" s="188"/>
      <c r="E11" s="1044">
        <f t="shared" si="0"/>
        <v>0</v>
      </c>
      <c r="F11" s="389"/>
      <c r="G11" s="389"/>
      <c r="H11" s="389">
        <f t="shared" si="1"/>
        <v>0</v>
      </c>
      <c r="I11" s="1022"/>
      <c r="J11" s="1023" t="s">
        <v>552</v>
      </c>
      <c r="K11" s="1023" t="s">
        <v>550</v>
      </c>
      <c r="L11" s="1023"/>
      <c r="M11" s="1023" t="s">
        <v>551</v>
      </c>
      <c r="N11" s="1023" t="s">
        <v>550</v>
      </c>
      <c r="O11" s="1023"/>
      <c r="P11" s="1024" t="s">
        <v>3</v>
      </c>
      <c r="Q11" s="1015"/>
      <c r="R11" s="1015"/>
      <c r="S11" s="1015"/>
      <c r="T11" s="1015"/>
      <c r="U11" s="1015"/>
    </row>
    <row r="12" spans="1:21">
      <c r="A12" s="154"/>
      <c r="B12" s="154"/>
      <c r="C12" s="154"/>
      <c r="D12" s="154"/>
      <c r="E12" s="1044">
        <f t="shared" si="0"/>
        <v>0</v>
      </c>
      <c r="F12" s="389"/>
      <c r="G12" s="389"/>
      <c r="H12" s="389">
        <f t="shared" si="1"/>
        <v>0</v>
      </c>
      <c r="I12" s="1022"/>
      <c r="J12" s="1023" t="s">
        <v>552</v>
      </c>
      <c r="K12" s="1023" t="s">
        <v>550</v>
      </c>
      <c r="L12" s="1023"/>
      <c r="M12" s="1023" t="s">
        <v>551</v>
      </c>
      <c r="N12" s="1023" t="s">
        <v>550</v>
      </c>
      <c r="O12" s="1023"/>
      <c r="P12" s="1024" t="s">
        <v>3</v>
      </c>
      <c r="Q12" s="1015"/>
      <c r="R12" s="1015"/>
      <c r="S12" s="1015"/>
      <c r="T12" s="1015"/>
      <c r="U12" s="1015"/>
    </row>
    <row r="13" spans="1:21">
      <c r="A13" s="154"/>
      <c r="B13" s="154"/>
      <c r="C13" s="154"/>
      <c r="D13" s="154"/>
      <c r="E13" s="1044">
        <f t="shared" si="0"/>
        <v>0</v>
      </c>
      <c r="F13" s="389"/>
      <c r="G13" s="389"/>
      <c r="H13" s="188">
        <f t="shared" si="1"/>
        <v>0</v>
      </c>
      <c r="I13" s="1022"/>
      <c r="J13" s="1023" t="s">
        <v>552</v>
      </c>
      <c r="K13" s="1023" t="s">
        <v>550</v>
      </c>
      <c r="L13" s="1023"/>
      <c r="M13" s="1023" t="s">
        <v>551</v>
      </c>
      <c r="N13" s="1023" t="s">
        <v>550</v>
      </c>
      <c r="O13" s="1023"/>
      <c r="P13" s="1024" t="s">
        <v>3</v>
      </c>
      <c r="Q13" s="1015"/>
      <c r="R13" s="1015"/>
      <c r="S13" s="1015"/>
      <c r="T13" s="1015"/>
      <c r="U13" s="1015"/>
    </row>
    <row r="14" spans="1:21">
      <c r="A14" s="154"/>
      <c r="B14" s="154"/>
      <c r="C14" s="154"/>
      <c r="D14" s="154"/>
      <c r="E14" s="1044">
        <f t="shared" si="0"/>
        <v>0</v>
      </c>
      <c r="F14" s="389"/>
      <c r="G14" s="389"/>
      <c r="H14" s="188">
        <f t="shared" si="1"/>
        <v>0</v>
      </c>
      <c r="I14" s="1022"/>
      <c r="J14" s="1023" t="s">
        <v>552</v>
      </c>
      <c r="K14" s="1023" t="s">
        <v>550</v>
      </c>
      <c r="L14" s="1023"/>
      <c r="M14" s="1023" t="s">
        <v>551</v>
      </c>
      <c r="N14" s="1023" t="s">
        <v>550</v>
      </c>
      <c r="O14" s="1023"/>
      <c r="P14" s="1024" t="s">
        <v>3</v>
      </c>
      <c r="Q14" s="1015"/>
      <c r="R14" s="1015"/>
      <c r="S14" s="1015"/>
      <c r="T14" s="1015"/>
      <c r="U14" s="1015"/>
    </row>
    <row r="15" spans="1:21">
      <c r="A15" s="154"/>
      <c r="B15" s="154"/>
      <c r="C15" s="154"/>
      <c r="D15" s="154"/>
      <c r="E15" s="1044">
        <f t="shared" si="0"/>
        <v>0</v>
      </c>
      <c r="F15" s="389"/>
      <c r="G15" s="389"/>
      <c r="H15" s="188">
        <f t="shared" si="1"/>
        <v>0</v>
      </c>
      <c r="I15" s="1022"/>
      <c r="J15" s="1023" t="s">
        <v>552</v>
      </c>
      <c r="K15" s="1023" t="s">
        <v>550</v>
      </c>
      <c r="L15" s="1023"/>
      <c r="M15" s="1023" t="s">
        <v>551</v>
      </c>
      <c r="N15" s="1023" t="s">
        <v>550</v>
      </c>
      <c r="O15" s="1023"/>
      <c r="P15" s="1024" t="s">
        <v>3</v>
      </c>
      <c r="Q15" s="1015"/>
      <c r="R15" s="1015"/>
      <c r="S15" s="1015"/>
      <c r="T15" s="1015"/>
      <c r="U15" s="1015"/>
    </row>
    <row r="16" spans="1:21">
      <c r="A16" s="154"/>
      <c r="B16" s="154"/>
      <c r="C16" s="154"/>
      <c r="D16" s="154"/>
      <c r="E16" s="1044">
        <f t="shared" si="0"/>
        <v>0</v>
      </c>
      <c r="F16" s="389"/>
      <c r="G16" s="389"/>
      <c r="H16" s="188">
        <f t="shared" si="1"/>
        <v>0</v>
      </c>
      <c r="I16" s="1022"/>
      <c r="J16" s="1023" t="s">
        <v>552</v>
      </c>
      <c r="K16" s="1023" t="s">
        <v>550</v>
      </c>
      <c r="L16" s="1023"/>
      <c r="M16" s="1023" t="s">
        <v>551</v>
      </c>
      <c r="N16" s="1023" t="s">
        <v>550</v>
      </c>
      <c r="O16" s="1023"/>
      <c r="P16" s="1024" t="s">
        <v>3</v>
      </c>
      <c r="Q16" s="1015"/>
      <c r="R16" s="1015"/>
      <c r="S16" s="1015"/>
      <c r="T16" s="1015"/>
      <c r="U16" s="1015"/>
    </row>
    <row r="17" spans="1:21">
      <c r="A17" s="154"/>
      <c r="B17" s="154"/>
      <c r="C17" s="154"/>
      <c r="D17" s="154"/>
      <c r="E17" s="1044">
        <f t="shared" si="0"/>
        <v>0</v>
      </c>
      <c r="F17" s="389"/>
      <c r="G17" s="389"/>
      <c r="H17" s="188">
        <f t="shared" si="1"/>
        <v>0</v>
      </c>
      <c r="I17" s="1022"/>
      <c r="J17" s="1023" t="s">
        <v>552</v>
      </c>
      <c r="K17" s="1023" t="s">
        <v>550</v>
      </c>
      <c r="L17" s="1023"/>
      <c r="M17" s="1023" t="s">
        <v>551</v>
      </c>
      <c r="N17" s="1023" t="s">
        <v>550</v>
      </c>
      <c r="O17" s="1023"/>
      <c r="P17" s="1024" t="s">
        <v>3</v>
      </c>
      <c r="Q17" s="1015"/>
      <c r="R17" s="1015"/>
      <c r="S17" s="1015"/>
      <c r="T17" s="1015"/>
      <c r="U17" s="1015"/>
    </row>
    <row r="18" spans="1:21">
      <c r="A18" s="154"/>
      <c r="B18" s="154"/>
      <c r="C18" s="154"/>
      <c r="D18" s="154"/>
      <c r="E18" s="1044">
        <f t="shared" si="0"/>
        <v>0</v>
      </c>
      <c r="F18" s="389"/>
      <c r="G18" s="389"/>
      <c r="H18" s="188">
        <f t="shared" si="1"/>
        <v>0</v>
      </c>
      <c r="I18" s="1022"/>
      <c r="J18" s="1023" t="s">
        <v>552</v>
      </c>
      <c r="K18" s="1023" t="s">
        <v>550</v>
      </c>
      <c r="L18" s="1023"/>
      <c r="M18" s="1023" t="s">
        <v>551</v>
      </c>
      <c r="N18" s="1023" t="s">
        <v>550</v>
      </c>
      <c r="O18" s="1023"/>
      <c r="P18" s="1024" t="s">
        <v>3</v>
      </c>
      <c r="Q18" s="1015"/>
      <c r="R18" s="1015"/>
      <c r="S18" s="1015"/>
      <c r="T18" s="1015"/>
      <c r="U18" s="1015"/>
    </row>
    <row r="19" spans="1:21">
      <c r="A19" s="154"/>
      <c r="B19" s="154"/>
      <c r="C19" s="154"/>
      <c r="D19" s="154"/>
      <c r="E19" s="1044">
        <f t="shared" si="0"/>
        <v>0</v>
      </c>
      <c r="F19" s="389"/>
      <c r="G19" s="389"/>
      <c r="H19" s="188">
        <f t="shared" si="1"/>
        <v>0</v>
      </c>
      <c r="I19" s="1022"/>
      <c r="J19" s="1023" t="s">
        <v>552</v>
      </c>
      <c r="K19" s="1023" t="s">
        <v>550</v>
      </c>
      <c r="L19" s="1023"/>
      <c r="M19" s="1023" t="s">
        <v>551</v>
      </c>
      <c r="N19" s="1023" t="s">
        <v>550</v>
      </c>
      <c r="O19" s="1023"/>
      <c r="P19" s="1024" t="s">
        <v>3</v>
      </c>
      <c r="Q19" s="1015"/>
      <c r="R19" s="1015"/>
      <c r="S19" s="1015"/>
      <c r="T19" s="1015"/>
      <c r="U19" s="1015"/>
    </row>
    <row r="20" spans="1:21">
      <c r="A20" s="154"/>
      <c r="B20" s="154"/>
      <c r="C20" s="154"/>
      <c r="D20" s="154"/>
      <c r="E20" s="1044">
        <f t="shared" si="0"/>
        <v>0</v>
      </c>
      <c r="F20" s="389"/>
      <c r="G20" s="389"/>
      <c r="H20" s="188">
        <f t="shared" si="1"/>
        <v>0</v>
      </c>
      <c r="I20" s="1022"/>
      <c r="J20" s="1023" t="s">
        <v>552</v>
      </c>
      <c r="K20" s="1023" t="s">
        <v>550</v>
      </c>
      <c r="L20" s="1023"/>
      <c r="M20" s="1023" t="s">
        <v>551</v>
      </c>
      <c r="N20" s="1023" t="s">
        <v>550</v>
      </c>
      <c r="O20" s="1023"/>
      <c r="P20" s="1024" t="s">
        <v>3</v>
      </c>
      <c r="Q20" s="1015"/>
      <c r="R20" s="1015"/>
      <c r="S20" s="1015"/>
      <c r="T20" s="1015"/>
      <c r="U20" s="1015"/>
    </row>
    <row r="21" spans="1:21">
      <c r="A21" s="154"/>
      <c r="B21" s="154"/>
      <c r="C21" s="154"/>
      <c r="D21" s="154"/>
      <c r="E21" s="1044">
        <f t="shared" si="0"/>
        <v>0</v>
      </c>
      <c r="F21" s="389"/>
      <c r="G21" s="389"/>
      <c r="H21" s="188">
        <f t="shared" si="1"/>
        <v>0</v>
      </c>
      <c r="I21" s="1022"/>
      <c r="J21" s="1023" t="s">
        <v>552</v>
      </c>
      <c r="K21" s="1023" t="s">
        <v>550</v>
      </c>
      <c r="L21" s="1023"/>
      <c r="M21" s="1023" t="s">
        <v>551</v>
      </c>
      <c r="N21" s="1023" t="s">
        <v>550</v>
      </c>
      <c r="O21" s="1023"/>
      <c r="P21" s="1024" t="s">
        <v>3</v>
      </c>
      <c r="Q21" s="1015"/>
      <c r="R21" s="1015"/>
      <c r="S21" s="1015"/>
      <c r="T21" s="1015"/>
      <c r="U21" s="1015"/>
    </row>
    <row r="22" spans="1:21">
      <c r="A22" s="154"/>
      <c r="B22" s="154"/>
      <c r="C22" s="154"/>
      <c r="D22" s="154"/>
      <c r="E22" s="1044">
        <f t="shared" si="0"/>
        <v>0</v>
      </c>
      <c r="F22" s="389"/>
      <c r="G22" s="389"/>
      <c r="H22" s="188">
        <f t="shared" si="1"/>
        <v>0</v>
      </c>
      <c r="I22" s="1022"/>
      <c r="J22" s="1023" t="s">
        <v>552</v>
      </c>
      <c r="K22" s="1023" t="s">
        <v>550</v>
      </c>
      <c r="L22" s="1023"/>
      <c r="M22" s="1023" t="s">
        <v>551</v>
      </c>
      <c r="N22" s="1023" t="s">
        <v>550</v>
      </c>
      <c r="O22" s="1023"/>
      <c r="P22" s="1024" t="s">
        <v>3</v>
      </c>
      <c r="Q22" s="1015"/>
      <c r="R22" s="1015"/>
      <c r="S22" s="1015"/>
      <c r="T22" s="1015"/>
      <c r="U22" s="1015"/>
    </row>
    <row r="23" spans="1:21">
      <c r="A23" s="154"/>
      <c r="B23" s="154"/>
      <c r="C23" s="154"/>
      <c r="D23" s="154"/>
      <c r="E23" s="1044">
        <f t="shared" si="0"/>
        <v>0</v>
      </c>
      <c r="F23" s="389"/>
      <c r="G23" s="389"/>
      <c r="H23" s="188">
        <f t="shared" si="1"/>
        <v>0</v>
      </c>
      <c r="I23" s="1022"/>
      <c r="J23" s="1023" t="s">
        <v>552</v>
      </c>
      <c r="K23" s="1023" t="s">
        <v>550</v>
      </c>
      <c r="L23" s="1023"/>
      <c r="M23" s="1023" t="s">
        <v>551</v>
      </c>
      <c r="N23" s="1023" t="s">
        <v>550</v>
      </c>
      <c r="O23" s="1023"/>
      <c r="P23" s="1024" t="s">
        <v>3</v>
      </c>
      <c r="Q23" s="1015"/>
      <c r="R23" s="1015"/>
      <c r="S23" s="1015"/>
      <c r="T23" s="1015"/>
      <c r="U23" s="1015"/>
    </row>
    <row r="24" spans="1:21">
      <c r="A24" s="154"/>
      <c r="B24" s="154"/>
      <c r="C24" s="154"/>
      <c r="D24" s="154"/>
      <c r="E24" s="1044">
        <f t="shared" si="0"/>
        <v>0</v>
      </c>
      <c r="F24" s="389"/>
      <c r="G24" s="389"/>
      <c r="H24" s="188">
        <f t="shared" si="1"/>
        <v>0</v>
      </c>
      <c r="I24" s="1022"/>
      <c r="J24" s="1023" t="s">
        <v>552</v>
      </c>
      <c r="K24" s="1023" t="s">
        <v>550</v>
      </c>
      <c r="L24" s="1023"/>
      <c r="M24" s="1023" t="s">
        <v>551</v>
      </c>
      <c r="N24" s="1023" t="s">
        <v>550</v>
      </c>
      <c r="O24" s="1023"/>
      <c r="P24" s="1024" t="s">
        <v>3</v>
      </c>
      <c r="Q24" s="1015"/>
      <c r="R24" s="1015"/>
      <c r="S24" s="1015"/>
      <c r="T24" s="1015"/>
      <c r="U24" s="1015"/>
    </row>
    <row r="25" spans="1:21">
      <c r="A25" s="154"/>
      <c r="B25" s="154"/>
      <c r="C25" s="154"/>
      <c r="D25" s="154"/>
      <c r="E25" s="1044">
        <f t="shared" si="0"/>
        <v>0</v>
      </c>
      <c r="F25" s="389"/>
      <c r="G25" s="389"/>
      <c r="H25" s="188">
        <f t="shared" si="1"/>
        <v>0</v>
      </c>
      <c r="I25" s="1022"/>
      <c r="J25" s="1023" t="s">
        <v>552</v>
      </c>
      <c r="K25" s="1023" t="s">
        <v>550</v>
      </c>
      <c r="L25" s="1023"/>
      <c r="M25" s="1023" t="s">
        <v>551</v>
      </c>
      <c r="N25" s="1023" t="s">
        <v>550</v>
      </c>
      <c r="O25" s="1023"/>
      <c r="P25" s="1024" t="s">
        <v>3</v>
      </c>
      <c r="Q25" s="1015"/>
      <c r="R25" s="1015"/>
      <c r="S25" s="1015"/>
      <c r="T25" s="1015"/>
      <c r="U25" s="1015"/>
    </row>
    <row r="26" spans="1:21">
      <c r="A26" s="154"/>
      <c r="B26" s="154"/>
      <c r="C26" s="154"/>
      <c r="D26" s="154"/>
      <c r="E26" s="1044">
        <f t="shared" si="0"/>
        <v>0</v>
      </c>
      <c r="F26" s="389"/>
      <c r="G26" s="389"/>
      <c r="H26" s="188">
        <f t="shared" si="1"/>
        <v>0</v>
      </c>
      <c r="I26" s="1022"/>
      <c r="J26" s="1023" t="s">
        <v>552</v>
      </c>
      <c r="K26" s="1023" t="s">
        <v>550</v>
      </c>
      <c r="L26" s="1023"/>
      <c r="M26" s="1023" t="s">
        <v>551</v>
      </c>
      <c r="N26" s="1023" t="s">
        <v>550</v>
      </c>
      <c r="O26" s="1023"/>
      <c r="P26" s="1024" t="s">
        <v>3</v>
      </c>
      <c r="Q26" s="1015"/>
      <c r="R26" s="1015"/>
      <c r="S26" s="1015"/>
      <c r="T26" s="1015"/>
      <c r="U26" s="1015"/>
    </row>
    <row r="27" spans="1:21">
      <c r="A27" s="154"/>
      <c r="B27" s="154"/>
      <c r="C27" s="154"/>
      <c r="D27" s="154"/>
      <c r="E27" s="1044">
        <f t="shared" si="0"/>
        <v>0</v>
      </c>
      <c r="F27" s="389"/>
      <c r="G27" s="389"/>
      <c r="H27" s="188">
        <f t="shared" si="1"/>
        <v>0</v>
      </c>
      <c r="I27" s="1022"/>
      <c r="J27" s="1023" t="s">
        <v>552</v>
      </c>
      <c r="K27" s="1023" t="s">
        <v>550</v>
      </c>
      <c r="L27" s="1023"/>
      <c r="M27" s="1023" t="s">
        <v>551</v>
      </c>
      <c r="N27" s="1023" t="s">
        <v>550</v>
      </c>
      <c r="O27" s="1023"/>
      <c r="P27" s="1024" t="s">
        <v>3</v>
      </c>
      <c r="Q27" s="1015"/>
      <c r="R27" s="1015"/>
      <c r="S27" s="1015"/>
      <c r="T27" s="1015"/>
      <c r="U27" s="1015"/>
    </row>
    <row r="28" spans="1:21">
      <c r="A28" s="154"/>
      <c r="B28" s="154"/>
      <c r="C28" s="154"/>
      <c r="D28" s="154"/>
      <c r="E28" s="1044">
        <f t="shared" si="0"/>
        <v>0</v>
      </c>
      <c r="F28" s="389"/>
      <c r="G28" s="389"/>
      <c r="H28" s="188">
        <f t="shared" si="1"/>
        <v>0</v>
      </c>
      <c r="I28" s="1022"/>
      <c r="J28" s="1023" t="s">
        <v>552</v>
      </c>
      <c r="K28" s="1023" t="s">
        <v>550</v>
      </c>
      <c r="L28" s="1023"/>
      <c r="M28" s="1023" t="s">
        <v>551</v>
      </c>
      <c r="N28" s="1023" t="s">
        <v>550</v>
      </c>
      <c r="O28" s="1023"/>
      <c r="P28" s="1024" t="s">
        <v>3</v>
      </c>
      <c r="Q28" s="1015"/>
      <c r="R28" s="1015"/>
      <c r="S28" s="1015"/>
      <c r="T28" s="1015"/>
      <c r="U28" s="1015"/>
    </row>
    <row r="29" spans="1:21">
      <c r="A29" s="154"/>
      <c r="B29" s="154"/>
      <c r="C29" s="154"/>
      <c r="D29" s="154"/>
      <c r="E29" s="1044">
        <f t="shared" si="0"/>
        <v>0</v>
      </c>
      <c r="F29" s="389"/>
      <c r="G29" s="389"/>
      <c r="H29" s="188">
        <f t="shared" si="1"/>
        <v>0</v>
      </c>
      <c r="I29" s="1022"/>
      <c r="J29" s="1023" t="s">
        <v>552</v>
      </c>
      <c r="K29" s="1023" t="s">
        <v>550</v>
      </c>
      <c r="L29" s="1023"/>
      <c r="M29" s="1023" t="s">
        <v>551</v>
      </c>
      <c r="N29" s="1023" t="s">
        <v>550</v>
      </c>
      <c r="O29" s="1023"/>
      <c r="P29" s="1024" t="s">
        <v>3</v>
      </c>
      <c r="Q29" s="1015"/>
      <c r="R29" s="1015"/>
      <c r="S29" s="1015"/>
      <c r="T29" s="1015"/>
      <c r="U29" s="1015"/>
    </row>
    <row r="30" spans="1:21">
      <c r="A30" s="154"/>
      <c r="B30" s="154"/>
      <c r="C30" s="154"/>
      <c r="D30" s="154"/>
      <c r="E30" s="1044">
        <f t="shared" si="0"/>
        <v>0</v>
      </c>
      <c r="F30" s="389"/>
      <c r="G30" s="389"/>
      <c r="H30" s="188">
        <f t="shared" si="1"/>
        <v>0</v>
      </c>
      <c r="I30" s="1022"/>
      <c r="J30" s="1023" t="s">
        <v>552</v>
      </c>
      <c r="K30" s="1023" t="s">
        <v>550</v>
      </c>
      <c r="L30" s="1023"/>
      <c r="M30" s="1023" t="s">
        <v>551</v>
      </c>
      <c r="N30" s="1023" t="s">
        <v>550</v>
      </c>
      <c r="O30" s="1023"/>
      <c r="P30" s="1024" t="s">
        <v>3</v>
      </c>
      <c r="Q30" s="1015"/>
      <c r="R30" s="1015"/>
      <c r="S30" s="1015"/>
      <c r="T30" s="1015"/>
      <c r="U30" s="1015"/>
    </row>
    <row r="31" spans="1:21">
      <c r="A31" s="154"/>
      <c r="B31" s="154"/>
      <c r="C31" s="154"/>
      <c r="D31" s="154"/>
      <c r="E31" s="1044">
        <f t="shared" si="0"/>
        <v>0</v>
      </c>
      <c r="F31" s="389"/>
      <c r="G31" s="389"/>
      <c r="H31" s="188">
        <f t="shared" si="1"/>
        <v>0</v>
      </c>
      <c r="I31" s="1022"/>
      <c r="J31" s="1023" t="s">
        <v>552</v>
      </c>
      <c r="K31" s="1023" t="s">
        <v>550</v>
      </c>
      <c r="L31" s="1023"/>
      <c r="M31" s="1023" t="s">
        <v>551</v>
      </c>
      <c r="N31" s="1023" t="s">
        <v>550</v>
      </c>
      <c r="O31" s="1023"/>
      <c r="P31" s="1024" t="s">
        <v>3</v>
      </c>
      <c r="Q31" s="1015"/>
      <c r="R31" s="1015"/>
      <c r="S31" s="1015"/>
      <c r="T31" s="1015"/>
      <c r="U31" s="1015"/>
    </row>
    <row r="32" spans="1:21">
      <c r="A32" s="154"/>
      <c r="B32" s="154"/>
      <c r="C32" s="154"/>
      <c r="D32" s="154"/>
      <c r="E32" s="1044">
        <f t="shared" si="0"/>
        <v>0</v>
      </c>
      <c r="F32" s="389"/>
      <c r="G32" s="389"/>
      <c r="H32" s="188">
        <f t="shared" si="1"/>
        <v>0</v>
      </c>
      <c r="I32" s="1022"/>
      <c r="J32" s="1023" t="s">
        <v>552</v>
      </c>
      <c r="K32" s="1023" t="s">
        <v>550</v>
      </c>
      <c r="L32" s="1023"/>
      <c r="M32" s="1023" t="s">
        <v>551</v>
      </c>
      <c r="N32" s="1023" t="s">
        <v>550</v>
      </c>
      <c r="O32" s="1023"/>
      <c r="P32" s="1024" t="s">
        <v>3</v>
      </c>
      <c r="Q32" s="1015"/>
      <c r="R32" s="1015"/>
      <c r="S32" s="1015"/>
      <c r="T32" s="1015"/>
      <c r="U32" s="1015"/>
    </row>
    <row r="33" spans="1:21">
      <c r="A33" s="154"/>
      <c r="B33" s="154"/>
      <c r="C33" s="154"/>
      <c r="D33" s="154"/>
      <c r="E33" s="1044">
        <f t="shared" si="0"/>
        <v>0</v>
      </c>
      <c r="F33" s="389"/>
      <c r="G33" s="389"/>
      <c r="H33" s="188">
        <f t="shared" si="1"/>
        <v>0</v>
      </c>
      <c r="I33" s="1022"/>
      <c r="J33" s="1023" t="s">
        <v>552</v>
      </c>
      <c r="K33" s="1023" t="s">
        <v>550</v>
      </c>
      <c r="L33" s="1023"/>
      <c r="M33" s="1023" t="s">
        <v>551</v>
      </c>
      <c r="N33" s="1023" t="s">
        <v>550</v>
      </c>
      <c r="O33" s="1023"/>
      <c r="P33" s="1024" t="s">
        <v>3</v>
      </c>
      <c r="Q33" s="1015"/>
      <c r="R33" s="1015"/>
      <c r="S33" s="1015"/>
      <c r="T33" s="1015"/>
      <c r="U33" s="1015"/>
    </row>
    <row r="34" spans="1:21">
      <c r="A34" s="154"/>
      <c r="B34" s="154"/>
      <c r="C34" s="154"/>
      <c r="D34" s="154"/>
      <c r="E34" s="1044">
        <f t="shared" si="0"/>
        <v>0</v>
      </c>
      <c r="F34" s="389"/>
      <c r="G34" s="389"/>
      <c r="H34" s="188">
        <f t="shared" si="1"/>
        <v>0</v>
      </c>
      <c r="I34" s="1022"/>
      <c r="J34" s="1023" t="s">
        <v>552</v>
      </c>
      <c r="K34" s="1023" t="s">
        <v>550</v>
      </c>
      <c r="L34" s="1023"/>
      <c r="M34" s="1023" t="s">
        <v>551</v>
      </c>
      <c r="N34" s="1023" t="s">
        <v>550</v>
      </c>
      <c r="O34" s="1023"/>
      <c r="P34" s="1024" t="s">
        <v>3</v>
      </c>
      <c r="Q34" s="1015"/>
      <c r="R34" s="1015"/>
      <c r="S34" s="1015"/>
      <c r="T34" s="1015"/>
      <c r="U34" s="1015"/>
    </row>
    <row r="35" spans="1:21">
      <c r="A35" s="154"/>
      <c r="B35" s="154"/>
      <c r="C35" s="154"/>
      <c r="D35" s="154"/>
      <c r="E35" s="1044">
        <f t="shared" si="0"/>
        <v>0</v>
      </c>
      <c r="F35" s="389"/>
      <c r="G35" s="389"/>
      <c r="H35" s="188">
        <f t="shared" si="1"/>
        <v>0</v>
      </c>
      <c r="I35" s="1022"/>
      <c r="J35" s="1023" t="s">
        <v>552</v>
      </c>
      <c r="K35" s="1023" t="s">
        <v>550</v>
      </c>
      <c r="L35" s="1023"/>
      <c r="M35" s="1023" t="s">
        <v>551</v>
      </c>
      <c r="N35" s="1023" t="s">
        <v>550</v>
      </c>
      <c r="O35" s="1023"/>
      <c r="P35" s="1024" t="s">
        <v>3</v>
      </c>
      <c r="Q35" s="1015"/>
      <c r="R35" s="1015"/>
      <c r="S35" s="1015"/>
      <c r="T35" s="1015"/>
      <c r="U35" s="1015"/>
    </row>
    <row r="36" spans="1:21">
      <c r="A36" s="154"/>
      <c r="B36" s="154"/>
      <c r="C36" s="154"/>
      <c r="D36" s="154"/>
      <c r="E36" s="1044">
        <f t="shared" si="0"/>
        <v>0</v>
      </c>
      <c r="F36" s="389"/>
      <c r="G36" s="389"/>
      <c r="H36" s="188">
        <f t="shared" si="1"/>
        <v>0</v>
      </c>
      <c r="I36" s="1022"/>
      <c r="J36" s="1023" t="s">
        <v>552</v>
      </c>
      <c r="K36" s="1023" t="s">
        <v>550</v>
      </c>
      <c r="L36" s="1023"/>
      <c r="M36" s="1023" t="s">
        <v>551</v>
      </c>
      <c r="N36" s="1023" t="s">
        <v>550</v>
      </c>
      <c r="O36" s="1023"/>
      <c r="P36" s="1024" t="s">
        <v>3</v>
      </c>
      <c r="Q36" s="1015"/>
      <c r="R36" s="1015"/>
      <c r="S36" s="1015"/>
      <c r="T36" s="1015"/>
      <c r="U36" s="1015"/>
    </row>
    <row r="37" spans="1:21">
      <c r="A37" s="154"/>
      <c r="B37" s="154"/>
      <c r="C37" s="154"/>
      <c r="D37" s="154"/>
      <c r="E37" s="1044">
        <f t="shared" si="0"/>
        <v>0</v>
      </c>
      <c r="F37" s="389"/>
      <c r="G37" s="389"/>
      <c r="H37" s="188">
        <f t="shared" si="1"/>
        <v>0</v>
      </c>
      <c r="I37" s="1022"/>
      <c r="J37" s="1023" t="s">
        <v>552</v>
      </c>
      <c r="K37" s="1023" t="s">
        <v>550</v>
      </c>
      <c r="L37" s="1023"/>
      <c r="M37" s="1023" t="s">
        <v>551</v>
      </c>
      <c r="N37" s="1023" t="s">
        <v>550</v>
      </c>
      <c r="O37" s="1023"/>
      <c r="P37" s="1024" t="s">
        <v>3</v>
      </c>
      <c r="Q37" s="1015"/>
      <c r="R37" s="1015"/>
      <c r="S37" s="1015"/>
      <c r="T37" s="1015"/>
      <c r="U37" s="1015"/>
    </row>
    <row r="38" spans="1:21">
      <c r="A38" s="154"/>
      <c r="B38" s="154"/>
      <c r="C38" s="154"/>
      <c r="D38" s="154"/>
      <c r="E38" s="1044">
        <f t="shared" si="0"/>
        <v>0</v>
      </c>
      <c r="F38" s="389"/>
      <c r="G38" s="389"/>
      <c r="H38" s="188">
        <f t="shared" si="1"/>
        <v>0</v>
      </c>
      <c r="I38" s="1022"/>
      <c r="J38" s="1023" t="s">
        <v>552</v>
      </c>
      <c r="K38" s="1023" t="s">
        <v>550</v>
      </c>
      <c r="L38" s="1023"/>
      <c r="M38" s="1023" t="s">
        <v>551</v>
      </c>
      <c r="N38" s="1023" t="s">
        <v>550</v>
      </c>
      <c r="O38" s="1023"/>
      <c r="P38" s="1024" t="s">
        <v>3</v>
      </c>
      <c r="Q38" s="1015"/>
      <c r="R38" s="1015"/>
      <c r="S38" s="1015"/>
      <c r="T38" s="1015"/>
      <c r="U38" s="1015"/>
    </row>
    <row r="39" spans="1:21">
      <c r="A39" s="154"/>
      <c r="B39" s="154"/>
      <c r="C39" s="154"/>
      <c r="D39" s="154"/>
      <c r="E39" s="1044">
        <f t="shared" si="0"/>
        <v>0</v>
      </c>
      <c r="F39" s="389"/>
      <c r="G39" s="389"/>
      <c r="H39" s="188">
        <f t="shared" si="1"/>
        <v>0</v>
      </c>
      <c r="I39" s="1022"/>
      <c r="J39" s="1023" t="s">
        <v>552</v>
      </c>
      <c r="K39" s="1023" t="s">
        <v>550</v>
      </c>
      <c r="L39" s="1023"/>
      <c r="M39" s="1023" t="s">
        <v>551</v>
      </c>
      <c r="N39" s="1023" t="s">
        <v>550</v>
      </c>
      <c r="O39" s="1023"/>
      <c r="P39" s="1024" t="s">
        <v>3</v>
      </c>
      <c r="Q39" s="1015"/>
      <c r="R39" s="1015"/>
      <c r="S39" s="1015"/>
      <c r="T39" s="1015"/>
      <c r="U39" s="1015"/>
    </row>
    <row r="40" spans="1:21">
      <c r="A40" s="154"/>
      <c r="B40" s="154"/>
      <c r="C40" s="154"/>
      <c r="D40" s="154"/>
      <c r="E40" s="1044">
        <f t="shared" si="0"/>
        <v>0</v>
      </c>
      <c r="F40" s="389"/>
      <c r="G40" s="389"/>
      <c r="H40" s="188">
        <f t="shared" si="1"/>
        <v>0</v>
      </c>
      <c r="I40" s="1022"/>
      <c r="J40" s="1023" t="s">
        <v>552</v>
      </c>
      <c r="K40" s="1023" t="s">
        <v>550</v>
      </c>
      <c r="L40" s="1023"/>
      <c r="M40" s="1023" t="s">
        <v>551</v>
      </c>
      <c r="N40" s="1023" t="s">
        <v>550</v>
      </c>
      <c r="O40" s="1023"/>
      <c r="P40" s="1024" t="s">
        <v>3</v>
      </c>
      <c r="Q40" s="1015"/>
      <c r="R40" s="1015"/>
      <c r="S40" s="1015"/>
      <c r="T40" s="1015"/>
      <c r="U40" s="1015"/>
    </row>
    <row r="41" spans="1:21">
      <c r="A41" s="154"/>
      <c r="B41" s="154"/>
      <c r="C41" s="154"/>
      <c r="D41" s="154"/>
      <c r="E41" s="1044">
        <f t="shared" si="0"/>
        <v>0</v>
      </c>
      <c r="F41" s="389"/>
      <c r="G41" s="389"/>
      <c r="H41" s="188">
        <f t="shared" si="1"/>
        <v>0</v>
      </c>
      <c r="I41" s="1022"/>
      <c r="J41" s="1023" t="s">
        <v>552</v>
      </c>
      <c r="K41" s="1023" t="s">
        <v>550</v>
      </c>
      <c r="L41" s="1023"/>
      <c r="M41" s="1023" t="s">
        <v>551</v>
      </c>
      <c r="N41" s="1023" t="s">
        <v>550</v>
      </c>
      <c r="O41" s="1023"/>
      <c r="P41" s="1024" t="s">
        <v>3</v>
      </c>
      <c r="Q41" s="1015"/>
      <c r="R41" s="1015"/>
      <c r="S41" s="1015"/>
      <c r="T41" s="1015"/>
      <c r="U41" s="1015"/>
    </row>
    <row r="42" spans="1:21">
      <c r="A42" s="154"/>
      <c r="B42" s="154"/>
      <c r="C42" s="154"/>
      <c r="D42" s="154"/>
      <c r="E42" s="1044">
        <f t="shared" si="0"/>
        <v>0</v>
      </c>
      <c r="F42" s="389"/>
      <c r="G42" s="389"/>
      <c r="H42" s="188">
        <f t="shared" si="1"/>
        <v>0</v>
      </c>
      <c r="I42" s="1022"/>
      <c r="J42" s="1023" t="s">
        <v>552</v>
      </c>
      <c r="K42" s="1023" t="s">
        <v>550</v>
      </c>
      <c r="L42" s="1023"/>
      <c r="M42" s="1023" t="s">
        <v>551</v>
      </c>
      <c r="N42" s="1023" t="s">
        <v>550</v>
      </c>
      <c r="O42" s="1023"/>
      <c r="P42" s="1024" t="s">
        <v>3</v>
      </c>
      <c r="Q42" s="1015"/>
      <c r="R42" s="1015"/>
      <c r="S42" s="1015"/>
      <c r="T42" s="1015"/>
      <c r="U42" s="1015"/>
    </row>
    <row r="43" spans="1:21">
      <c r="A43" s="154"/>
      <c r="B43" s="154"/>
      <c r="C43" s="154"/>
      <c r="D43" s="154"/>
      <c r="E43" s="1045">
        <f t="shared" si="0"/>
        <v>0</v>
      </c>
      <c r="F43" s="1019"/>
      <c r="G43" s="1019"/>
      <c r="H43" s="1018">
        <f t="shared" si="1"/>
        <v>0</v>
      </c>
      <c r="I43" s="1025"/>
      <c r="J43" s="1026" t="s">
        <v>552</v>
      </c>
      <c r="K43" s="1026" t="s">
        <v>550</v>
      </c>
      <c r="L43" s="1026"/>
      <c r="M43" s="1026" t="s">
        <v>551</v>
      </c>
      <c r="N43" s="1026" t="s">
        <v>550</v>
      </c>
      <c r="O43" s="1026"/>
      <c r="P43" s="1027" t="s">
        <v>3</v>
      </c>
      <c r="Q43" s="1015"/>
      <c r="R43" s="1015"/>
      <c r="S43" s="1015"/>
      <c r="T43" s="1015"/>
      <c r="U43" s="1015"/>
    </row>
    <row r="44" spans="1:21">
      <c r="A44" s="1008" t="s">
        <v>0</v>
      </c>
      <c r="B44" s="1007">
        <f t="shared" ref="B44:D44" si="2">SUM(B8:B43)</f>
        <v>0</v>
      </c>
      <c r="C44" s="1007">
        <f t="shared" si="2"/>
        <v>0</v>
      </c>
      <c r="D44" s="1007">
        <f t="shared" si="2"/>
        <v>0</v>
      </c>
      <c r="E44" s="1046">
        <f>SUM(E8:E43)</f>
        <v>0</v>
      </c>
      <c r="F44" s="1007">
        <f t="shared" ref="F44:G44" si="3">SUM(F8:F43)</f>
        <v>0</v>
      </c>
      <c r="G44" s="1007">
        <f t="shared" si="3"/>
        <v>0</v>
      </c>
      <c r="H44" s="1007">
        <f>SUM(H8:H43)</f>
        <v>0</v>
      </c>
      <c r="I44" s="725"/>
      <c r="J44" s="726"/>
      <c r="K44" s="726"/>
      <c r="L44" s="726"/>
      <c r="M44" s="726"/>
      <c r="N44" s="726"/>
      <c r="O44" s="726"/>
      <c r="P44" s="727"/>
      <c r="Q44" s="1015"/>
      <c r="R44" s="1015"/>
      <c r="S44" s="1015"/>
      <c r="T44" s="1015"/>
      <c r="U44" s="1015"/>
    </row>
  </sheetData>
  <mergeCells count="3">
    <mergeCell ref="E6:H6"/>
    <mergeCell ref="I6:P6"/>
    <mergeCell ref="I7:P7"/>
  </mergeCells>
  <pageMargins left="0.47244094488188981" right="0.31496062992125984" top="0.84" bottom="0.98425196850393704" header="0.51181102362204722" footer="0.51181102362204722"/>
  <pageSetup paperSize="9" scale="71" fitToHeight="0" orientation="landscape" horizontalDpi="300" verticalDpi="300" r:id="rId1"/>
  <headerFooter alignWithMargins="0">
    <oddFooter>&amp;R&amp;9&amp;F/&amp;A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U44"/>
  <sheetViews>
    <sheetView showGridLines="0" zoomScaleNormal="100" zoomScaleSheetLayoutView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21"/>
  <cols>
    <col min="1" max="1" width="30.7109375" style="83" customWidth="1"/>
    <col min="2" max="2" width="14.7109375" style="83" customWidth="1"/>
    <col min="3" max="3" width="16.28515625" style="83" customWidth="1"/>
    <col min="4" max="4" width="18.85546875" style="83" customWidth="1"/>
    <col min="5" max="5" width="13" style="83" customWidth="1"/>
    <col min="6" max="6" width="14.85546875" style="83" customWidth="1"/>
    <col min="7" max="7" width="12.140625" style="83" customWidth="1"/>
    <col min="8" max="8" width="13.5703125" style="83" customWidth="1"/>
    <col min="9" max="255" width="9.140625" style="83"/>
    <col min="256" max="256" width="30.7109375" style="83" customWidth="1"/>
    <col min="257" max="257" width="14.7109375" style="83" customWidth="1"/>
    <col min="258" max="258" width="16.28515625" style="83" customWidth="1"/>
    <col min="259" max="259" width="17.140625" style="83" customWidth="1"/>
    <col min="260" max="260" width="19.28515625" style="83" bestFit="1" customWidth="1"/>
    <col min="261" max="261" width="18.28515625" style="83" customWidth="1"/>
    <col min="262" max="262" width="39.42578125" style="83" customWidth="1"/>
    <col min="263" max="511" width="9.140625" style="83"/>
    <col min="512" max="512" width="30.7109375" style="83" customWidth="1"/>
    <col min="513" max="513" width="14.7109375" style="83" customWidth="1"/>
    <col min="514" max="514" width="16.28515625" style="83" customWidth="1"/>
    <col min="515" max="515" width="17.140625" style="83" customWidth="1"/>
    <col min="516" max="516" width="19.28515625" style="83" bestFit="1" customWidth="1"/>
    <col min="517" max="517" width="18.28515625" style="83" customWidth="1"/>
    <col min="518" max="518" width="39.42578125" style="83" customWidth="1"/>
    <col min="519" max="767" width="9.140625" style="83"/>
    <col min="768" max="768" width="30.7109375" style="83" customWidth="1"/>
    <col min="769" max="769" width="14.7109375" style="83" customWidth="1"/>
    <col min="770" max="770" width="16.28515625" style="83" customWidth="1"/>
    <col min="771" max="771" width="17.140625" style="83" customWidth="1"/>
    <col min="772" max="772" width="19.28515625" style="83" bestFit="1" customWidth="1"/>
    <col min="773" max="773" width="18.28515625" style="83" customWidth="1"/>
    <col min="774" max="774" width="39.42578125" style="83" customWidth="1"/>
    <col min="775" max="1023" width="9.140625" style="83"/>
    <col min="1024" max="1024" width="30.7109375" style="83" customWidth="1"/>
    <col min="1025" max="1025" width="14.7109375" style="83" customWidth="1"/>
    <col min="1026" max="1026" width="16.28515625" style="83" customWidth="1"/>
    <col min="1027" max="1027" width="17.140625" style="83" customWidth="1"/>
    <col min="1028" max="1028" width="19.28515625" style="83" bestFit="1" customWidth="1"/>
    <col min="1029" max="1029" width="18.28515625" style="83" customWidth="1"/>
    <col min="1030" max="1030" width="39.42578125" style="83" customWidth="1"/>
    <col min="1031" max="1279" width="9.140625" style="83"/>
    <col min="1280" max="1280" width="30.7109375" style="83" customWidth="1"/>
    <col min="1281" max="1281" width="14.7109375" style="83" customWidth="1"/>
    <col min="1282" max="1282" width="16.28515625" style="83" customWidth="1"/>
    <col min="1283" max="1283" width="17.140625" style="83" customWidth="1"/>
    <col min="1284" max="1284" width="19.28515625" style="83" bestFit="1" customWidth="1"/>
    <col min="1285" max="1285" width="18.28515625" style="83" customWidth="1"/>
    <col min="1286" max="1286" width="39.42578125" style="83" customWidth="1"/>
    <col min="1287" max="1535" width="9.140625" style="83"/>
    <col min="1536" max="1536" width="30.7109375" style="83" customWidth="1"/>
    <col min="1537" max="1537" width="14.7109375" style="83" customWidth="1"/>
    <col min="1538" max="1538" width="16.28515625" style="83" customWidth="1"/>
    <col min="1539" max="1539" width="17.140625" style="83" customWidth="1"/>
    <col min="1540" max="1540" width="19.28515625" style="83" bestFit="1" customWidth="1"/>
    <col min="1541" max="1541" width="18.28515625" style="83" customWidth="1"/>
    <col min="1542" max="1542" width="39.42578125" style="83" customWidth="1"/>
    <col min="1543" max="1791" width="9.140625" style="83"/>
    <col min="1792" max="1792" width="30.7109375" style="83" customWidth="1"/>
    <col min="1793" max="1793" width="14.7109375" style="83" customWidth="1"/>
    <col min="1794" max="1794" width="16.28515625" style="83" customWidth="1"/>
    <col min="1795" max="1795" width="17.140625" style="83" customWidth="1"/>
    <col min="1796" max="1796" width="19.28515625" style="83" bestFit="1" customWidth="1"/>
    <col min="1797" max="1797" width="18.28515625" style="83" customWidth="1"/>
    <col min="1798" max="1798" width="39.42578125" style="83" customWidth="1"/>
    <col min="1799" max="2047" width="9.140625" style="83"/>
    <col min="2048" max="2048" width="30.7109375" style="83" customWidth="1"/>
    <col min="2049" max="2049" width="14.7109375" style="83" customWidth="1"/>
    <col min="2050" max="2050" width="16.28515625" style="83" customWidth="1"/>
    <col min="2051" max="2051" width="17.140625" style="83" customWidth="1"/>
    <col min="2052" max="2052" width="19.28515625" style="83" bestFit="1" customWidth="1"/>
    <col min="2053" max="2053" width="18.28515625" style="83" customWidth="1"/>
    <col min="2054" max="2054" width="39.42578125" style="83" customWidth="1"/>
    <col min="2055" max="2303" width="9.140625" style="83"/>
    <col min="2304" max="2304" width="30.7109375" style="83" customWidth="1"/>
    <col min="2305" max="2305" width="14.7109375" style="83" customWidth="1"/>
    <col min="2306" max="2306" width="16.28515625" style="83" customWidth="1"/>
    <col min="2307" max="2307" width="17.140625" style="83" customWidth="1"/>
    <col min="2308" max="2308" width="19.28515625" style="83" bestFit="1" customWidth="1"/>
    <col min="2309" max="2309" width="18.28515625" style="83" customWidth="1"/>
    <col min="2310" max="2310" width="39.42578125" style="83" customWidth="1"/>
    <col min="2311" max="2559" width="9.140625" style="83"/>
    <col min="2560" max="2560" width="30.7109375" style="83" customWidth="1"/>
    <col min="2561" max="2561" width="14.7109375" style="83" customWidth="1"/>
    <col min="2562" max="2562" width="16.28515625" style="83" customWidth="1"/>
    <col min="2563" max="2563" width="17.140625" style="83" customWidth="1"/>
    <col min="2564" max="2564" width="19.28515625" style="83" bestFit="1" customWidth="1"/>
    <col min="2565" max="2565" width="18.28515625" style="83" customWidth="1"/>
    <col min="2566" max="2566" width="39.42578125" style="83" customWidth="1"/>
    <col min="2567" max="2815" width="9.140625" style="83"/>
    <col min="2816" max="2816" width="30.7109375" style="83" customWidth="1"/>
    <col min="2817" max="2817" width="14.7109375" style="83" customWidth="1"/>
    <col min="2818" max="2818" width="16.28515625" style="83" customWidth="1"/>
    <col min="2819" max="2819" width="17.140625" style="83" customWidth="1"/>
    <col min="2820" max="2820" width="19.28515625" style="83" bestFit="1" customWidth="1"/>
    <col min="2821" max="2821" width="18.28515625" style="83" customWidth="1"/>
    <col min="2822" max="2822" width="39.42578125" style="83" customWidth="1"/>
    <col min="2823" max="3071" width="9.140625" style="83"/>
    <col min="3072" max="3072" width="30.7109375" style="83" customWidth="1"/>
    <col min="3073" max="3073" width="14.7109375" style="83" customWidth="1"/>
    <col min="3074" max="3074" width="16.28515625" style="83" customWidth="1"/>
    <col min="3075" max="3075" width="17.140625" style="83" customWidth="1"/>
    <col min="3076" max="3076" width="19.28515625" style="83" bestFit="1" customWidth="1"/>
    <col min="3077" max="3077" width="18.28515625" style="83" customWidth="1"/>
    <col min="3078" max="3078" width="39.42578125" style="83" customWidth="1"/>
    <col min="3079" max="3327" width="9.140625" style="83"/>
    <col min="3328" max="3328" width="30.7109375" style="83" customWidth="1"/>
    <col min="3329" max="3329" width="14.7109375" style="83" customWidth="1"/>
    <col min="3330" max="3330" width="16.28515625" style="83" customWidth="1"/>
    <col min="3331" max="3331" width="17.140625" style="83" customWidth="1"/>
    <col min="3332" max="3332" width="19.28515625" style="83" bestFit="1" customWidth="1"/>
    <col min="3333" max="3333" width="18.28515625" style="83" customWidth="1"/>
    <col min="3334" max="3334" width="39.42578125" style="83" customWidth="1"/>
    <col min="3335" max="3583" width="9.140625" style="83"/>
    <col min="3584" max="3584" width="30.7109375" style="83" customWidth="1"/>
    <col min="3585" max="3585" width="14.7109375" style="83" customWidth="1"/>
    <col min="3586" max="3586" width="16.28515625" style="83" customWidth="1"/>
    <col min="3587" max="3587" width="17.140625" style="83" customWidth="1"/>
    <col min="3588" max="3588" width="19.28515625" style="83" bestFit="1" customWidth="1"/>
    <col min="3589" max="3589" width="18.28515625" style="83" customWidth="1"/>
    <col min="3590" max="3590" width="39.42578125" style="83" customWidth="1"/>
    <col min="3591" max="3839" width="9.140625" style="83"/>
    <col min="3840" max="3840" width="30.7109375" style="83" customWidth="1"/>
    <col min="3841" max="3841" width="14.7109375" style="83" customWidth="1"/>
    <col min="3842" max="3842" width="16.28515625" style="83" customWidth="1"/>
    <col min="3843" max="3843" width="17.140625" style="83" customWidth="1"/>
    <col min="3844" max="3844" width="19.28515625" style="83" bestFit="1" customWidth="1"/>
    <col min="3845" max="3845" width="18.28515625" style="83" customWidth="1"/>
    <col min="3846" max="3846" width="39.42578125" style="83" customWidth="1"/>
    <col min="3847" max="4095" width="9.140625" style="83"/>
    <col min="4096" max="4096" width="30.7109375" style="83" customWidth="1"/>
    <col min="4097" max="4097" width="14.7109375" style="83" customWidth="1"/>
    <col min="4098" max="4098" width="16.28515625" style="83" customWidth="1"/>
    <col min="4099" max="4099" width="17.140625" style="83" customWidth="1"/>
    <col min="4100" max="4100" width="19.28515625" style="83" bestFit="1" customWidth="1"/>
    <col min="4101" max="4101" width="18.28515625" style="83" customWidth="1"/>
    <col min="4102" max="4102" width="39.42578125" style="83" customWidth="1"/>
    <col min="4103" max="4351" width="9.140625" style="83"/>
    <col min="4352" max="4352" width="30.7109375" style="83" customWidth="1"/>
    <col min="4353" max="4353" width="14.7109375" style="83" customWidth="1"/>
    <col min="4354" max="4354" width="16.28515625" style="83" customWidth="1"/>
    <col min="4355" max="4355" width="17.140625" style="83" customWidth="1"/>
    <col min="4356" max="4356" width="19.28515625" style="83" bestFit="1" customWidth="1"/>
    <col min="4357" max="4357" width="18.28515625" style="83" customWidth="1"/>
    <col min="4358" max="4358" width="39.42578125" style="83" customWidth="1"/>
    <col min="4359" max="4607" width="9.140625" style="83"/>
    <col min="4608" max="4608" width="30.7109375" style="83" customWidth="1"/>
    <col min="4609" max="4609" width="14.7109375" style="83" customWidth="1"/>
    <col min="4610" max="4610" width="16.28515625" style="83" customWidth="1"/>
    <col min="4611" max="4611" width="17.140625" style="83" customWidth="1"/>
    <col min="4612" max="4612" width="19.28515625" style="83" bestFit="1" customWidth="1"/>
    <col min="4613" max="4613" width="18.28515625" style="83" customWidth="1"/>
    <col min="4614" max="4614" width="39.42578125" style="83" customWidth="1"/>
    <col min="4615" max="4863" width="9.140625" style="83"/>
    <col min="4864" max="4864" width="30.7109375" style="83" customWidth="1"/>
    <col min="4865" max="4865" width="14.7109375" style="83" customWidth="1"/>
    <col min="4866" max="4866" width="16.28515625" style="83" customWidth="1"/>
    <col min="4867" max="4867" width="17.140625" style="83" customWidth="1"/>
    <col min="4868" max="4868" width="19.28515625" style="83" bestFit="1" customWidth="1"/>
    <col min="4869" max="4869" width="18.28515625" style="83" customWidth="1"/>
    <col min="4870" max="4870" width="39.42578125" style="83" customWidth="1"/>
    <col min="4871" max="5119" width="9.140625" style="83"/>
    <col min="5120" max="5120" width="30.7109375" style="83" customWidth="1"/>
    <col min="5121" max="5121" width="14.7109375" style="83" customWidth="1"/>
    <col min="5122" max="5122" width="16.28515625" style="83" customWidth="1"/>
    <col min="5123" max="5123" width="17.140625" style="83" customWidth="1"/>
    <col min="5124" max="5124" width="19.28515625" style="83" bestFit="1" customWidth="1"/>
    <col min="5125" max="5125" width="18.28515625" style="83" customWidth="1"/>
    <col min="5126" max="5126" width="39.42578125" style="83" customWidth="1"/>
    <col min="5127" max="5375" width="9.140625" style="83"/>
    <col min="5376" max="5376" width="30.7109375" style="83" customWidth="1"/>
    <col min="5377" max="5377" width="14.7109375" style="83" customWidth="1"/>
    <col min="5378" max="5378" width="16.28515625" style="83" customWidth="1"/>
    <col min="5379" max="5379" width="17.140625" style="83" customWidth="1"/>
    <col min="5380" max="5380" width="19.28515625" style="83" bestFit="1" customWidth="1"/>
    <col min="5381" max="5381" width="18.28515625" style="83" customWidth="1"/>
    <col min="5382" max="5382" width="39.42578125" style="83" customWidth="1"/>
    <col min="5383" max="5631" width="9.140625" style="83"/>
    <col min="5632" max="5632" width="30.7109375" style="83" customWidth="1"/>
    <col min="5633" max="5633" width="14.7109375" style="83" customWidth="1"/>
    <col min="5634" max="5634" width="16.28515625" style="83" customWidth="1"/>
    <col min="5635" max="5635" width="17.140625" style="83" customWidth="1"/>
    <col min="5636" max="5636" width="19.28515625" style="83" bestFit="1" customWidth="1"/>
    <col min="5637" max="5637" width="18.28515625" style="83" customWidth="1"/>
    <col min="5638" max="5638" width="39.42578125" style="83" customWidth="1"/>
    <col min="5639" max="5887" width="9.140625" style="83"/>
    <col min="5888" max="5888" width="30.7109375" style="83" customWidth="1"/>
    <col min="5889" max="5889" width="14.7109375" style="83" customWidth="1"/>
    <col min="5890" max="5890" width="16.28515625" style="83" customWidth="1"/>
    <col min="5891" max="5891" width="17.140625" style="83" customWidth="1"/>
    <col min="5892" max="5892" width="19.28515625" style="83" bestFit="1" customWidth="1"/>
    <col min="5893" max="5893" width="18.28515625" style="83" customWidth="1"/>
    <col min="5894" max="5894" width="39.42578125" style="83" customWidth="1"/>
    <col min="5895" max="6143" width="9.140625" style="83"/>
    <col min="6144" max="6144" width="30.7109375" style="83" customWidth="1"/>
    <col min="6145" max="6145" width="14.7109375" style="83" customWidth="1"/>
    <col min="6146" max="6146" width="16.28515625" style="83" customWidth="1"/>
    <col min="6147" max="6147" width="17.140625" style="83" customWidth="1"/>
    <col min="6148" max="6148" width="19.28515625" style="83" bestFit="1" customWidth="1"/>
    <col min="6149" max="6149" width="18.28515625" style="83" customWidth="1"/>
    <col min="6150" max="6150" width="39.42578125" style="83" customWidth="1"/>
    <col min="6151" max="6399" width="9.140625" style="83"/>
    <col min="6400" max="6400" width="30.7109375" style="83" customWidth="1"/>
    <col min="6401" max="6401" width="14.7109375" style="83" customWidth="1"/>
    <col min="6402" max="6402" width="16.28515625" style="83" customWidth="1"/>
    <col min="6403" max="6403" width="17.140625" style="83" customWidth="1"/>
    <col min="6404" max="6404" width="19.28515625" style="83" bestFit="1" customWidth="1"/>
    <col min="6405" max="6405" width="18.28515625" style="83" customWidth="1"/>
    <col min="6406" max="6406" width="39.42578125" style="83" customWidth="1"/>
    <col min="6407" max="6655" width="9.140625" style="83"/>
    <col min="6656" max="6656" width="30.7109375" style="83" customWidth="1"/>
    <col min="6657" max="6657" width="14.7109375" style="83" customWidth="1"/>
    <col min="6658" max="6658" width="16.28515625" style="83" customWidth="1"/>
    <col min="6659" max="6659" width="17.140625" style="83" customWidth="1"/>
    <col min="6660" max="6660" width="19.28515625" style="83" bestFit="1" customWidth="1"/>
    <col min="6661" max="6661" width="18.28515625" style="83" customWidth="1"/>
    <col min="6662" max="6662" width="39.42578125" style="83" customWidth="1"/>
    <col min="6663" max="6911" width="9.140625" style="83"/>
    <col min="6912" max="6912" width="30.7109375" style="83" customWidth="1"/>
    <col min="6913" max="6913" width="14.7109375" style="83" customWidth="1"/>
    <col min="6914" max="6914" width="16.28515625" style="83" customWidth="1"/>
    <col min="6915" max="6915" width="17.140625" style="83" customWidth="1"/>
    <col min="6916" max="6916" width="19.28515625" style="83" bestFit="1" customWidth="1"/>
    <col min="6917" max="6917" width="18.28515625" style="83" customWidth="1"/>
    <col min="6918" max="6918" width="39.42578125" style="83" customWidth="1"/>
    <col min="6919" max="7167" width="9.140625" style="83"/>
    <col min="7168" max="7168" width="30.7109375" style="83" customWidth="1"/>
    <col min="7169" max="7169" width="14.7109375" style="83" customWidth="1"/>
    <col min="7170" max="7170" width="16.28515625" style="83" customWidth="1"/>
    <col min="7171" max="7171" width="17.140625" style="83" customWidth="1"/>
    <col min="7172" max="7172" width="19.28515625" style="83" bestFit="1" customWidth="1"/>
    <col min="7173" max="7173" width="18.28515625" style="83" customWidth="1"/>
    <col min="7174" max="7174" width="39.42578125" style="83" customWidth="1"/>
    <col min="7175" max="7423" width="9.140625" style="83"/>
    <col min="7424" max="7424" width="30.7109375" style="83" customWidth="1"/>
    <col min="7425" max="7425" width="14.7109375" style="83" customWidth="1"/>
    <col min="7426" max="7426" width="16.28515625" style="83" customWidth="1"/>
    <col min="7427" max="7427" width="17.140625" style="83" customWidth="1"/>
    <col min="7428" max="7428" width="19.28515625" style="83" bestFit="1" customWidth="1"/>
    <col min="7429" max="7429" width="18.28515625" style="83" customWidth="1"/>
    <col min="7430" max="7430" width="39.42578125" style="83" customWidth="1"/>
    <col min="7431" max="7679" width="9.140625" style="83"/>
    <col min="7680" max="7680" width="30.7109375" style="83" customWidth="1"/>
    <col min="7681" max="7681" width="14.7109375" style="83" customWidth="1"/>
    <col min="7682" max="7682" width="16.28515625" style="83" customWidth="1"/>
    <col min="7683" max="7683" width="17.140625" style="83" customWidth="1"/>
    <col min="7684" max="7684" width="19.28515625" style="83" bestFit="1" customWidth="1"/>
    <col min="7685" max="7685" width="18.28515625" style="83" customWidth="1"/>
    <col min="7686" max="7686" width="39.42578125" style="83" customWidth="1"/>
    <col min="7687" max="7935" width="9.140625" style="83"/>
    <col min="7936" max="7936" width="30.7109375" style="83" customWidth="1"/>
    <col min="7937" max="7937" width="14.7109375" style="83" customWidth="1"/>
    <col min="7938" max="7938" width="16.28515625" style="83" customWidth="1"/>
    <col min="7939" max="7939" width="17.140625" style="83" customWidth="1"/>
    <col min="7940" max="7940" width="19.28515625" style="83" bestFit="1" customWidth="1"/>
    <col min="7941" max="7941" width="18.28515625" style="83" customWidth="1"/>
    <col min="7942" max="7942" width="39.42578125" style="83" customWidth="1"/>
    <col min="7943" max="8191" width="9.140625" style="83"/>
    <col min="8192" max="8192" width="30.7109375" style="83" customWidth="1"/>
    <col min="8193" max="8193" width="14.7109375" style="83" customWidth="1"/>
    <col min="8194" max="8194" width="16.28515625" style="83" customWidth="1"/>
    <col min="8195" max="8195" width="17.140625" style="83" customWidth="1"/>
    <col min="8196" max="8196" width="19.28515625" style="83" bestFit="1" customWidth="1"/>
    <col min="8197" max="8197" width="18.28515625" style="83" customWidth="1"/>
    <col min="8198" max="8198" width="39.42578125" style="83" customWidth="1"/>
    <col min="8199" max="8447" width="9.140625" style="83"/>
    <col min="8448" max="8448" width="30.7109375" style="83" customWidth="1"/>
    <col min="8449" max="8449" width="14.7109375" style="83" customWidth="1"/>
    <col min="8450" max="8450" width="16.28515625" style="83" customWidth="1"/>
    <col min="8451" max="8451" width="17.140625" style="83" customWidth="1"/>
    <col min="8452" max="8452" width="19.28515625" style="83" bestFit="1" customWidth="1"/>
    <col min="8453" max="8453" width="18.28515625" style="83" customWidth="1"/>
    <col min="8454" max="8454" width="39.42578125" style="83" customWidth="1"/>
    <col min="8455" max="8703" width="9.140625" style="83"/>
    <col min="8704" max="8704" width="30.7109375" style="83" customWidth="1"/>
    <col min="8705" max="8705" width="14.7109375" style="83" customWidth="1"/>
    <col min="8706" max="8706" width="16.28515625" style="83" customWidth="1"/>
    <col min="8707" max="8707" width="17.140625" style="83" customWidth="1"/>
    <col min="8708" max="8708" width="19.28515625" style="83" bestFit="1" customWidth="1"/>
    <col min="8709" max="8709" width="18.28515625" style="83" customWidth="1"/>
    <col min="8710" max="8710" width="39.42578125" style="83" customWidth="1"/>
    <col min="8711" max="8959" width="9.140625" style="83"/>
    <col min="8960" max="8960" width="30.7109375" style="83" customWidth="1"/>
    <col min="8961" max="8961" width="14.7109375" style="83" customWidth="1"/>
    <col min="8962" max="8962" width="16.28515625" style="83" customWidth="1"/>
    <col min="8963" max="8963" width="17.140625" style="83" customWidth="1"/>
    <col min="8964" max="8964" width="19.28515625" style="83" bestFit="1" customWidth="1"/>
    <col min="8965" max="8965" width="18.28515625" style="83" customWidth="1"/>
    <col min="8966" max="8966" width="39.42578125" style="83" customWidth="1"/>
    <col min="8967" max="9215" width="9.140625" style="83"/>
    <col min="9216" max="9216" width="30.7109375" style="83" customWidth="1"/>
    <col min="9217" max="9217" width="14.7109375" style="83" customWidth="1"/>
    <col min="9218" max="9218" width="16.28515625" style="83" customWidth="1"/>
    <col min="9219" max="9219" width="17.140625" style="83" customWidth="1"/>
    <col min="9220" max="9220" width="19.28515625" style="83" bestFit="1" customWidth="1"/>
    <col min="9221" max="9221" width="18.28515625" style="83" customWidth="1"/>
    <col min="9222" max="9222" width="39.42578125" style="83" customWidth="1"/>
    <col min="9223" max="9471" width="9.140625" style="83"/>
    <col min="9472" max="9472" width="30.7109375" style="83" customWidth="1"/>
    <col min="9473" max="9473" width="14.7109375" style="83" customWidth="1"/>
    <col min="9474" max="9474" width="16.28515625" style="83" customWidth="1"/>
    <col min="9475" max="9475" width="17.140625" style="83" customWidth="1"/>
    <col min="9476" max="9476" width="19.28515625" style="83" bestFit="1" customWidth="1"/>
    <col min="9477" max="9477" width="18.28515625" style="83" customWidth="1"/>
    <col min="9478" max="9478" width="39.42578125" style="83" customWidth="1"/>
    <col min="9479" max="9727" width="9.140625" style="83"/>
    <col min="9728" max="9728" width="30.7109375" style="83" customWidth="1"/>
    <col min="9729" max="9729" width="14.7109375" style="83" customWidth="1"/>
    <col min="9730" max="9730" width="16.28515625" style="83" customWidth="1"/>
    <col min="9731" max="9731" width="17.140625" style="83" customWidth="1"/>
    <col min="9732" max="9732" width="19.28515625" style="83" bestFit="1" customWidth="1"/>
    <col min="9733" max="9733" width="18.28515625" style="83" customWidth="1"/>
    <col min="9734" max="9734" width="39.42578125" style="83" customWidth="1"/>
    <col min="9735" max="9983" width="9.140625" style="83"/>
    <col min="9984" max="9984" width="30.7109375" style="83" customWidth="1"/>
    <col min="9985" max="9985" width="14.7109375" style="83" customWidth="1"/>
    <col min="9986" max="9986" width="16.28515625" style="83" customWidth="1"/>
    <col min="9987" max="9987" width="17.140625" style="83" customWidth="1"/>
    <col min="9988" max="9988" width="19.28515625" style="83" bestFit="1" customWidth="1"/>
    <col min="9989" max="9989" width="18.28515625" style="83" customWidth="1"/>
    <col min="9990" max="9990" width="39.42578125" style="83" customWidth="1"/>
    <col min="9991" max="10239" width="9.140625" style="83"/>
    <col min="10240" max="10240" width="30.7109375" style="83" customWidth="1"/>
    <col min="10241" max="10241" width="14.7109375" style="83" customWidth="1"/>
    <col min="10242" max="10242" width="16.28515625" style="83" customWidth="1"/>
    <col min="10243" max="10243" width="17.140625" style="83" customWidth="1"/>
    <col min="10244" max="10244" width="19.28515625" style="83" bestFit="1" customWidth="1"/>
    <col min="10245" max="10245" width="18.28515625" style="83" customWidth="1"/>
    <col min="10246" max="10246" width="39.42578125" style="83" customWidth="1"/>
    <col min="10247" max="10495" width="9.140625" style="83"/>
    <col min="10496" max="10496" width="30.7109375" style="83" customWidth="1"/>
    <col min="10497" max="10497" width="14.7109375" style="83" customWidth="1"/>
    <col min="10498" max="10498" width="16.28515625" style="83" customWidth="1"/>
    <col min="10499" max="10499" width="17.140625" style="83" customWidth="1"/>
    <col min="10500" max="10500" width="19.28515625" style="83" bestFit="1" customWidth="1"/>
    <col min="10501" max="10501" width="18.28515625" style="83" customWidth="1"/>
    <col min="10502" max="10502" width="39.42578125" style="83" customWidth="1"/>
    <col min="10503" max="10751" width="9.140625" style="83"/>
    <col min="10752" max="10752" width="30.7109375" style="83" customWidth="1"/>
    <col min="10753" max="10753" width="14.7109375" style="83" customWidth="1"/>
    <col min="10754" max="10754" width="16.28515625" style="83" customWidth="1"/>
    <col min="10755" max="10755" width="17.140625" style="83" customWidth="1"/>
    <col min="10756" max="10756" width="19.28515625" style="83" bestFit="1" customWidth="1"/>
    <col min="10757" max="10757" width="18.28515625" style="83" customWidth="1"/>
    <col min="10758" max="10758" width="39.42578125" style="83" customWidth="1"/>
    <col min="10759" max="11007" width="9.140625" style="83"/>
    <col min="11008" max="11008" width="30.7109375" style="83" customWidth="1"/>
    <col min="11009" max="11009" width="14.7109375" style="83" customWidth="1"/>
    <col min="11010" max="11010" width="16.28515625" style="83" customWidth="1"/>
    <col min="11011" max="11011" width="17.140625" style="83" customWidth="1"/>
    <col min="11012" max="11012" width="19.28515625" style="83" bestFit="1" customWidth="1"/>
    <col min="11013" max="11013" width="18.28515625" style="83" customWidth="1"/>
    <col min="11014" max="11014" width="39.42578125" style="83" customWidth="1"/>
    <col min="11015" max="11263" width="9.140625" style="83"/>
    <col min="11264" max="11264" width="30.7109375" style="83" customWidth="1"/>
    <col min="11265" max="11265" width="14.7109375" style="83" customWidth="1"/>
    <col min="11266" max="11266" width="16.28515625" style="83" customWidth="1"/>
    <col min="11267" max="11267" width="17.140625" style="83" customWidth="1"/>
    <col min="11268" max="11268" width="19.28515625" style="83" bestFit="1" customWidth="1"/>
    <col min="11269" max="11269" width="18.28515625" style="83" customWidth="1"/>
    <col min="11270" max="11270" width="39.42578125" style="83" customWidth="1"/>
    <col min="11271" max="11519" width="9.140625" style="83"/>
    <col min="11520" max="11520" width="30.7109375" style="83" customWidth="1"/>
    <col min="11521" max="11521" width="14.7109375" style="83" customWidth="1"/>
    <col min="11522" max="11522" width="16.28515625" style="83" customWidth="1"/>
    <col min="11523" max="11523" width="17.140625" style="83" customWidth="1"/>
    <col min="11524" max="11524" width="19.28515625" style="83" bestFit="1" customWidth="1"/>
    <col min="11525" max="11525" width="18.28515625" style="83" customWidth="1"/>
    <col min="11526" max="11526" width="39.42578125" style="83" customWidth="1"/>
    <col min="11527" max="11775" width="9.140625" style="83"/>
    <col min="11776" max="11776" width="30.7109375" style="83" customWidth="1"/>
    <col min="11777" max="11777" width="14.7109375" style="83" customWidth="1"/>
    <col min="11778" max="11778" width="16.28515625" style="83" customWidth="1"/>
    <col min="11779" max="11779" width="17.140625" style="83" customWidth="1"/>
    <col min="11780" max="11780" width="19.28515625" style="83" bestFit="1" customWidth="1"/>
    <col min="11781" max="11781" width="18.28515625" style="83" customWidth="1"/>
    <col min="11782" max="11782" width="39.42578125" style="83" customWidth="1"/>
    <col min="11783" max="12031" width="9.140625" style="83"/>
    <col min="12032" max="12032" width="30.7109375" style="83" customWidth="1"/>
    <col min="12033" max="12033" width="14.7109375" style="83" customWidth="1"/>
    <col min="12034" max="12034" width="16.28515625" style="83" customWidth="1"/>
    <col min="12035" max="12035" width="17.140625" style="83" customWidth="1"/>
    <col min="12036" max="12036" width="19.28515625" style="83" bestFit="1" customWidth="1"/>
    <col min="12037" max="12037" width="18.28515625" style="83" customWidth="1"/>
    <col min="12038" max="12038" width="39.42578125" style="83" customWidth="1"/>
    <col min="12039" max="12287" width="9.140625" style="83"/>
    <col min="12288" max="12288" width="30.7109375" style="83" customWidth="1"/>
    <col min="12289" max="12289" width="14.7109375" style="83" customWidth="1"/>
    <col min="12290" max="12290" width="16.28515625" style="83" customWidth="1"/>
    <col min="12291" max="12291" width="17.140625" style="83" customWidth="1"/>
    <col min="12292" max="12292" width="19.28515625" style="83" bestFit="1" customWidth="1"/>
    <col min="12293" max="12293" width="18.28515625" style="83" customWidth="1"/>
    <col min="12294" max="12294" width="39.42578125" style="83" customWidth="1"/>
    <col min="12295" max="12543" width="9.140625" style="83"/>
    <col min="12544" max="12544" width="30.7109375" style="83" customWidth="1"/>
    <col min="12545" max="12545" width="14.7109375" style="83" customWidth="1"/>
    <col min="12546" max="12546" width="16.28515625" style="83" customWidth="1"/>
    <col min="12547" max="12547" width="17.140625" style="83" customWidth="1"/>
    <col min="12548" max="12548" width="19.28515625" style="83" bestFit="1" customWidth="1"/>
    <col min="12549" max="12549" width="18.28515625" style="83" customWidth="1"/>
    <col min="12550" max="12550" width="39.42578125" style="83" customWidth="1"/>
    <col min="12551" max="12799" width="9.140625" style="83"/>
    <col min="12800" max="12800" width="30.7109375" style="83" customWidth="1"/>
    <col min="12801" max="12801" width="14.7109375" style="83" customWidth="1"/>
    <col min="12802" max="12802" width="16.28515625" style="83" customWidth="1"/>
    <col min="12803" max="12803" width="17.140625" style="83" customWidth="1"/>
    <col min="12804" max="12804" width="19.28515625" style="83" bestFit="1" customWidth="1"/>
    <col min="12805" max="12805" width="18.28515625" style="83" customWidth="1"/>
    <col min="12806" max="12806" width="39.42578125" style="83" customWidth="1"/>
    <col min="12807" max="13055" width="9.140625" style="83"/>
    <col min="13056" max="13056" width="30.7109375" style="83" customWidth="1"/>
    <col min="13057" max="13057" width="14.7109375" style="83" customWidth="1"/>
    <col min="13058" max="13058" width="16.28515625" style="83" customWidth="1"/>
    <col min="13059" max="13059" width="17.140625" style="83" customWidth="1"/>
    <col min="13060" max="13060" width="19.28515625" style="83" bestFit="1" customWidth="1"/>
    <col min="13061" max="13061" width="18.28515625" style="83" customWidth="1"/>
    <col min="13062" max="13062" width="39.42578125" style="83" customWidth="1"/>
    <col min="13063" max="13311" width="9.140625" style="83"/>
    <col min="13312" max="13312" width="30.7109375" style="83" customWidth="1"/>
    <col min="13313" max="13313" width="14.7109375" style="83" customWidth="1"/>
    <col min="13314" max="13314" width="16.28515625" style="83" customWidth="1"/>
    <col min="13315" max="13315" width="17.140625" style="83" customWidth="1"/>
    <col min="13316" max="13316" width="19.28515625" style="83" bestFit="1" customWidth="1"/>
    <col min="13317" max="13317" width="18.28515625" style="83" customWidth="1"/>
    <col min="13318" max="13318" width="39.42578125" style="83" customWidth="1"/>
    <col min="13319" max="13567" width="9.140625" style="83"/>
    <col min="13568" max="13568" width="30.7109375" style="83" customWidth="1"/>
    <col min="13569" max="13569" width="14.7109375" style="83" customWidth="1"/>
    <col min="13570" max="13570" width="16.28515625" style="83" customWidth="1"/>
    <col min="13571" max="13571" width="17.140625" style="83" customWidth="1"/>
    <col min="13572" max="13572" width="19.28515625" style="83" bestFit="1" customWidth="1"/>
    <col min="13573" max="13573" width="18.28515625" style="83" customWidth="1"/>
    <col min="13574" max="13574" width="39.42578125" style="83" customWidth="1"/>
    <col min="13575" max="13823" width="9.140625" style="83"/>
    <col min="13824" max="13824" width="30.7109375" style="83" customWidth="1"/>
    <col min="13825" max="13825" width="14.7109375" style="83" customWidth="1"/>
    <col min="13826" max="13826" width="16.28515625" style="83" customWidth="1"/>
    <col min="13827" max="13827" width="17.140625" style="83" customWidth="1"/>
    <col min="13828" max="13828" width="19.28515625" style="83" bestFit="1" customWidth="1"/>
    <col min="13829" max="13829" width="18.28515625" style="83" customWidth="1"/>
    <col min="13830" max="13830" width="39.42578125" style="83" customWidth="1"/>
    <col min="13831" max="14079" width="9.140625" style="83"/>
    <col min="14080" max="14080" width="30.7109375" style="83" customWidth="1"/>
    <col min="14081" max="14081" width="14.7109375" style="83" customWidth="1"/>
    <col min="14082" max="14082" width="16.28515625" style="83" customWidth="1"/>
    <col min="14083" max="14083" width="17.140625" style="83" customWidth="1"/>
    <col min="14084" max="14084" width="19.28515625" style="83" bestFit="1" customWidth="1"/>
    <col min="14085" max="14085" width="18.28515625" style="83" customWidth="1"/>
    <col min="14086" max="14086" width="39.42578125" style="83" customWidth="1"/>
    <col min="14087" max="14335" width="9.140625" style="83"/>
    <col min="14336" max="14336" width="30.7109375" style="83" customWidth="1"/>
    <col min="14337" max="14337" width="14.7109375" style="83" customWidth="1"/>
    <col min="14338" max="14338" width="16.28515625" style="83" customWidth="1"/>
    <col min="14339" max="14339" width="17.140625" style="83" customWidth="1"/>
    <col min="14340" max="14340" width="19.28515625" style="83" bestFit="1" customWidth="1"/>
    <col min="14341" max="14341" width="18.28515625" style="83" customWidth="1"/>
    <col min="14342" max="14342" width="39.42578125" style="83" customWidth="1"/>
    <col min="14343" max="14591" width="9.140625" style="83"/>
    <col min="14592" max="14592" width="30.7109375" style="83" customWidth="1"/>
    <col min="14593" max="14593" width="14.7109375" style="83" customWidth="1"/>
    <col min="14594" max="14594" width="16.28515625" style="83" customWidth="1"/>
    <col min="14595" max="14595" width="17.140625" style="83" customWidth="1"/>
    <col min="14596" max="14596" width="19.28515625" style="83" bestFit="1" customWidth="1"/>
    <col min="14597" max="14597" width="18.28515625" style="83" customWidth="1"/>
    <col min="14598" max="14598" width="39.42578125" style="83" customWidth="1"/>
    <col min="14599" max="14847" width="9.140625" style="83"/>
    <col min="14848" max="14848" width="30.7109375" style="83" customWidth="1"/>
    <col min="14849" max="14849" width="14.7109375" style="83" customWidth="1"/>
    <col min="14850" max="14850" width="16.28515625" style="83" customWidth="1"/>
    <col min="14851" max="14851" width="17.140625" style="83" customWidth="1"/>
    <col min="14852" max="14852" width="19.28515625" style="83" bestFit="1" customWidth="1"/>
    <col min="14853" max="14853" width="18.28515625" style="83" customWidth="1"/>
    <col min="14854" max="14854" width="39.42578125" style="83" customWidth="1"/>
    <col min="14855" max="15103" width="9.140625" style="83"/>
    <col min="15104" max="15104" width="30.7109375" style="83" customWidth="1"/>
    <col min="15105" max="15105" width="14.7109375" style="83" customWidth="1"/>
    <col min="15106" max="15106" width="16.28515625" style="83" customWidth="1"/>
    <col min="15107" max="15107" width="17.140625" style="83" customWidth="1"/>
    <col min="15108" max="15108" width="19.28515625" style="83" bestFit="1" customWidth="1"/>
    <col min="15109" max="15109" width="18.28515625" style="83" customWidth="1"/>
    <col min="15110" max="15110" width="39.42578125" style="83" customWidth="1"/>
    <col min="15111" max="15359" width="9.140625" style="83"/>
    <col min="15360" max="15360" width="30.7109375" style="83" customWidth="1"/>
    <col min="15361" max="15361" width="14.7109375" style="83" customWidth="1"/>
    <col min="15362" max="15362" width="16.28515625" style="83" customWidth="1"/>
    <col min="15363" max="15363" width="17.140625" style="83" customWidth="1"/>
    <col min="15364" max="15364" width="19.28515625" style="83" bestFit="1" customWidth="1"/>
    <col min="15365" max="15365" width="18.28515625" style="83" customWidth="1"/>
    <col min="15366" max="15366" width="39.42578125" style="83" customWidth="1"/>
    <col min="15367" max="15615" width="9.140625" style="83"/>
    <col min="15616" max="15616" width="30.7109375" style="83" customWidth="1"/>
    <col min="15617" max="15617" width="14.7109375" style="83" customWidth="1"/>
    <col min="15618" max="15618" width="16.28515625" style="83" customWidth="1"/>
    <col min="15619" max="15619" width="17.140625" style="83" customWidth="1"/>
    <col min="15620" max="15620" width="19.28515625" style="83" bestFit="1" customWidth="1"/>
    <col min="15621" max="15621" width="18.28515625" style="83" customWidth="1"/>
    <col min="15622" max="15622" width="39.42578125" style="83" customWidth="1"/>
    <col min="15623" max="15871" width="9.140625" style="83"/>
    <col min="15872" max="15872" width="30.7109375" style="83" customWidth="1"/>
    <col min="15873" max="15873" width="14.7109375" style="83" customWidth="1"/>
    <col min="15874" max="15874" width="16.28515625" style="83" customWidth="1"/>
    <col min="15875" max="15875" width="17.140625" style="83" customWidth="1"/>
    <col min="15876" max="15876" width="19.28515625" style="83" bestFit="1" customWidth="1"/>
    <col min="15877" max="15877" width="18.28515625" style="83" customWidth="1"/>
    <col min="15878" max="15878" width="39.42578125" style="83" customWidth="1"/>
    <col min="15879" max="16127" width="9.140625" style="83"/>
    <col min="16128" max="16128" width="30.7109375" style="83" customWidth="1"/>
    <col min="16129" max="16129" width="14.7109375" style="83" customWidth="1"/>
    <col min="16130" max="16130" width="16.28515625" style="83" customWidth="1"/>
    <col min="16131" max="16131" width="17.140625" style="83" customWidth="1"/>
    <col min="16132" max="16132" width="19.28515625" style="83" bestFit="1" customWidth="1"/>
    <col min="16133" max="16133" width="18.28515625" style="83" customWidth="1"/>
    <col min="16134" max="16134" width="39.42578125" style="83" customWidth="1"/>
    <col min="16135" max="16383" width="9.140625" style="83"/>
    <col min="16384" max="16384" width="9.140625" style="83" customWidth="1"/>
  </cols>
  <sheetData>
    <row r="1" spans="1:21">
      <c r="A1" s="137" t="s">
        <v>74</v>
      </c>
    </row>
    <row r="2" spans="1:21">
      <c r="A2" s="123" t="s">
        <v>64</v>
      </c>
      <c r="B2" s="123"/>
      <c r="C2" s="123"/>
      <c r="D2" s="123"/>
      <c r="E2" s="372"/>
      <c r="F2" s="124"/>
      <c r="G2" s="124"/>
      <c r="H2" s="124"/>
      <c r="I2" s="124"/>
      <c r="J2" s="124"/>
    </row>
    <row r="3" spans="1:21">
      <c r="A3" s="123" t="s">
        <v>6</v>
      </c>
      <c r="B3" s="123"/>
      <c r="C3" s="123"/>
      <c r="D3" s="123"/>
      <c r="E3" s="372"/>
      <c r="F3" s="124"/>
      <c r="G3" s="124"/>
      <c r="H3" s="124"/>
      <c r="I3" s="124"/>
      <c r="J3" s="124"/>
    </row>
    <row r="4" spans="1:21">
      <c r="A4" s="123" t="s">
        <v>548</v>
      </c>
      <c r="B4" s="123"/>
      <c r="C4" s="123"/>
      <c r="D4" s="123"/>
      <c r="E4" s="372"/>
      <c r="F4" s="124"/>
      <c r="G4" s="124"/>
      <c r="H4" s="124"/>
      <c r="I4" s="124"/>
      <c r="J4" s="124"/>
    </row>
    <row r="5" spans="1:21">
      <c r="A5" s="137"/>
      <c r="B5" s="137"/>
      <c r="C5" s="137"/>
      <c r="E5" s="507"/>
      <c r="Q5" s="1015"/>
      <c r="R5" s="1015"/>
      <c r="S5" s="1015"/>
      <c r="T5" s="1015"/>
      <c r="U5" s="1015"/>
    </row>
    <row r="6" spans="1:21" s="137" customFormat="1" ht="21.75" customHeight="1">
      <c r="A6" s="125" t="s">
        <v>2</v>
      </c>
      <c r="B6" s="101" t="s">
        <v>48</v>
      </c>
      <c r="C6" s="101" t="s">
        <v>48</v>
      </c>
      <c r="D6" s="101" t="s">
        <v>48</v>
      </c>
      <c r="E6" s="1112" t="s">
        <v>547</v>
      </c>
      <c r="F6" s="1113"/>
      <c r="G6" s="1113"/>
      <c r="H6" s="1114"/>
      <c r="I6" s="1115" t="s">
        <v>549</v>
      </c>
      <c r="J6" s="1116"/>
      <c r="K6" s="1116"/>
      <c r="L6" s="1116"/>
      <c r="M6" s="1116"/>
      <c r="N6" s="1116"/>
      <c r="O6" s="1116"/>
      <c r="P6" s="1117"/>
      <c r="Q6" s="1016"/>
      <c r="R6" s="1016"/>
      <c r="S6" s="1016"/>
      <c r="T6" s="1016"/>
      <c r="U6" s="1016"/>
    </row>
    <row r="7" spans="1:21" s="137" customFormat="1">
      <c r="A7" s="720"/>
      <c r="B7" s="105" t="s">
        <v>395</v>
      </c>
      <c r="C7" s="105" t="s">
        <v>470</v>
      </c>
      <c r="D7" s="105" t="s">
        <v>546</v>
      </c>
      <c r="E7" s="1042" t="s">
        <v>253</v>
      </c>
      <c r="F7" s="107" t="s">
        <v>258</v>
      </c>
      <c r="G7" s="107" t="s">
        <v>258</v>
      </c>
      <c r="H7" s="107" t="s">
        <v>0</v>
      </c>
      <c r="I7" s="1118" t="s">
        <v>66</v>
      </c>
      <c r="J7" s="1119"/>
      <c r="K7" s="1119"/>
      <c r="L7" s="1119"/>
      <c r="M7" s="1119"/>
      <c r="N7" s="1119"/>
      <c r="O7" s="1119"/>
      <c r="P7" s="1120"/>
      <c r="Q7" s="1016"/>
      <c r="R7" s="1016"/>
      <c r="S7" s="1016"/>
      <c r="T7" s="1016"/>
      <c r="U7" s="1016"/>
    </row>
    <row r="8" spans="1:21">
      <c r="A8" s="721"/>
      <c r="B8" s="722"/>
      <c r="C8" s="722"/>
      <c r="D8" s="376"/>
      <c r="E8" s="1043">
        <f>+I8*L8*O8</f>
        <v>0</v>
      </c>
      <c r="F8" s="385"/>
      <c r="G8" s="385"/>
      <c r="H8" s="385">
        <f>+E8+F8+G8</f>
        <v>0</v>
      </c>
      <c r="I8" s="1020"/>
      <c r="J8" s="1017" t="s">
        <v>552</v>
      </c>
      <c r="K8" s="1017" t="s">
        <v>550</v>
      </c>
      <c r="L8" s="1017"/>
      <c r="M8" s="1017" t="s">
        <v>551</v>
      </c>
      <c r="N8" s="1017" t="s">
        <v>550</v>
      </c>
      <c r="O8" s="1017"/>
      <c r="P8" s="1021" t="s">
        <v>3</v>
      </c>
      <c r="Q8" s="1015"/>
      <c r="R8" s="1015"/>
      <c r="S8" s="1015"/>
      <c r="T8" s="1015"/>
      <c r="U8" s="1015"/>
    </row>
    <row r="9" spans="1:21">
      <c r="A9" s="723"/>
      <c r="B9" s="723"/>
      <c r="C9" s="723"/>
      <c r="D9" s="188"/>
      <c r="E9" s="1044">
        <f t="shared" ref="E9:E43" si="0">+I9*L9*O9</f>
        <v>0</v>
      </c>
      <c r="F9" s="389"/>
      <c r="G9" s="389"/>
      <c r="H9" s="389">
        <f>+E9+F9+G9</f>
        <v>0</v>
      </c>
      <c r="I9" s="1022"/>
      <c r="J9" s="1023" t="s">
        <v>552</v>
      </c>
      <c r="K9" s="1023" t="s">
        <v>550</v>
      </c>
      <c r="L9" s="1023"/>
      <c r="M9" s="1023" t="s">
        <v>551</v>
      </c>
      <c r="N9" s="1023" t="s">
        <v>550</v>
      </c>
      <c r="O9" s="1023"/>
      <c r="P9" s="1024" t="s">
        <v>3</v>
      </c>
      <c r="Q9" s="1015"/>
      <c r="R9" s="1015"/>
      <c r="S9" s="1015"/>
      <c r="T9" s="1015"/>
      <c r="U9" s="1015"/>
    </row>
    <row r="10" spans="1:21">
      <c r="A10" s="724"/>
      <c r="B10" s="724"/>
      <c r="C10" s="724"/>
      <c r="D10" s="188"/>
      <c r="E10" s="1044">
        <f t="shared" si="0"/>
        <v>0</v>
      </c>
      <c r="F10" s="389"/>
      <c r="G10" s="389"/>
      <c r="H10" s="389">
        <f t="shared" ref="H10:H43" si="1">+E10+F10+G10</f>
        <v>0</v>
      </c>
      <c r="I10" s="1022"/>
      <c r="J10" s="1023" t="s">
        <v>552</v>
      </c>
      <c r="K10" s="1023" t="s">
        <v>550</v>
      </c>
      <c r="L10" s="1023"/>
      <c r="M10" s="1023" t="s">
        <v>551</v>
      </c>
      <c r="N10" s="1023" t="s">
        <v>550</v>
      </c>
      <c r="O10" s="1023"/>
      <c r="P10" s="1024" t="s">
        <v>3</v>
      </c>
      <c r="Q10" s="1015"/>
      <c r="R10" s="1015"/>
      <c r="S10" s="1015"/>
      <c r="T10" s="1015"/>
      <c r="U10" s="1015"/>
    </row>
    <row r="11" spans="1:21">
      <c r="A11" s="724"/>
      <c r="B11" s="724"/>
      <c r="C11" s="724"/>
      <c r="D11" s="188"/>
      <c r="E11" s="1044">
        <f t="shared" si="0"/>
        <v>0</v>
      </c>
      <c r="F11" s="389"/>
      <c r="G11" s="389"/>
      <c r="H11" s="389">
        <f t="shared" si="1"/>
        <v>0</v>
      </c>
      <c r="I11" s="1022"/>
      <c r="J11" s="1023" t="s">
        <v>552</v>
      </c>
      <c r="K11" s="1023" t="s">
        <v>550</v>
      </c>
      <c r="L11" s="1023"/>
      <c r="M11" s="1023" t="s">
        <v>551</v>
      </c>
      <c r="N11" s="1023" t="s">
        <v>550</v>
      </c>
      <c r="O11" s="1023"/>
      <c r="P11" s="1024" t="s">
        <v>3</v>
      </c>
      <c r="Q11" s="1015"/>
      <c r="R11" s="1015"/>
      <c r="S11" s="1015"/>
      <c r="T11" s="1015"/>
      <c r="U11" s="1015"/>
    </row>
    <row r="12" spans="1:21">
      <c r="A12" s="154"/>
      <c r="B12" s="154"/>
      <c r="C12" s="154"/>
      <c r="D12" s="154"/>
      <c r="E12" s="1044">
        <f t="shared" si="0"/>
        <v>0</v>
      </c>
      <c r="F12" s="389"/>
      <c r="G12" s="389"/>
      <c r="H12" s="389">
        <f t="shared" si="1"/>
        <v>0</v>
      </c>
      <c r="I12" s="1022"/>
      <c r="J12" s="1023" t="s">
        <v>552</v>
      </c>
      <c r="K12" s="1023" t="s">
        <v>550</v>
      </c>
      <c r="L12" s="1023"/>
      <c r="M12" s="1023" t="s">
        <v>551</v>
      </c>
      <c r="N12" s="1023" t="s">
        <v>550</v>
      </c>
      <c r="O12" s="1023"/>
      <c r="P12" s="1024" t="s">
        <v>3</v>
      </c>
      <c r="Q12" s="1015"/>
      <c r="R12" s="1015"/>
      <c r="S12" s="1015"/>
      <c r="T12" s="1015"/>
      <c r="U12" s="1015"/>
    </row>
    <row r="13" spans="1:21">
      <c r="A13" s="154"/>
      <c r="B13" s="154"/>
      <c r="C13" s="154"/>
      <c r="D13" s="154"/>
      <c r="E13" s="1044">
        <f t="shared" si="0"/>
        <v>0</v>
      </c>
      <c r="F13" s="389"/>
      <c r="G13" s="389"/>
      <c r="H13" s="188">
        <f t="shared" si="1"/>
        <v>0</v>
      </c>
      <c r="I13" s="1022"/>
      <c r="J13" s="1023" t="s">
        <v>552</v>
      </c>
      <c r="K13" s="1023" t="s">
        <v>550</v>
      </c>
      <c r="L13" s="1023"/>
      <c r="M13" s="1023" t="s">
        <v>551</v>
      </c>
      <c r="N13" s="1023" t="s">
        <v>550</v>
      </c>
      <c r="O13" s="1023"/>
      <c r="P13" s="1024" t="s">
        <v>3</v>
      </c>
      <c r="Q13" s="1015"/>
      <c r="R13" s="1015"/>
      <c r="S13" s="1015"/>
      <c r="T13" s="1015"/>
      <c r="U13" s="1015"/>
    </row>
    <row r="14" spans="1:21">
      <c r="A14" s="154"/>
      <c r="B14" s="154"/>
      <c r="C14" s="154"/>
      <c r="D14" s="154"/>
      <c r="E14" s="1044">
        <f t="shared" si="0"/>
        <v>0</v>
      </c>
      <c r="F14" s="389"/>
      <c r="G14" s="389"/>
      <c r="H14" s="188">
        <f t="shared" si="1"/>
        <v>0</v>
      </c>
      <c r="I14" s="1022"/>
      <c r="J14" s="1023" t="s">
        <v>552</v>
      </c>
      <c r="K14" s="1023" t="s">
        <v>550</v>
      </c>
      <c r="L14" s="1023"/>
      <c r="M14" s="1023" t="s">
        <v>551</v>
      </c>
      <c r="N14" s="1023" t="s">
        <v>550</v>
      </c>
      <c r="O14" s="1023"/>
      <c r="P14" s="1024" t="s">
        <v>3</v>
      </c>
      <c r="Q14" s="1015"/>
      <c r="R14" s="1015"/>
      <c r="S14" s="1015"/>
      <c r="T14" s="1015"/>
      <c r="U14" s="1015"/>
    </row>
    <row r="15" spans="1:21">
      <c r="A15" s="154"/>
      <c r="B15" s="154"/>
      <c r="C15" s="154"/>
      <c r="D15" s="154"/>
      <c r="E15" s="1044">
        <f t="shared" si="0"/>
        <v>0</v>
      </c>
      <c r="F15" s="389"/>
      <c r="G15" s="389"/>
      <c r="H15" s="188">
        <f t="shared" si="1"/>
        <v>0</v>
      </c>
      <c r="I15" s="1022"/>
      <c r="J15" s="1023" t="s">
        <v>552</v>
      </c>
      <c r="K15" s="1023" t="s">
        <v>550</v>
      </c>
      <c r="L15" s="1023"/>
      <c r="M15" s="1023" t="s">
        <v>551</v>
      </c>
      <c r="N15" s="1023" t="s">
        <v>550</v>
      </c>
      <c r="O15" s="1023"/>
      <c r="P15" s="1024" t="s">
        <v>3</v>
      </c>
      <c r="Q15" s="1015"/>
      <c r="R15" s="1015"/>
      <c r="S15" s="1015"/>
      <c r="T15" s="1015"/>
      <c r="U15" s="1015"/>
    </row>
    <row r="16" spans="1:21">
      <c r="A16" s="154"/>
      <c r="B16" s="154"/>
      <c r="C16" s="154"/>
      <c r="D16" s="154"/>
      <c r="E16" s="1044">
        <f t="shared" si="0"/>
        <v>0</v>
      </c>
      <c r="F16" s="389"/>
      <c r="G16" s="389"/>
      <c r="H16" s="188">
        <f t="shared" si="1"/>
        <v>0</v>
      </c>
      <c r="I16" s="1022"/>
      <c r="J16" s="1023" t="s">
        <v>552</v>
      </c>
      <c r="K16" s="1023" t="s">
        <v>550</v>
      </c>
      <c r="L16" s="1023"/>
      <c r="M16" s="1023" t="s">
        <v>551</v>
      </c>
      <c r="N16" s="1023" t="s">
        <v>550</v>
      </c>
      <c r="O16" s="1023"/>
      <c r="P16" s="1024" t="s">
        <v>3</v>
      </c>
      <c r="Q16" s="1015"/>
      <c r="R16" s="1015"/>
      <c r="S16" s="1015"/>
      <c r="T16" s="1015"/>
      <c r="U16" s="1015"/>
    </row>
    <row r="17" spans="1:21">
      <c r="A17" s="154"/>
      <c r="B17" s="154"/>
      <c r="C17" s="154"/>
      <c r="D17" s="154"/>
      <c r="E17" s="1044">
        <f t="shared" si="0"/>
        <v>0</v>
      </c>
      <c r="F17" s="389"/>
      <c r="G17" s="389"/>
      <c r="H17" s="188">
        <f t="shared" si="1"/>
        <v>0</v>
      </c>
      <c r="I17" s="1022"/>
      <c r="J17" s="1023" t="s">
        <v>552</v>
      </c>
      <c r="K17" s="1023" t="s">
        <v>550</v>
      </c>
      <c r="L17" s="1023"/>
      <c r="M17" s="1023" t="s">
        <v>551</v>
      </c>
      <c r="N17" s="1023" t="s">
        <v>550</v>
      </c>
      <c r="O17" s="1023"/>
      <c r="P17" s="1024" t="s">
        <v>3</v>
      </c>
      <c r="Q17" s="1015"/>
      <c r="R17" s="1015"/>
      <c r="S17" s="1015"/>
      <c r="T17" s="1015"/>
      <c r="U17" s="1015"/>
    </row>
    <row r="18" spans="1:21">
      <c r="A18" s="154"/>
      <c r="B18" s="154"/>
      <c r="C18" s="154"/>
      <c r="D18" s="154"/>
      <c r="E18" s="1044">
        <f t="shared" si="0"/>
        <v>0</v>
      </c>
      <c r="F18" s="389"/>
      <c r="G18" s="389"/>
      <c r="H18" s="188">
        <f t="shared" si="1"/>
        <v>0</v>
      </c>
      <c r="I18" s="1022"/>
      <c r="J18" s="1023" t="s">
        <v>552</v>
      </c>
      <c r="K18" s="1023" t="s">
        <v>550</v>
      </c>
      <c r="L18" s="1023"/>
      <c r="M18" s="1023" t="s">
        <v>551</v>
      </c>
      <c r="N18" s="1023" t="s">
        <v>550</v>
      </c>
      <c r="O18" s="1023"/>
      <c r="P18" s="1024" t="s">
        <v>3</v>
      </c>
      <c r="Q18" s="1015"/>
      <c r="R18" s="1015"/>
      <c r="S18" s="1015"/>
      <c r="T18" s="1015"/>
      <c r="U18" s="1015"/>
    </row>
    <row r="19" spans="1:21">
      <c r="A19" s="154"/>
      <c r="B19" s="154"/>
      <c r="C19" s="154"/>
      <c r="D19" s="154"/>
      <c r="E19" s="1044">
        <f t="shared" si="0"/>
        <v>0</v>
      </c>
      <c r="F19" s="389"/>
      <c r="G19" s="389"/>
      <c r="H19" s="188">
        <f t="shared" si="1"/>
        <v>0</v>
      </c>
      <c r="I19" s="1022"/>
      <c r="J19" s="1023" t="s">
        <v>552</v>
      </c>
      <c r="K19" s="1023" t="s">
        <v>550</v>
      </c>
      <c r="L19" s="1023"/>
      <c r="M19" s="1023" t="s">
        <v>551</v>
      </c>
      <c r="N19" s="1023" t="s">
        <v>550</v>
      </c>
      <c r="O19" s="1023"/>
      <c r="P19" s="1024" t="s">
        <v>3</v>
      </c>
      <c r="Q19" s="1015"/>
      <c r="R19" s="1015"/>
      <c r="S19" s="1015"/>
      <c r="T19" s="1015"/>
      <c r="U19" s="1015"/>
    </row>
    <row r="20" spans="1:21">
      <c r="A20" s="154"/>
      <c r="B20" s="154"/>
      <c r="C20" s="154"/>
      <c r="D20" s="154"/>
      <c r="E20" s="1044">
        <f t="shared" si="0"/>
        <v>0</v>
      </c>
      <c r="F20" s="389"/>
      <c r="G20" s="389"/>
      <c r="H20" s="188">
        <f t="shared" si="1"/>
        <v>0</v>
      </c>
      <c r="I20" s="1022"/>
      <c r="J20" s="1023" t="s">
        <v>552</v>
      </c>
      <c r="K20" s="1023" t="s">
        <v>550</v>
      </c>
      <c r="L20" s="1023"/>
      <c r="M20" s="1023" t="s">
        <v>551</v>
      </c>
      <c r="N20" s="1023" t="s">
        <v>550</v>
      </c>
      <c r="O20" s="1023"/>
      <c r="P20" s="1024" t="s">
        <v>3</v>
      </c>
      <c r="Q20" s="1015"/>
      <c r="R20" s="1015"/>
      <c r="S20" s="1015"/>
      <c r="T20" s="1015"/>
      <c r="U20" s="1015"/>
    </row>
    <row r="21" spans="1:21">
      <c r="A21" s="154"/>
      <c r="B21" s="154"/>
      <c r="C21" s="154"/>
      <c r="D21" s="154"/>
      <c r="E21" s="1044">
        <f t="shared" si="0"/>
        <v>0</v>
      </c>
      <c r="F21" s="389"/>
      <c r="G21" s="389"/>
      <c r="H21" s="188">
        <f t="shared" si="1"/>
        <v>0</v>
      </c>
      <c r="I21" s="1022"/>
      <c r="J21" s="1023" t="s">
        <v>552</v>
      </c>
      <c r="K21" s="1023" t="s">
        <v>550</v>
      </c>
      <c r="L21" s="1023"/>
      <c r="M21" s="1023" t="s">
        <v>551</v>
      </c>
      <c r="N21" s="1023" t="s">
        <v>550</v>
      </c>
      <c r="O21" s="1023"/>
      <c r="P21" s="1024" t="s">
        <v>3</v>
      </c>
      <c r="Q21" s="1015"/>
      <c r="R21" s="1015"/>
      <c r="S21" s="1015"/>
      <c r="T21" s="1015"/>
      <c r="U21" s="1015"/>
    </row>
    <row r="22" spans="1:21">
      <c r="A22" s="154"/>
      <c r="B22" s="154"/>
      <c r="C22" s="154"/>
      <c r="D22" s="154"/>
      <c r="E22" s="1044">
        <f t="shared" si="0"/>
        <v>0</v>
      </c>
      <c r="F22" s="389"/>
      <c r="G22" s="389"/>
      <c r="H22" s="188">
        <f t="shared" si="1"/>
        <v>0</v>
      </c>
      <c r="I22" s="1022"/>
      <c r="J22" s="1023" t="s">
        <v>552</v>
      </c>
      <c r="K22" s="1023" t="s">
        <v>550</v>
      </c>
      <c r="L22" s="1023"/>
      <c r="M22" s="1023" t="s">
        <v>551</v>
      </c>
      <c r="N22" s="1023" t="s">
        <v>550</v>
      </c>
      <c r="O22" s="1023"/>
      <c r="P22" s="1024" t="s">
        <v>3</v>
      </c>
      <c r="Q22" s="1015"/>
      <c r="R22" s="1015"/>
      <c r="S22" s="1015"/>
      <c r="T22" s="1015"/>
      <c r="U22" s="1015"/>
    </row>
    <row r="23" spans="1:21">
      <c r="A23" s="154"/>
      <c r="B23" s="154"/>
      <c r="C23" s="154"/>
      <c r="D23" s="154"/>
      <c r="E23" s="1044">
        <f t="shared" si="0"/>
        <v>0</v>
      </c>
      <c r="F23" s="389"/>
      <c r="G23" s="389"/>
      <c r="H23" s="188">
        <f t="shared" si="1"/>
        <v>0</v>
      </c>
      <c r="I23" s="1022"/>
      <c r="J23" s="1023" t="s">
        <v>552</v>
      </c>
      <c r="K23" s="1023" t="s">
        <v>550</v>
      </c>
      <c r="L23" s="1023"/>
      <c r="M23" s="1023" t="s">
        <v>551</v>
      </c>
      <c r="N23" s="1023" t="s">
        <v>550</v>
      </c>
      <c r="O23" s="1023"/>
      <c r="P23" s="1024" t="s">
        <v>3</v>
      </c>
      <c r="Q23" s="1015"/>
      <c r="R23" s="1015"/>
      <c r="S23" s="1015"/>
      <c r="T23" s="1015"/>
      <c r="U23" s="1015"/>
    </row>
    <row r="24" spans="1:21">
      <c r="A24" s="154"/>
      <c r="B24" s="154"/>
      <c r="C24" s="154"/>
      <c r="D24" s="154"/>
      <c r="E24" s="1044">
        <f t="shared" si="0"/>
        <v>0</v>
      </c>
      <c r="F24" s="389"/>
      <c r="G24" s="389"/>
      <c r="H24" s="188">
        <f t="shared" si="1"/>
        <v>0</v>
      </c>
      <c r="I24" s="1022"/>
      <c r="J24" s="1023" t="s">
        <v>552</v>
      </c>
      <c r="K24" s="1023" t="s">
        <v>550</v>
      </c>
      <c r="L24" s="1023"/>
      <c r="M24" s="1023" t="s">
        <v>551</v>
      </c>
      <c r="N24" s="1023" t="s">
        <v>550</v>
      </c>
      <c r="O24" s="1023"/>
      <c r="P24" s="1024" t="s">
        <v>3</v>
      </c>
      <c r="Q24" s="1015"/>
      <c r="R24" s="1015"/>
      <c r="S24" s="1015"/>
      <c r="T24" s="1015"/>
      <c r="U24" s="1015"/>
    </row>
    <row r="25" spans="1:21">
      <c r="A25" s="154"/>
      <c r="B25" s="154"/>
      <c r="C25" s="154"/>
      <c r="D25" s="154"/>
      <c r="E25" s="1044">
        <f t="shared" si="0"/>
        <v>0</v>
      </c>
      <c r="F25" s="389"/>
      <c r="G25" s="389"/>
      <c r="H25" s="188">
        <f t="shared" si="1"/>
        <v>0</v>
      </c>
      <c r="I25" s="1022"/>
      <c r="J25" s="1023" t="s">
        <v>552</v>
      </c>
      <c r="K25" s="1023" t="s">
        <v>550</v>
      </c>
      <c r="L25" s="1023"/>
      <c r="M25" s="1023" t="s">
        <v>551</v>
      </c>
      <c r="N25" s="1023" t="s">
        <v>550</v>
      </c>
      <c r="O25" s="1023"/>
      <c r="P25" s="1024" t="s">
        <v>3</v>
      </c>
      <c r="Q25" s="1015"/>
      <c r="R25" s="1015"/>
      <c r="S25" s="1015"/>
      <c r="T25" s="1015"/>
      <c r="U25" s="1015"/>
    </row>
    <row r="26" spans="1:21">
      <c r="A26" s="154"/>
      <c r="B26" s="154"/>
      <c r="C26" s="154"/>
      <c r="D26" s="154"/>
      <c r="E26" s="1044">
        <f t="shared" si="0"/>
        <v>0</v>
      </c>
      <c r="F26" s="389"/>
      <c r="G26" s="389"/>
      <c r="H26" s="188">
        <f t="shared" si="1"/>
        <v>0</v>
      </c>
      <c r="I26" s="1022"/>
      <c r="J26" s="1023" t="s">
        <v>552</v>
      </c>
      <c r="K26" s="1023" t="s">
        <v>550</v>
      </c>
      <c r="L26" s="1023"/>
      <c r="M26" s="1023" t="s">
        <v>551</v>
      </c>
      <c r="N26" s="1023" t="s">
        <v>550</v>
      </c>
      <c r="O26" s="1023"/>
      <c r="P26" s="1024" t="s">
        <v>3</v>
      </c>
      <c r="Q26" s="1015"/>
      <c r="R26" s="1015"/>
      <c r="S26" s="1015"/>
      <c r="T26" s="1015"/>
      <c r="U26" s="1015"/>
    </row>
    <row r="27" spans="1:21">
      <c r="A27" s="154"/>
      <c r="B27" s="154"/>
      <c r="C27" s="154"/>
      <c r="D27" s="154"/>
      <c r="E27" s="1044">
        <f t="shared" si="0"/>
        <v>0</v>
      </c>
      <c r="F27" s="389"/>
      <c r="G27" s="389"/>
      <c r="H27" s="188">
        <f t="shared" si="1"/>
        <v>0</v>
      </c>
      <c r="I27" s="1022"/>
      <c r="J27" s="1023" t="s">
        <v>552</v>
      </c>
      <c r="K27" s="1023" t="s">
        <v>550</v>
      </c>
      <c r="L27" s="1023"/>
      <c r="M27" s="1023" t="s">
        <v>551</v>
      </c>
      <c r="N27" s="1023" t="s">
        <v>550</v>
      </c>
      <c r="O27" s="1023"/>
      <c r="P27" s="1024" t="s">
        <v>3</v>
      </c>
      <c r="Q27" s="1015"/>
      <c r="R27" s="1015"/>
      <c r="S27" s="1015"/>
      <c r="T27" s="1015"/>
      <c r="U27" s="1015"/>
    </row>
    <row r="28" spans="1:21">
      <c r="A28" s="154"/>
      <c r="B28" s="154"/>
      <c r="C28" s="154"/>
      <c r="D28" s="154"/>
      <c r="E28" s="1044">
        <f t="shared" si="0"/>
        <v>0</v>
      </c>
      <c r="F28" s="389"/>
      <c r="G28" s="389"/>
      <c r="H28" s="188">
        <f t="shared" si="1"/>
        <v>0</v>
      </c>
      <c r="I28" s="1022"/>
      <c r="J28" s="1023" t="s">
        <v>552</v>
      </c>
      <c r="K28" s="1023" t="s">
        <v>550</v>
      </c>
      <c r="L28" s="1023"/>
      <c r="M28" s="1023" t="s">
        <v>551</v>
      </c>
      <c r="N28" s="1023" t="s">
        <v>550</v>
      </c>
      <c r="O28" s="1023"/>
      <c r="P28" s="1024" t="s">
        <v>3</v>
      </c>
      <c r="Q28" s="1015"/>
      <c r="R28" s="1015"/>
      <c r="S28" s="1015"/>
      <c r="T28" s="1015"/>
      <c r="U28" s="1015"/>
    </row>
    <row r="29" spans="1:21">
      <c r="A29" s="154"/>
      <c r="B29" s="154"/>
      <c r="C29" s="154"/>
      <c r="D29" s="154"/>
      <c r="E29" s="1044">
        <f t="shared" si="0"/>
        <v>0</v>
      </c>
      <c r="F29" s="389"/>
      <c r="G29" s="389"/>
      <c r="H29" s="188">
        <f t="shared" si="1"/>
        <v>0</v>
      </c>
      <c r="I29" s="1022"/>
      <c r="J29" s="1023" t="s">
        <v>552</v>
      </c>
      <c r="K29" s="1023" t="s">
        <v>550</v>
      </c>
      <c r="L29" s="1023"/>
      <c r="M29" s="1023" t="s">
        <v>551</v>
      </c>
      <c r="N29" s="1023" t="s">
        <v>550</v>
      </c>
      <c r="O29" s="1023"/>
      <c r="P29" s="1024" t="s">
        <v>3</v>
      </c>
      <c r="Q29" s="1015"/>
      <c r="R29" s="1015"/>
      <c r="S29" s="1015"/>
      <c r="T29" s="1015"/>
      <c r="U29" s="1015"/>
    </row>
    <row r="30" spans="1:21">
      <c r="A30" s="154"/>
      <c r="B30" s="154"/>
      <c r="C30" s="154"/>
      <c r="D30" s="154"/>
      <c r="E30" s="1044">
        <f t="shared" si="0"/>
        <v>0</v>
      </c>
      <c r="F30" s="389"/>
      <c r="G30" s="389"/>
      <c r="H30" s="188">
        <f t="shared" si="1"/>
        <v>0</v>
      </c>
      <c r="I30" s="1022"/>
      <c r="J30" s="1023" t="s">
        <v>552</v>
      </c>
      <c r="K30" s="1023" t="s">
        <v>550</v>
      </c>
      <c r="L30" s="1023"/>
      <c r="M30" s="1023" t="s">
        <v>551</v>
      </c>
      <c r="N30" s="1023" t="s">
        <v>550</v>
      </c>
      <c r="O30" s="1023"/>
      <c r="P30" s="1024" t="s">
        <v>3</v>
      </c>
      <c r="Q30" s="1015"/>
      <c r="R30" s="1015"/>
      <c r="S30" s="1015"/>
      <c r="T30" s="1015"/>
      <c r="U30" s="1015"/>
    </row>
    <row r="31" spans="1:21">
      <c r="A31" s="154"/>
      <c r="B31" s="154"/>
      <c r="C31" s="154"/>
      <c r="D31" s="154"/>
      <c r="E31" s="1044">
        <f t="shared" si="0"/>
        <v>0</v>
      </c>
      <c r="F31" s="389"/>
      <c r="G31" s="389"/>
      <c r="H31" s="188">
        <f t="shared" si="1"/>
        <v>0</v>
      </c>
      <c r="I31" s="1022"/>
      <c r="J31" s="1023" t="s">
        <v>552</v>
      </c>
      <c r="K31" s="1023" t="s">
        <v>550</v>
      </c>
      <c r="L31" s="1023"/>
      <c r="M31" s="1023" t="s">
        <v>551</v>
      </c>
      <c r="N31" s="1023" t="s">
        <v>550</v>
      </c>
      <c r="O31" s="1023"/>
      <c r="P31" s="1024" t="s">
        <v>3</v>
      </c>
      <c r="Q31" s="1015"/>
      <c r="R31" s="1015"/>
      <c r="S31" s="1015"/>
      <c r="T31" s="1015"/>
      <c r="U31" s="1015"/>
    </row>
    <row r="32" spans="1:21">
      <c r="A32" s="154"/>
      <c r="B32" s="154"/>
      <c r="C32" s="154"/>
      <c r="D32" s="154"/>
      <c r="E32" s="1044">
        <f t="shared" si="0"/>
        <v>0</v>
      </c>
      <c r="F32" s="389"/>
      <c r="G32" s="389"/>
      <c r="H32" s="188">
        <f t="shared" si="1"/>
        <v>0</v>
      </c>
      <c r="I32" s="1022"/>
      <c r="J32" s="1023" t="s">
        <v>552</v>
      </c>
      <c r="K32" s="1023" t="s">
        <v>550</v>
      </c>
      <c r="L32" s="1023"/>
      <c r="M32" s="1023" t="s">
        <v>551</v>
      </c>
      <c r="N32" s="1023" t="s">
        <v>550</v>
      </c>
      <c r="O32" s="1023"/>
      <c r="P32" s="1024" t="s">
        <v>3</v>
      </c>
      <c r="Q32" s="1015"/>
      <c r="R32" s="1015"/>
      <c r="S32" s="1015"/>
      <c r="T32" s="1015"/>
      <c r="U32" s="1015"/>
    </row>
    <row r="33" spans="1:21">
      <c r="A33" s="154"/>
      <c r="B33" s="154"/>
      <c r="C33" s="154"/>
      <c r="D33" s="154"/>
      <c r="E33" s="1044">
        <f t="shared" si="0"/>
        <v>0</v>
      </c>
      <c r="F33" s="389"/>
      <c r="G33" s="389"/>
      <c r="H33" s="188">
        <f t="shared" si="1"/>
        <v>0</v>
      </c>
      <c r="I33" s="1022"/>
      <c r="J33" s="1023" t="s">
        <v>552</v>
      </c>
      <c r="K33" s="1023" t="s">
        <v>550</v>
      </c>
      <c r="L33" s="1023"/>
      <c r="M33" s="1023" t="s">
        <v>551</v>
      </c>
      <c r="N33" s="1023" t="s">
        <v>550</v>
      </c>
      <c r="O33" s="1023"/>
      <c r="P33" s="1024" t="s">
        <v>3</v>
      </c>
      <c r="Q33" s="1015"/>
      <c r="R33" s="1015"/>
      <c r="S33" s="1015"/>
      <c r="T33" s="1015"/>
      <c r="U33" s="1015"/>
    </row>
    <row r="34" spans="1:21">
      <c r="A34" s="154"/>
      <c r="B34" s="154"/>
      <c r="C34" s="154"/>
      <c r="D34" s="154"/>
      <c r="E34" s="1044">
        <f t="shared" si="0"/>
        <v>0</v>
      </c>
      <c r="F34" s="389"/>
      <c r="G34" s="389"/>
      <c r="H34" s="188">
        <f t="shared" si="1"/>
        <v>0</v>
      </c>
      <c r="I34" s="1022"/>
      <c r="J34" s="1023" t="s">
        <v>552</v>
      </c>
      <c r="K34" s="1023" t="s">
        <v>550</v>
      </c>
      <c r="L34" s="1023"/>
      <c r="M34" s="1023" t="s">
        <v>551</v>
      </c>
      <c r="N34" s="1023" t="s">
        <v>550</v>
      </c>
      <c r="O34" s="1023"/>
      <c r="P34" s="1024" t="s">
        <v>3</v>
      </c>
      <c r="Q34" s="1015"/>
      <c r="R34" s="1015"/>
      <c r="S34" s="1015"/>
      <c r="T34" s="1015"/>
      <c r="U34" s="1015"/>
    </row>
    <row r="35" spans="1:21">
      <c r="A35" s="154"/>
      <c r="B35" s="154"/>
      <c r="C35" s="154"/>
      <c r="D35" s="154"/>
      <c r="E35" s="1044">
        <f t="shared" si="0"/>
        <v>0</v>
      </c>
      <c r="F35" s="389"/>
      <c r="G35" s="389"/>
      <c r="H35" s="188">
        <f t="shared" si="1"/>
        <v>0</v>
      </c>
      <c r="I35" s="1022"/>
      <c r="J35" s="1023" t="s">
        <v>552</v>
      </c>
      <c r="K35" s="1023" t="s">
        <v>550</v>
      </c>
      <c r="L35" s="1023"/>
      <c r="M35" s="1023" t="s">
        <v>551</v>
      </c>
      <c r="N35" s="1023" t="s">
        <v>550</v>
      </c>
      <c r="O35" s="1023"/>
      <c r="P35" s="1024" t="s">
        <v>3</v>
      </c>
      <c r="Q35" s="1015"/>
      <c r="R35" s="1015"/>
      <c r="S35" s="1015"/>
      <c r="T35" s="1015"/>
      <c r="U35" s="1015"/>
    </row>
    <row r="36" spans="1:21">
      <c r="A36" s="154"/>
      <c r="B36" s="154"/>
      <c r="C36" s="154"/>
      <c r="D36" s="154"/>
      <c r="E36" s="1044">
        <f t="shared" si="0"/>
        <v>0</v>
      </c>
      <c r="F36" s="389"/>
      <c r="G36" s="389"/>
      <c r="H36" s="188">
        <f t="shared" si="1"/>
        <v>0</v>
      </c>
      <c r="I36" s="1022"/>
      <c r="J36" s="1023" t="s">
        <v>552</v>
      </c>
      <c r="K36" s="1023" t="s">
        <v>550</v>
      </c>
      <c r="L36" s="1023"/>
      <c r="M36" s="1023" t="s">
        <v>551</v>
      </c>
      <c r="N36" s="1023" t="s">
        <v>550</v>
      </c>
      <c r="O36" s="1023"/>
      <c r="P36" s="1024" t="s">
        <v>3</v>
      </c>
      <c r="Q36" s="1015"/>
      <c r="R36" s="1015"/>
      <c r="S36" s="1015"/>
      <c r="T36" s="1015"/>
      <c r="U36" s="1015"/>
    </row>
    <row r="37" spans="1:21">
      <c r="A37" s="154"/>
      <c r="B37" s="154"/>
      <c r="C37" s="154"/>
      <c r="D37" s="154"/>
      <c r="E37" s="1044">
        <f t="shared" si="0"/>
        <v>0</v>
      </c>
      <c r="F37" s="389"/>
      <c r="G37" s="389"/>
      <c r="H37" s="188">
        <f t="shared" si="1"/>
        <v>0</v>
      </c>
      <c r="I37" s="1022"/>
      <c r="J37" s="1023" t="s">
        <v>552</v>
      </c>
      <c r="K37" s="1023" t="s">
        <v>550</v>
      </c>
      <c r="L37" s="1023"/>
      <c r="M37" s="1023" t="s">
        <v>551</v>
      </c>
      <c r="N37" s="1023" t="s">
        <v>550</v>
      </c>
      <c r="O37" s="1023"/>
      <c r="P37" s="1024" t="s">
        <v>3</v>
      </c>
      <c r="Q37" s="1015"/>
      <c r="R37" s="1015"/>
      <c r="S37" s="1015"/>
      <c r="T37" s="1015"/>
      <c r="U37" s="1015"/>
    </row>
    <row r="38" spans="1:21">
      <c r="A38" s="154"/>
      <c r="B38" s="154"/>
      <c r="C38" s="154"/>
      <c r="D38" s="154"/>
      <c r="E38" s="1044">
        <f t="shared" si="0"/>
        <v>0</v>
      </c>
      <c r="F38" s="389"/>
      <c r="G38" s="389"/>
      <c r="H38" s="188">
        <f t="shared" si="1"/>
        <v>0</v>
      </c>
      <c r="I38" s="1022"/>
      <c r="J38" s="1023" t="s">
        <v>552</v>
      </c>
      <c r="K38" s="1023" t="s">
        <v>550</v>
      </c>
      <c r="L38" s="1023"/>
      <c r="M38" s="1023" t="s">
        <v>551</v>
      </c>
      <c r="N38" s="1023" t="s">
        <v>550</v>
      </c>
      <c r="O38" s="1023"/>
      <c r="P38" s="1024" t="s">
        <v>3</v>
      </c>
      <c r="Q38" s="1015"/>
      <c r="R38" s="1015"/>
      <c r="S38" s="1015"/>
      <c r="T38" s="1015"/>
      <c r="U38" s="1015"/>
    </row>
    <row r="39" spans="1:21">
      <c r="A39" s="154"/>
      <c r="B39" s="154"/>
      <c r="C39" s="154"/>
      <c r="D39" s="154"/>
      <c r="E39" s="1044">
        <f t="shared" si="0"/>
        <v>0</v>
      </c>
      <c r="F39" s="389"/>
      <c r="G39" s="389"/>
      <c r="H39" s="188">
        <f t="shared" si="1"/>
        <v>0</v>
      </c>
      <c r="I39" s="1022"/>
      <c r="J39" s="1023" t="s">
        <v>552</v>
      </c>
      <c r="K39" s="1023" t="s">
        <v>550</v>
      </c>
      <c r="L39" s="1023"/>
      <c r="M39" s="1023" t="s">
        <v>551</v>
      </c>
      <c r="N39" s="1023" t="s">
        <v>550</v>
      </c>
      <c r="O39" s="1023"/>
      <c r="P39" s="1024" t="s">
        <v>3</v>
      </c>
      <c r="Q39" s="1015"/>
      <c r="R39" s="1015"/>
      <c r="S39" s="1015"/>
      <c r="T39" s="1015"/>
      <c r="U39" s="1015"/>
    </row>
    <row r="40" spans="1:21">
      <c r="A40" s="154"/>
      <c r="B40" s="154"/>
      <c r="C40" s="154"/>
      <c r="D40" s="154"/>
      <c r="E40" s="1044">
        <f t="shared" si="0"/>
        <v>0</v>
      </c>
      <c r="F40" s="389"/>
      <c r="G40" s="389"/>
      <c r="H40" s="188">
        <f t="shared" si="1"/>
        <v>0</v>
      </c>
      <c r="I40" s="1022"/>
      <c r="J40" s="1023" t="s">
        <v>552</v>
      </c>
      <c r="K40" s="1023" t="s">
        <v>550</v>
      </c>
      <c r="L40" s="1023"/>
      <c r="M40" s="1023" t="s">
        <v>551</v>
      </c>
      <c r="N40" s="1023" t="s">
        <v>550</v>
      </c>
      <c r="O40" s="1023"/>
      <c r="P40" s="1024" t="s">
        <v>3</v>
      </c>
      <c r="Q40" s="1015"/>
      <c r="R40" s="1015"/>
      <c r="S40" s="1015"/>
      <c r="T40" s="1015"/>
      <c r="U40" s="1015"/>
    </row>
    <row r="41" spans="1:21">
      <c r="A41" s="154"/>
      <c r="B41" s="154"/>
      <c r="C41" s="154"/>
      <c r="D41" s="154"/>
      <c r="E41" s="1044">
        <f t="shared" si="0"/>
        <v>0</v>
      </c>
      <c r="F41" s="389"/>
      <c r="G41" s="389"/>
      <c r="H41" s="188">
        <f t="shared" si="1"/>
        <v>0</v>
      </c>
      <c r="I41" s="1022"/>
      <c r="J41" s="1023" t="s">
        <v>552</v>
      </c>
      <c r="K41" s="1023" t="s">
        <v>550</v>
      </c>
      <c r="L41" s="1023"/>
      <c r="M41" s="1023" t="s">
        <v>551</v>
      </c>
      <c r="N41" s="1023" t="s">
        <v>550</v>
      </c>
      <c r="O41" s="1023"/>
      <c r="P41" s="1024" t="s">
        <v>3</v>
      </c>
      <c r="Q41" s="1015"/>
      <c r="R41" s="1015"/>
      <c r="S41" s="1015"/>
      <c r="T41" s="1015"/>
      <c r="U41" s="1015"/>
    </row>
    <row r="42" spans="1:21">
      <c r="A42" s="154"/>
      <c r="B42" s="154"/>
      <c r="C42" s="154"/>
      <c r="D42" s="154"/>
      <c r="E42" s="1044">
        <f t="shared" si="0"/>
        <v>0</v>
      </c>
      <c r="F42" s="389"/>
      <c r="G42" s="389"/>
      <c r="H42" s="188">
        <f t="shared" si="1"/>
        <v>0</v>
      </c>
      <c r="I42" s="1022"/>
      <c r="J42" s="1023" t="s">
        <v>552</v>
      </c>
      <c r="K42" s="1023" t="s">
        <v>550</v>
      </c>
      <c r="L42" s="1023"/>
      <c r="M42" s="1023" t="s">
        <v>551</v>
      </c>
      <c r="N42" s="1023" t="s">
        <v>550</v>
      </c>
      <c r="O42" s="1023"/>
      <c r="P42" s="1024" t="s">
        <v>3</v>
      </c>
      <c r="Q42" s="1015"/>
      <c r="R42" s="1015"/>
      <c r="S42" s="1015"/>
      <c r="T42" s="1015"/>
      <c r="U42" s="1015"/>
    </row>
    <row r="43" spans="1:21">
      <c r="A43" s="154"/>
      <c r="B43" s="154"/>
      <c r="C43" s="154"/>
      <c r="D43" s="154"/>
      <c r="E43" s="1045">
        <f t="shared" si="0"/>
        <v>0</v>
      </c>
      <c r="F43" s="1019"/>
      <c r="G43" s="1019"/>
      <c r="H43" s="1018">
        <f t="shared" si="1"/>
        <v>0</v>
      </c>
      <c r="I43" s="1025"/>
      <c r="J43" s="1026" t="s">
        <v>552</v>
      </c>
      <c r="K43" s="1026" t="s">
        <v>550</v>
      </c>
      <c r="L43" s="1026"/>
      <c r="M43" s="1026" t="s">
        <v>551</v>
      </c>
      <c r="N43" s="1026" t="s">
        <v>550</v>
      </c>
      <c r="O43" s="1026"/>
      <c r="P43" s="1027" t="s">
        <v>3</v>
      </c>
      <c r="Q43" s="1015"/>
      <c r="R43" s="1015"/>
      <c r="S43" s="1015"/>
      <c r="T43" s="1015"/>
      <c r="U43" s="1015"/>
    </row>
    <row r="44" spans="1:21">
      <c r="A44" s="1008" t="s">
        <v>0</v>
      </c>
      <c r="B44" s="1007">
        <f t="shared" ref="B44:D44" si="2">SUM(B8:B43)</f>
        <v>0</v>
      </c>
      <c r="C44" s="1007">
        <f t="shared" si="2"/>
        <v>0</v>
      </c>
      <c r="D44" s="1007">
        <f t="shared" si="2"/>
        <v>0</v>
      </c>
      <c r="E44" s="1046">
        <f>SUM(E8:E43)</f>
        <v>0</v>
      </c>
      <c r="F44" s="1007">
        <f t="shared" ref="F44:G44" si="3">SUM(F8:F43)</f>
        <v>0</v>
      </c>
      <c r="G44" s="1007">
        <f t="shared" si="3"/>
        <v>0</v>
      </c>
      <c r="H44" s="1007">
        <f>SUM(H8:H43)</f>
        <v>0</v>
      </c>
      <c r="I44" s="725"/>
      <c r="J44" s="726"/>
      <c r="K44" s="726"/>
      <c r="L44" s="726"/>
      <c r="M44" s="726"/>
      <c r="N44" s="726"/>
      <c r="O44" s="726"/>
      <c r="P44" s="727"/>
      <c r="Q44" s="1015"/>
      <c r="R44" s="1015"/>
      <c r="S44" s="1015"/>
      <c r="T44" s="1015"/>
      <c r="U44" s="1015"/>
    </row>
  </sheetData>
  <mergeCells count="3">
    <mergeCell ref="E6:H6"/>
    <mergeCell ref="I6:P6"/>
    <mergeCell ref="I7:P7"/>
  </mergeCells>
  <pageMargins left="0.55118110236220474" right="0.31496062992125984" top="0.86" bottom="0.98425196850393704" header="0.51181102362204722" footer="0.51181102362204722"/>
  <pageSetup paperSize="9" scale="72" fitToHeight="0" orientation="landscape" horizontalDpi="300" verticalDpi="300" r:id="rId1"/>
  <headerFooter alignWithMargins="0">
    <oddFooter>&amp;R&amp;9&amp;F/&amp;A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AK97"/>
  <sheetViews>
    <sheetView showGridLines="0" view="pageBreakPreview" zoomScale="90" zoomScaleNormal="75" zoomScaleSheetLayoutView="90" workbookViewId="0">
      <pane xSplit="2" ySplit="12" topLeftCell="G37" activePane="bottomRight" state="frozen"/>
      <selection activeCell="Q40" sqref="Q40"/>
      <selection pane="topRight" activeCell="Q40" sqref="Q40"/>
      <selection pane="bottomLeft" activeCell="Q40" sqref="Q40"/>
      <selection pane="bottomRight" activeCell="E17" sqref="E17:E18"/>
    </sheetView>
  </sheetViews>
  <sheetFormatPr defaultRowHeight="21"/>
  <cols>
    <col min="1" max="1" width="6.7109375" style="83" customWidth="1"/>
    <col min="2" max="2" width="44.7109375" style="83" customWidth="1"/>
    <col min="3" max="3" width="10.140625" style="83" customWidth="1"/>
    <col min="4" max="4" width="9.85546875" style="83" bestFit="1" customWidth="1"/>
    <col min="5" max="5" width="12.7109375" style="83" customWidth="1"/>
    <col min="6" max="6" width="9.85546875" style="83" customWidth="1"/>
    <col min="7" max="8" width="12.7109375" style="83" customWidth="1"/>
    <col min="9" max="9" width="13" style="83" customWidth="1"/>
    <col min="10" max="10" width="12.140625" style="83" customWidth="1"/>
    <col min="11" max="11" width="11.28515625" style="83" customWidth="1"/>
    <col min="12" max="12" width="10.28515625" style="83" customWidth="1"/>
    <col min="13" max="13" width="10.5703125" style="83" customWidth="1"/>
    <col min="14" max="14" width="9.140625" style="83"/>
    <col min="15" max="15" width="10.140625" style="83" customWidth="1"/>
    <col min="16" max="16" width="10.85546875" style="83" customWidth="1"/>
    <col min="17" max="17" width="12.7109375" style="83" customWidth="1"/>
    <col min="18" max="18" width="9.85546875" style="83" customWidth="1"/>
    <col min="19" max="20" width="12.7109375" style="83" customWidth="1"/>
    <col min="21" max="21" width="13" style="83" customWidth="1"/>
    <col min="22" max="22" width="12.140625" style="83" customWidth="1"/>
    <col min="23" max="23" width="9.85546875" style="83" customWidth="1"/>
    <col min="24" max="24" width="10.28515625" style="83" customWidth="1"/>
    <col min="25" max="25" width="10.5703125" style="83" customWidth="1"/>
    <col min="26" max="26" width="9.140625" style="83"/>
    <col min="27" max="27" width="10.140625" style="83" customWidth="1"/>
    <col min="28" max="28" width="10.85546875" style="83" customWidth="1"/>
    <col min="29" max="29" width="12.7109375" style="83" customWidth="1"/>
    <col min="30" max="30" width="9.85546875" style="83" customWidth="1"/>
    <col min="31" max="32" width="12.7109375" style="83" customWidth="1"/>
    <col min="33" max="33" width="13" style="83" customWidth="1"/>
    <col min="34" max="34" width="12.140625" style="83" customWidth="1"/>
    <col min="35" max="35" width="9.85546875" style="83" customWidth="1"/>
    <col min="36" max="36" width="10.28515625" style="83" customWidth="1"/>
    <col min="37" max="37" width="10.5703125" style="83" customWidth="1"/>
    <col min="38" max="256" width="9.140625" style="83"/>
    <col min="257" max="257" width="5.140625" style="83" customWidth="1"/>
    <col min="258" max="258" width="44.7109375" style="83" customWidth="1"/>
    <col min="259" max="259" width="10.140625" style="83" customWidth="1"/>
    <col min="260" max="260" width="10.85546875" style="83" customWidth="1"/>
    <col min="261" max="261" width="12.7109375" style="83" customWidth="1"/>
    <col min="262" max="262" width="9.85546875" style="83" customWidth="1"/>
    <col min="263" max="264" width="12.7109375" style="83" customWidth="1"/>
    <col min="265" max="265" width="13" style="83" customWidth="1"/>
    <col min="266" max="266" width="12.140625" style="83" customWidth="1"/>
    <col min="267" max="267" width="9.85546875" style="83" customWidth="1"/>
    <col min="268" max="268" width="10.28515625" style="83" customWidth="1"/>
    <col min="269" max="269" width="10.5703125" style="83" customWidth="1"/>
    <col min="270" max="512" width="9.140625" style="83"/>
    <col min="513" max="513" width="5.140625" style="83" customWidth="1"/>
    <col min="514" max="514" width="44.7109375" style="83" customWidth="1"/>
    <col min="515" max="515" width="10.140625" style="83" customWidth="1"/>
    <col min="516" max="516" width="10.85546875" style="83" customWidth="1"/>
    <col min="517" max="517" width="12.7109375" style="83" customWidth="1"/>
    <col min="518" max="518" width="9.85546875" style="83" customWidth="1"/>
    <col min="519" max="520" width="12.7109375" style="83" customWidth="1"/>
    <col min="521" max="521" width="13" style="83" customWidth="1"/>
    <col min="522" max="522" width="12.140625" style="83" customWidth="1"/>
    <col min="523" max="523" width="9.85546875" style="83" customWidth="1"/>
    <col min="524" max="524" width="10.28515625" style="83" customWidth="1"/>
    <col min="525" max="525" width="10.5703125" style="83" customWidth="1"/>
    <col min="526" max="768" width="9.140625" style="83"/>
    <col min="769" max="769" width="5.140625" style="83" customWidth="1"/>
    <col min="770" max="770" width="44.7109375" style="83" customWidth="1"/>
    <col min="771" max="771" width="10.140625" style="83" customWidth="1"/>
    <col min="772" max="772" width="10.85546875" style="83" customWidth="1"/>
    <col min="773" max="773" width="12.7109375" style="83" customWidth="1"/>
    <col min="774" max="774" width="9.85546875" style="83" customWidth="1"/>
    <col min="775" max="776" width="12.7109375" style="83" customWidth="1"/>
    <col min="777" max="777" width="13" style="83" customWidth="1"/>
    <col min="778" max="778" width="12.140625" style="83" customWidth="1"/>
    <col min="779" max="779" width="9.85546875" style="83" customWidth="1"/>
    <col min="780" max="780" width="10.28515625" style="83" customWidth="1"/>
    <col min="781" max="781" width="10.5703125" style="83" customWidth="1"/>
    <col min="782" max="1024" width="9.140625" style="83"/>
    <col min="1025" max="1025" width="5.140625" style="83" customWidth="1"/>
    <col min="1026" max="1026" width="44.7109375" style="83" customWidth="1"/>
    <col min="1027" max="1027" width="10.140625" style="83" customWidth="1"/>
    <col min="1028" max="1028" width="10.85546875" style="83" customWidth="1"/>
    <col min="1029" max="1029" width="12.7109375" style="83" customWidth="1"/>
    <col min="1030" max="1030" width="9.85546875" style="83" customWidth="1"/>
    <col min="1031" max="1032" width="12.7109375" style="83" customWidth="1"/>
    <col min="1033" max="1033" width="13" style="83" customWidth="1"/>
    <col min="1034" max="1034" width="12.140625" style="83" customWidth="1"/>
    <col min="1035" max="1035" width="9.85546875" style="83" customWidth="1"/>
    <col min="1036" max="1036" width="10.28515625" style="83" customWidth="1"/>
    <col min="1037" max="1037" width="10.5703125" style="83" customWidth="1"/>
    <col min="1038" max="1280" width="9.140625" style="83"/>
    <col min="1281" max="1281" width="5.140625" style="83" customWidth="1"/>
    <col min="1282" max="1282" width="44.7109375" style="83" customWidth="1"/>
    <col min="1283" max="1283" width="10.140625" style="83" customWidth="1"/>
    <col min="1284" max="1284" width="10.85546875" style="83" customWidth="1"/>
    <col min="1285" max="1285" width="12.7109375" style="83" customWidth="1"/>
    <col min="1286" max="1286" width="9.85546875" style="83" customWidth="1"/>
    <col min="1287" max="1288" width="12.7109375" style="83" customWidth="1"/>
    <col min="1289" max="1289" width="13" style="83" customWidth="1"/>
    <col min="1290" max="1290" width="12.140625" style="83" customWidth="1"/>
    <col min="1291" max="1291" width="9.85546875" style="83" customWidth="1"/>
    <col min="1292" max="1292" width="10.28515625" style="83" customWidth="1"/>
    <col min="1293" max="1293" width="10.5703125" style="83" customWidth="1"/>
    <col min="1294" max="1536" width="9.140625" style="83"/>
    <col min="1537" max="1537" width="5.140625" style="83" customWidth="1"/>
    <col min="1538" max="1538" width="44.7109375" style="83" customWidth="1"/>
    <col min="1539" max="1539" width="10.140625" style="83" customWidth="1"/>
    <col min="1540" max="1540" width="10.85546875" style="83" customWidth="1"/>
    <col min="1541" max="1541" width="12.7109375" style="83" customWidth="1"/>
    <col min="1542" max="1542" width="9.85546875" style="83" customWidth="1"/>
    <col min="1543" max="1544" width="12.7109375" style="83" customWidth="1"/>
    <col min="1545" max="1545" width="13" style="83" customWidth="1"/>
    <col min="1546" max="1546" width="12.140625" style="83" customWidth="1"/>
    <col min="1547" max="1547" width="9.85546875" style="83" customWidth="1"/>
    <col min="1548" max="1548" width="10.28515625" style="83" customWidth="1"/>
    <col min="1549" max="1549" width="10.5703125" style="83" customWidth="1"/>
    <col min="1550" max="1792" width="9.140625" style="83"/>
    <col min="1793" max="1793" width="5.140625" style="83" customWidth="1"/>
    <col min="1794" max="1794" width="44.7109375" style="83" customWidth="1"/>
    <col min="1795" max="1795" width="10.140625" style="83" customWidth="1"/>
    <col min="1796" max="1796" width="10.85546875" style="83" customWidth="1"/>
    <col min="1797" max="1797" width="12.7109375" style="83" customWidth="1"/>
    <col min="1798" max="1798" width="9.85546875" style="83" customWidth="1"/>
    <col min="1799" max="1800" width="12.7109375" style="83" customWidth="1"/>
    <col min="1801" max="1801" width="13" style="83" customWidth="1"/>
    <col min="1802" max="1802" width="12.140625" style="83" customWidth="1"/>
    <col min="1803" max="1803" width="9.85546875" style="83" customWidth="1"/>
    <col min="1804" max="1804" width="10.28515625" style="83" customWidth="1"/>
    <col min="1805" max="1805" width="10.5703125" style="83" customWidth="1"/>
    <col min="1806" max="2048" width="9.140625" style="83"/>
    <col min="2049" max="2049" width="5.140625" style="83" customWidth="1"/>
    <col min="2050" max="2050" width="44.7109375" style="83" customWidth="1"/>
    <col min="2051" max="2051" width="10.140625" style="83" customWidth="1"/>
    <col min="2052" max="2052" width="10.85546875" style="83" customWidth="1"/>
    <col min="2053" max="2053" width="12.7109375" style="83" customWidth="1"/>
    <col min="2054" max="2054" width="9.85546875" style="83" customWidth="1"/>
    <col min="2055" max="2056" width="12.7109375" style="83" customWidth="1"/>
    <col min="2057" max="2057" width="13" style="83" customWidth="1"/>
    <col min="2058" max="2058" width="12.140625" style="83" customWidth="1"/>
    <col min="2059" max="2059" width="9.85546875" style="83" customWidth="1"/>
    <col min="2060" max="2060" width="10.28515625" style="83" customWidth="1"/>
    <col min="2061" max="2061" width="10.5703125" style="83" customWidth="1"/>
    <col min="2062" max="2304" width="9.140625" style="83"/>
    <col min="2305" max="2305" width="5.140625" style="83" customWidth="1"/>
    <col min="2306" max="2306" width="44.7109375" style="83" customWidth="1"/>
    <col min="2307" max="2307" width="10.140625" style="83" customWidth="1"/>
    <col min="2308" max="2308" width="10.85546875" style="83" customWidth="1"/>
    <col min="2309" max="2309" width="12.7109375" style="83" customWidth="1"/>
    <col min="2310" max="2310" width="9.85546875" style="83" customWidth="1"/>
    <col min="2311" max="2312" width="12.7109375" style="83" customWidth="1"/>
    <col min="2313" max="2313" width="13" style="83" customWidth="1"/>
    <col min="2314" max="2314" width="12.140625" style="83" customWidth="1"/>
    <col min="2315" max="2315" width="9.85546875" style="83" customWidth="1"/>
    <col min="2316" max="2316" width="10.28515625" style="83" customWidth="1"/>
    <col min="2317" max="2317" width="10.5703125" style="83" customWidth="1"/>
    <col min="2318" max="2560" width="9.140625" style="83"/>
    <col min="2561" max="2561" width="5.140625" style="83" customWidth="1"/>
    <col min="2562" max="2562" width="44.7109375" style="83" customWidth="1"/>
    <col min="2563" max="2563" width="10.140625" style="83" customWidth="1"/>
    <col min="2564" max="2564" width="10.85546875" style="83" customWidth="1"/>
    <col min="2565" max="2565" width="12.7109375" style="83" customWidth="1"/>
    <col min="2566" max="2566" width="9.85546875" style="83" customWidth="1"/>
    <col min="2567" max="2568" width="12.7109375" style="83" customWidth="1"/>
    <col min="2569" max="2569" width="13" style="83" customWidth="1"/>
    <col min="2570" max="2570" width="12.140625" style="83" customWidth="1"/>
    <col min="2571" max="2571" width="9.85546875" style="83" customWidth="1"/>
    <col min="2572" max="2572" width="10.28515625" style="83" customWidth="1"/>
    <col min="2573" max="2573" width="10.5703125" style="83" customWidth="1"/>
    <col min="2574" max="2816" width="9.140625" style="83"/>
    <col min="2817" max="2817" width="5.140625" style="83" customWidth="1"/>
    <col min="2818" max="2818" width="44.7109375" style="83" customWidth="1"/>
    <col min="2819" max="2819" width="10.140625" style="83" customWidth="1"/>
    <col min="2820" max="2820" width="10.85546875" style="83" customWidth="1"/>
    <col min="2821" max="2821" width="12.7109375" style="83" customWidth="1"/>
    <col min="2822" max="2822" width="9.85546875" style="83" customWidth="1"/>
    <col min="2823" max="2824" width="12.7109375" style="83" customWidth="1"/>
    <col min="2825" max="2825" width="13" style="83" customWidth="1"/>
    <col min="2826" max="2826" width="12.140625" style="83" customWidth="1"/>
    <col min="2827" max="2827" width="9.85546875" style="83" customWidth="1"/>
    <col min="2828" max="2828" width="10.28515625" style="83" customWidth="1"/>
    <col min="2829" max="2829" width="10.5703125" style="83" customWidth="1"/>
    <col min="2830" max="3072" width="9.140625" style="83"/>
    <col min="3073" max="3073" width="5.140625" style="83" customWidth="1"/>
    <col min="3074" max="3074" width="44.7109375" style="83" customWidth="1"/>
    <col min="3075" max="3075" width="10.140625" style="83" customWidth="1"/>
    <col min="3076" max="3076" width="10.85546875" style="83" customWidth="1"/>
    <col min="3077" max="3077" width="12.7109375" style="83" customWidth="1"/>
    <col min="3078" max="3078" width="9.85546875" style="83" customWidth="1"/>
    <col min="3079" max="3080" width="12.7109375" style="83" customWidth="1"/>
    <col min="3081" max="3081" width="13" style="83" customWidth="1"/>
    <col min="3082" max="3082" width="12.140625" style="83" customWidth="1"/>
    <col min="3083" max="3083" width="9.85546875" style="83" customWidth="1"/>
    <col min="3084" max="3084" width="10.28515625" style="83" customWidth="1"/>
    <col min="3085" max="3085" width="10.5703125" style="83" customWidth="1"/>
    <col min="3086" max="3328" width="9.140625" style="83"/>
    <col min="3329" max="3329" width="5.140625" style="83" customWidth="1"/>
    <col min="3330" max="3330" width="44.7109375" style="83" customWidth="1"/>
    <col min="3331" max="3331" width="10.140625" style="83" customWidth="1"/>
    <col min="3332" max="3332" width="10.85546875" style="83" customWidth="1"/>
    <col min="3333" max="3333" width="12.7109375" style="83" customWidth="1"/>
    <col min="3334" max="3334" width="9.85546875" style="83" customWidth="1"/>
    <col min="3335" max="3336" width="12.7109375" style="83" customWidth="1"/>
    <col min="3337" max="3337" width="13" style="83" customWidth="1"/>
    <col min="3338" max="3338" width="12.140625" style="83" customWidth="1"/>
    <col min="3339" max="3339" width="9.85546875" style="83" customWidth="1"/>
    <col min="3340" max="3340" width="10.28515625" style="83" customWidth="1"/>
    <col min="3341" max="3341" width="10.5703125" style="83" customWidth="1"/>
    <col min="3342" max="3584" width="9.140625" style="83"/>
    <col min="3585" max="3585" width="5.140625" style="83" customWidth="1"/>
    <col min="3586" max="3586" width="44.7109375" style="83" customWidth="1"/>
    <col min="3587" max="3587" width="10.140625" style="83" customWidth="1"/>
    <col min="3588" max="3588" width="10.85546875" style="83" customWidth="1"/>
    <col min="3589" max="3589" width="12.7109375" style="83" customWidth="1"/>
    <col min="3590" max="3590" width="9.85546875" style="83" customWidth="1"/>
    <col min="3591" max="3592" width="12.7109375" style="83" customWidth="1"/>
    <col min="3593" max="3593" width="13" style="83" customWidth="1"/>
    <col min="3594" max="3594" width="12.140625" style="83" customWidth="1"/>
    <col min="3595" max="3595" width="9.85546875" style="83" customWidth="1"/>
    <col min="3596" max="3596" width="10.28515625" style="83" customWidth="1"/>
    <col min="3597" max="3597" width="10.5703125" style="83" customWidth="1"/>
    <col min="3598" max="3840" width="9.140625" style="83"/>
    <col min="3841" max="3841" width="5.140625" style="83" customWidth="1"/>
    <col min="3842" max="3842" width="44.7109375" style="83" customWidth="1"/>
    <col min="3843" max="3843" width="10.140625" style="83" customWidth="1"/>
    <col min="3844" max="3844" width="10.85546875" style="83" customWidth="1"/>
    <col min="3845" max="3845" width="12.7109375" style="83" customWidth="1"/>
    <col min="3846" max="3846" width="9.85546875" style="83" customWidth="1"/>
    <col min="3847" max="3848" width="12.7109375" style="83" customWidth="1"/>
    <col min="3849" max="3849" width="13" style="83" customWidth="1"/>
    <col min="3850" max="3850" width="12.140625" style="83" customWidth="1"/>
    <col min="3851" max="3851" width="9.85546875" style="83" customWidth="1"/>
    <col min="3852" max="3852" width="10.28515625" style="83" customWidth="1"/>
    <col min="3853" max="3853" width="10.5703125" style="83" customWidth="1"/>
    <col min="3854" max="4096" width="9.140625" style="83"/>
    <col min="4097" max="4097" width="5.140625" style="83" customWidth="1"/>
    <col min="4098" max="4098" width="44.7109375" style="83" customWidth="1"/>
    <col min="4099" max="4099" width="10.140625" style="83" customWidth="1"/>
    <col min="4100" max="4100" width="10.85546875" style="83" customWidth="1"/>
    <col min="4101" max="4101" width="12.7109375" style="83" customWidth="1"/>
    <col min="4102" max="4102" width="9.85546875" style="83" customWidth="1"/>
    <col min="4103" max="4104" width="12.7109375" style="83" customWidth="1"/>
    <col min="4105" max="4105" width="13" style="83" customWidth="1"/>
    <col min="4106" max="4106" width="12.140625" style="83" customWidth="1"/>
    <col min="4107" max="4107" width="9.85546875" style="83" customWidth="1"/>
    <col min="4108" max="4108" width="10.28515625" style="83" customWidth="1"/>
    <col min="4109" max="4109" width="10.5703125" style="83" customWidth="1"/>
    <col min="4110" max="4352" width="9.140625" style="83"/>
    <col min="4353" max="4353" width="5.140625" style="83" customWidth="1"/>
    <col min="4354" max="4354" width="44.7109375" style="83" customWidth="1"/>
    <col min="4355" max="4355" width="10.140625" style="83" customWidth="1"/>
    <col min="4356" max="4356" width="10.85546875" style="83" customWidth="1"/>
    <col min="4357" max="4357" width="12.7109375" style="83" customWidth="1"/>
    <col min="4358" max="4358" width="9.85546875" style="83" customWidth="1"/>
    <col min="4359" max="4360" width="12.7109375" style="83" customWidth="1"/>
    <col min="4361" max="4361" width="13" style="83" customWidth="1"/>
    <col min="4362" max="4362" width="12.140625" style="83" customWidth="1"/>
    <col min="4363" max="4363" width="9.85546875" style="83" customWidth="1"/>
    <col min="4364" max="4364" width="10.28515625" style="83" customWidth="1"/>
    <col min="4365" max="4365" width="10.5703125" style="83" customWidth="1"/>
    <col min="4366" max="4608" width="9.140625" style="83"/>
    <col min="4609" max="4609" width="5.140625" style="83" customWidth="1"/>
    <col min="4610" max="4610" width="44.7109375" style="83" customWidth="1"/>
    <col min="4611" max="4611" width="10.140625" style="83" customWidth="1"/>
    <col min="4612" max="4612" width="10.85546875" style="83" customWidth="1"/>
    <col min="4613" max="4613" width="12.7109375" style="83" customWidth="1"/>
    <col min="4614" max="4614" width="9.85546875" style="83" customWidth="1"/>
    <col min="4615" max="4616" width="12.7109375" style="83" customWidth="1"/>
    <col min="4617" max="4617" width="13" style="83" customWidth="1"/>
    <col min="4618" max="4618" width="12.140625" style="83" customWidth="1"/>
    <col min="4619" max="4619" width="9.85546875" style="83" customWidth="1"/>
    <col min="4620" max="4620" width="10.28515625" style="83" customWidth="1"/>
    <col min="4621" max="4621" width="10.5703125" style="83" customWidth="1"/>
    <col min="4622" max="4864" width="9.140625" style="83"/>
    <col min="4865" max="4865" width="5.140625" style="83" customWidth="1"/>
    <col min="4866" max="4866" width="44.7109375" style="83" customWidth="1"/>
    <col min="4867" max="4867" width="10.140625" style="83" customWidth="1"/>
    <col min="4868" max="4868" width="10.85546875" style="83" customWidth="1"/>
    <col min="4869" max="4869" width="12.7109375" style="83" customWidth="1"/>
    <col min="4870" max="4870" width="9.85546875" style="83" customWidth="1"/>
    <col min="4871" max="4872" width="12.7109375" style="83" customWidth="1"/>
    <col min="4873" max="4873" width="13" style="83" customWidth="1"/>
    <col min="4874" max="4874" width="12.140625" style="83" customWidth="1"/>
    <col min="4875" max="4875" width="9.85546875" style="83" customWidth="1"/>
    <col min="4876" max="4876" width="10.28515625" style="83" customWidth="1"/>
    <col min="4877" max="4877" width="10.5703125" style="83" customWidth="1"/>
    <col min="4878" max="5120" width="9.140625" style="83"/>
    <col min="5121" max="5121" width="5.140625" style="83" customWidth="1"/>
    <col min="5122" max="5122" width="44.7109375" style="83" customWidth="1"/>
    <col min="5123" max="5123" width="10.140625" style="83" customWidth="1"/>
    <col min="5124" max="5124" width="10.85546875" style="83" customWidth="1"/>
    <col min="5125" max="5125" width="12.7109375" style="83" customWidth="1"/>
    <col min="5126" max="5126" width="9.85546875" style="83" customWidth="1"/>
    <col min="5127" max="5128" width="12.7109375" style="83" customWidth="1"/>
    <col min="5129" max="5129" width="13" style="83" customWidth="1"/>
    <col min="5130" max="5130" width="12.140625" style="83" customWidth="1"/>
    <col min="5131" max="5131" width="9.85546875" style="83" customWidth="1"/>
    <col min="5132" max="5132" width="10.28515625" style="83" customWidth="1"/>
    <col min="5133" max="5133" width="10.5703125" style="83" customWidth="1"/>
    <col min="5134" max="5376" width="9.140625" style="83"/>
    <col min="5377" max="5377" width="5.140625" style="83" customWidth="1"/>
    <col min="5378" max="5378" width="44.7109375" style="83" customWidth="1"/>
    <col min="5379" max="5379" width="10.140625" style="83" customWidth="1"/>
    <col min="5380" max="5380" width="10.85546875" style="83" customWidth="1"/>
    <col min="5381" max="5381" width="12.7109375" style="83" customWidth="1"/>
    <col min="5382" max="5382" width="9.85546875" style="83" customWidth="1"/>
    <col min="5383" max="5384" width="12.7109375" style="83" customWidth="1"/>
    <col min="5385" max="5385" width="13" style="83" customWidth="1"/>
    <col min="5386" max="5386" width="12.140625" style="83" customWidth="1"/>
    <col min="5387" max="5387" width="9.85546875" style="83" customWidth="1"/>
    <col min="5388" max="5388" width="10.28515625" style="83" customWidth="1"/>
    <col min="5389" max="5389" width="10.5703125" style="83" customWidth="1"/>
    <col min="5390" max="5632" width="9.140625" style="83"/>
    <col min="5633" max="5633" width="5.140625" style="83" customWidth="1"/>
    <col min="5634" max="5634" width="44.7109375" style="83" customWidth="1"/>
    <col min="5635" max="5635" width="10.140625" style="83" customWidth="1"/>
    <col min="5636" max="5636" width="10.85546875" style="83" customWidth="1"/>
    <col min="5637" max="5637" width="12.7109375" style="83" customWidth="1"/>
    <col min="5638" max="5638" width="9.85546875" style="83" customWidth="1"/>
    <col min="5639" max="5640" width="12.7109375" style="83" customWidth="1"/>
    <col min="5641" max="5641" width="13" style="83" customWidth="1"/>
    <col min="5642" max="5642" width="12.140625" style="83" customWidth="1"/>
    <col min="5643" max="5643" width="9.85546875" style="83" customWidth="1"/>
    <col min="5644" max="5644" width="10.28515625" style="83" customWidth="1"/>
    <col min="5645" max="5645" width="10.5703125" style="83" customWidth="1"/>
    <col min="5646" max="5888" width="9.140625" style="83"/>
    <col min="5889" max="5889" width="5.140625" style="83" customWidth="1"/>
    <col min="5890" max="5890" width="44.7109375" style="83" customWidth="1"/>
    <col min="5891" max="5891" width="10.140625" style="83" customWidth="1"/>
    <col min="5892" max="5892" width="10.85546875" style="83" customWidth="1"/>
    <col min="5893" max="5893" width="12.7109375" style="83" customWidth="1"/>
    <col min="5894" max="5894" width="9.85546875" style="83" customWidth="1"/>
    <col min="5895" max="5896" width="12.7109375" style="83" customWidth="1"/>
    <col min="5897" max="5897" width="13" style="83" customWidth="1"/>
    <col min="5898" max="5898" width="12.140625" style="83" customWidth="1"/>
    <col min="5899" max="5899" width="9.85546875" style="83" customWidth="1"/>
    <col min="5900" max="5900" width="10.28515625" style="83" customWidth="1"/>
    <col min="5901" max="5901" width="10.5703125" style="83" customWidth="1"/>
    <col min="5902" max="6144" width="9.140625" style="83"/>
    <col min="6145" max="6145" width="5.140625" style="83" customWidth="1"/>
    <col min="6146" max="6146" width="44.7109375" style="83" customWidth="1"/>
    <col min="6147" max="6147" width="10.140625" style="83" customWidth="1"/>
    <col min="6148" max="6148" width="10.85546875" style="83" customWidth="1"/>
    <col min="6149" max="6149" width="12.7109375" style="83" customWidth="1"/>
    <col min="6150" max="6150" width="9.85546875" style="83" customWidth="1"/>
    <col min="6151" max="6152" width="12.7109375" style="83" customWidth="1"/>
    <col min="6153" max="6153" width="13" style="83" customWidth="1"/>
    <col min="6154" max="6154" width="12.140625" style="83" customWidth="1"/>
    <col min="6155" max="6155" width="9.85546875" style="83" customWidth="1"/>
    <col min="6156" max="6156" width="10.28515625" style="83" customWidth="1"/>
    <col min="6157" max="6157" width="10.5703125" style="83" customWidth="1"/>
    <col min="6158" max="6400" width="9.140625" style="83"/>
    <col min="6401" max="6401" width="5.140625" style="83" customWidth="1"/>
    <col min="6402" max="6402" width="44.7109375" style="83" customWidth="1"/>
    <col min="6403" max="6403" width="10.140625" style="83" customWidth="1"/>
    <col min="6404" max="6404" width="10.85546875" style="83" customWidth="1"/>
    <col min="6405" max="6405" width="12.7109375" style="83" customWidth="1"/>
    <col min="6406" max="6406" width="9.85546875" style="83" customWidth="1"/>
    <col min="6407" max="6408" width="12.7109375" style="83" customWidth="1"/>
    <col min="6409" max="6409" width="13" style="83" customWidth="1"/>
    <col min="6410" max="6410" width="12.140625" style="83" customWidth="1"/>
    <col min="6411" max="6411" width="9.85546875" style="83" customWidth="1"/>
    <col min="6412" max="6412" width="10.28515625" style="83" customWidth="1"/>
    <col min="6413" max="6413" width="10.5703125" style="83" customWidth="1"/>
    <col min="6414" max="6656" width="9.140625" style="83"/>
    <col min="6657" max="6657" width="5.140625" style="83" customWidth="1"/>
    <col min="6658" max="6658" width="44.7109375" style="83" customWidth="1"/>
    <col min="6659" max="6659" width="10.140625" style="83" customWidth="1"/>
    <col min="6660" max="6660" width="10.85546875" style="83" customWidth="1"/>
    <col min="6661" max="6661" width="12.7109375" style="83" customWidth="1"/>
    <col min="6662" max="6662" width="9.85546875" style="83" customWidth="1"/>
    <col min="6663" max="6664" width="12.7109375" style="83" customWidth="1"/>
    <col min="6665" max="6665" width="13" style="83" customWidth="1"/>
    <col min="6666" max="6666" width="12.140625" style="83" customWidth="1"/>
    <col min="6667" max="6667" width="9.85546875" style="83" customWidth="1"/>
    <col min="6668" max="6668" width="10.28515625" style="83" customWidth="1"/>
    <col min="6669" max="6669" width="10.5703125" style="83" customWidth="1"/>
    <col min="6670" max="6912" width="9.140625" style="83"/>
    <col min="6913" max="6913" width="5.140625" style="83" customWidth="1"/>
    <col min="6914" max="6914" width="44.7109375" style="83" customWidth="1"/>
    <col min="6915" max="6915" width="10.140625" style="83" customWidth="1"/>
    <col min="6916" max="6916" width="10.85546875" style="83" customWidth="1"/>
    <col min="6917" max="6917" width="12.7109375" style="83" customWidth="1"/>
    <col min="6918" max="6918" width="9.85546875" style="83" customWidth="1"/>
    <col min="6919" max="6920" width="12.7109375" style="83" customWidth="1"/>
    <col min="6921" max="6921" width="13" style="83" customWidth="1"/>
    <col min="6922" max="6922" width="12.140625" style="83" customWidth="1"/>
    <col min="6923" max="6923" width="9.85546875" style="83" customWidth="1"/>
    <col min="6924" max="6924" width="10.28515625" style="83" customWidth="1"/>
    <col min="6925" max="6925" width="10.5703125" style="83" customWidth="1"/>
    <col min="6926" max="7168" width="9.140625" style="83"/>
    <col min="7169" max="7169" width="5.140625" style="83" customWidth="1"/>
    <col min="7170" max="7170" width="44.7109375" style="83" customWidth="1"/>
    <col min="7171" max="7171" width="10.140625" style="83" customWidth="1"/>
    <col min="7172" max="7172" width="10.85546875" style="83" customWidth="1"/>
    <col min="7173" max="7173" width="12.7109375" style="83" customWidth="1"/>
    <col min="7174" max="7174" width="9.85546875" style="83" customWidth="1"/>
    <col min="7175" max="7176" width="12.7109375" style="83" customWidth="1"/>
    <col min="7177" max="7177" width="13" style="83" customWidth="1"/>
    <col min="7178" max="7178" width="12.140625" style="83" customWidth="1"/>
    <col min="7179" max="7179" width="9.85546875" style="83" customWidth="1"/>
    <col min="7180" max="7180" width="10.28515625" style="83" customWidth="1"/>
    <col min="7181" max="7181" width="10.5703125" style="83" customWidth="1"/>
    <col min="7182" max="7424" width="9.140625" style="83"/>
    <col min="7425" max="7425" width="5.140625" style="83" customWidth="1"/>
    <col min="7426" max="7426" width="44.7109375" style="83" customWidth="1"/>
    <col min="7427" max="7427" width="10.140625" style="83" customWidth="1"/>
    <col min="7428" max="7428" width="10.85546875" style="83" customWidth="1"/>
    <col min="7429" max="7429" width="12.7109375" style="83" customWidth="1"/>
    <col min="7430" max="7430" width="9.85546875" style="83" customWidth="1"/>
    <col min="7431" max="7432" width="12.7109375" style="83" customWidth="1"/>
    <col min="7433" max="7433" width="13" style="83" customWidth="1"/>
    <col min="7434" max="7434" width="12.140625" style="83" customWidth="1"/>
    <col min="7435" max="7435" width="9.85546875" style="83" customWidth="1"/>
    <col min="7436" max="7436" width="10.28515625" style="83" customWidth="1"/>
    <col min="7437" max="7437" width="10.5703125" style="83" customWidth="1"/>
    <col min="7438" max="7680" width="9.140625" style="83"/>
    <col min="7681" max="7681" width="5.140625" style="83" customWidth="1"/>
    <col min="7682" max="7682" width="44.7109375" style="83" customWidth="1"/>
    <col min="7683" max="7683" width="10.140625" style="83" customWidth="1"/>
    <col min="7684" max="7684" width="10.85546875" style="83" customWidth="1"/>
    <col min="7685" max="7685" width="12.7109375" style="83" customWidth="1"/>
    <col min="7686" max="7686" width="9.85546875" style="83" customWidth="1"/>
    <col min="7687" max="7688" width="12.7109375" style="83" customWidth="1"/>
    <col min="7689" max="7689" width="13" style="83" customWidth="1"/>
    <col min="7690" max="7690" width="12.140625" style="83" customWidth="1"/>
    <col min="7691" max="7691" width="9.85546875" style="83" customWidth="1"/>
    <col min="7692" max="7692" width="10.28515625" style="83" customWidth="1"/>
    <col min="7693" max="7693" width="10.5703125" style="83" customWidth="1"/>
    <col min="7694" max="7936" width="9.140625" style="83"/>
    <col min="7937" max="7937" width="5.140625" style="83" customWidth="1"/>
    <col min="7938" max="7938" width="44.7109375" style="83" customWidth="1"/>
    <col min="7939" max="7939" width="10.140625" style="83" customWidth="1"/>
    <col min="7940" max="7940" width="10.85546875" style="83" customWidth="1"/>
    <col min="7941" max="7941" width="12.7109375" style="83" customWidth="1"/>
    <col min="7942" max="7942" width="9.85546875" style="83" customWidth="1"/>
    <col min="7943" max="7944" width="12.7109375" style="83" customWidth="1"/>
    <col min="7945" max="7945" width="13" style="83" customWidth="1"/>
    <col min="7946" max="7946" width="12.140625" style="83" customWidth="1"/>
    <col min="7947" max="7947" width="9.85546875" style="83" customWidth="1"/>
    <col min="7948" max="7948" width="10.28515625" style="83" customWidth="1"/>
    <col min="7949" max="7949" width="10.5703125" style="83" customWidth="1"/>
    <col min="7950" max="8192" width="9.140625" style="83"/>
    <col min="8193" max="8193" width="5.140625" style="83" customWidth="1"/>
    <col min="8194" max="8194" width="44.7109375" style="83" customWidth="1"/>
    <col min="8195" max="8195" width="10.140625" style="83" customWidth="1"/>
    <col min="8196" max="8196" width="10.85546875" style="83" customWidth="1"/>
    <col min="8197" max="8197" width="12.7109375" style="83" customWidth="1"/>
    <col min="8198" max="8198" width="9.85546875" style="83" customWidth="1"/>
    <col min="8199" max="8200" width="12.7109375" style="83" customWidth="1"/>
    <col min="8201" max="8201" width="13" style="83" customWidth="1"/>
    <col min="8202" max="8202" width="12.140625" style="83" customWidth="1"/>
    <col min="8203" max="8203" width="9.85546875" style="83" customWidth="1"/>
    <col min="8204" max="8204" width="10.28515625" style="83" customWidth="1"/>
    <col min="8205" max="8205" width="10.5703125" style="83" customWidth="1"/>
    <col min="8206" max="8448" width="9.140625" style="83"/>
    <col min="8449" max="8449" width="5.140625" style="83" customWidth="1"/>
    <col min="8450" max="8450" width="44.7109375" style="83" customWidth="1"/>
    <col min="8451" max="8451" width="10.140625" style="83" customWidth="1"/>
    <col min="8452" max="8452" width="10.85546875" style="83" customWidth="1"/>
    <col min="8453" max="8453" width="12.7109375" style="83" customWidth="1"/>
    <col min="8454" max="8454" width="9.85546875" style="83" customWidth="1"/>
    <col min="8455" max="8456" width="12.7109375" style="83" customWidth="1"/>
    <col min="8457" max="8457" width="13" style="83" customWidth="1"/>
    <col min="8458" max="8458" width="12.140625" style="83" customWidth="1"/>
    <col min="8459" max="8459" width="9.85546875" style="83" customWidth="1"/>
    <col min="8460" max="8460" width="10.28515625" style="83" customWidth="1"/>
    <col min="8461" max="8461" width="10.5703125" style="83" customWidth="1"/>
    <col min="8462" max="8704" width="9.140625" style="83"/>
    <col min="8705" max="8705" width="5.140625" style="83" customWidth="1"/>
    <col min="8706" max="8706" width="44.7109375" style="83" customWidth="1"/>
    <col min="8707" max="8707" width="10.140625" style="83" customWidth="1"/>
    <col min="8708" max="8708" width="10.85546875" style="83" customWidth="1"/>
    <col min="8709" max="8709" width="12.7109375" style="83" customWidth="1"/>
    <col min="8710" max="8710" width="9.85546875" style="83" customWidth="1"/>
    <col min="8711" max="8712" width="12.7109375" style="83" customWidth="1"/>
    <col min="8713" max="8713" width="13" style="83" customWidth="1"/>
    <col min="8714" max="8714" width="12.140625" style="83" customWidth="1"/>
    <col min="8715" max="8715" width="9.85546875" style="83" customWidth="1"/>
    <col min="8716" max="8716" width="10.28515625" style="83" customWidth="1"/>
    <col min="8717" max="8717" width="10.5703125" style="83" customWidth="1"/>
    <col min="8718" max="8960" width="9.140625" style="83"/>
    <col min="8961" max="8961" width="5.140625" style="83" customWidth="1"/>
    <col min="8962" max="8962" width="44.7109375" style="83" customWidth="1"/>
    <col min="8963" max="8963" width="10.140625" style="83" customWidth="1"/>
    <col min="8964" max="8964" width="10.85546875" style="83" customWidth="1"/>
    <col min="8965" max="8965" width="12.7109375" style="83" customWidth="1"/>
    <col min="8966" max="8966" width="9.85546875" style="83" customWidth="1"/>
    <col min="8967" max="8968" width="12.7109375" style="83" customWidth="1"/>
    <col min="8969" max="8969" width="13" style="83" customWidth="1"/>
    <col min="8970" max="8970" width="12.140625" style="83" customWidth="1"/>
    <col min="8971" max="8971" width="9.85546875" style="83" customWidth="1"/>
    <col min="8972" max="8972" width="10.28515625" style="83" customWidth="1"/>
    <col min="8973" max="8973" width="10.5703125" style="83" customWidth="1"/>
    <col min="8974" max="9216" width="9.140625" style="83"/>
    <col min="9217" max="9217" width="5.140625" style="83" customWidth="1"/>
    <col min="9218" max="9218" width="44.7109375" style="83" customWidth="1"/>
    <col min="9219" max="9219" width="10.140625" style="83" customWidth="1"/>
    <col min="9220" max="9220" width="10.85546875" style="83" customWidth="1"/>
    <col min="9221" max="9221" width="12.7109375" style="83" customWidth="1"/>
    <col min="9222" max="9222" width="9.85546875" style="83" customWidth="1"/>
    <col min="9223" max="9224" width="12.7109375" style="83" customWidth="1"/>
    <col min="9225" max="9225" width="13" style="83" customWidth="1"/>
    <col min="9226" max="9226" width="12.140625" style="83" customWidth="1"/>
    <col min="9227" max="9227" width="9.85546875" style="83" customWidth="1"/>
    <col min="9228" max="9228" width="10.28515625" style="83" customWidth="1"/>
    <col min="9229" max="9229" width="10.5703125" style="83" customWidth="1"/>
    <col min="9230" max="9472" width="9.140625" style="83"/>
    <col min="9473" max="9473" width="5.140625" style="83" customWidth="1"/>
    <col min="9474" max="9474" width="44.7109375" style="83" customWidth="1"/>
    <col min="9475" max="9475" width="10.140625" style="83" customWidth="1"/>
    <col min="9476" max="9476" width="10.85546875" style="83" customWidth="1"/>
    <col min="9477" max="9477" width="12.7109375" style="83" customWidth="1"/>
    <col min="9478" max="9478" width="9.85546875" style="83" customWidth="1"/>
    <col min="9479" max="9480" width="12.7109375" style="83" customWidth="1"/>
    <col min="9481" max="9481" width="13" style="83" customWidth="1"/>
    <col min="9482" max="9482" width="12.140625" style="83" customWidth="1"/>
    <col min="9483" max="9483" width="9.85546875" style="83" customWidth="1"/>
    <col min="9484" max="9484" width="10.28515625" style="83" customWidth="1"/>
    <col min="9485" max="9485" width="10.5703125" style="83" customWidth="1"/>
    <col min="9486" max="9728" width="9.140625" style="83"/>
    <col min="9729" max="9729" width="5.140625" style="83" customWidth="1"/>
    <col min="9730" max="9730" width="44.7109375" style="83" customWidth="1"/>
    <col min="9731" max="9731" width="10.140625" style="83" customWidth="1"/>
    <col min="9732" max="9732" width="10.85546875" style="83" customWidth="1"/>
    <col min="9733" max="9733" width="12.7109375" style="83" customWidth="1"/>
    <col min="9734" max="9734" width="9.85546875" style="83" customWidth="1"/>
    <col min="9735" max="9736" width="12.7109375" style="83" customWidth="1"/>
    <col min="9737" max="9737" width="13" style="83" customWidth="1"/>
    <col min="9738" max="9738" width="12.140625" style="83" customWidth="1"/>
    <col min="9739" max="9739" width="9.85546875" style="83" customWidth="1"/>
    <col min="9740" max="9740" width="10.28515625" style="83" customWidth="1"/>
    <col min="9741" max="9741" width="10.5703125" style="83" customWidth="1"/>
    <col min="9742" max="9984" width="9.140625" style="83"/>
    <col min="9985" max="9985" width="5.140625" style="83" customWidth="1"/>
    <col min="9986" max="9986" width="44.7109375" style="83" customWidth="1"/>
    <col min="9987" max="9987" width="10.140625" style="83" customWidth="1"/>
    <col min="9988" max="9988" width="10.85546875" style="83" customWidth="1"/>
    <col min="9989" max="9989" width="12.7109375" style="83" customWidth="1"/>
    <col min="9990" max="9990" width="9.85546875" style="83" customWidth="1"/>
    <col min="9991" max="9992" width="12.7109375" style="83" customWidth="1"/>
    <col min="9993" max="9993" width="13" style="83" customWidth="1"/>
    <col min="9994" max="9994" width="12.140625" style="83" customWidth="1"/>
    <col min="9995" max="9995" width="9.85546875" style="83" customWidth="1"/>
    <col min="9996" max="9996" width="10.28515625" style="83" customWidth="1"/>
    <col min="9997" max="9997" width="10.5703125" style="83" customWidth="1"/>
    <col min="9998" max="10240" width="9.140625" style="83"/>
    <col min="10241" max="10241" width="5.140625" style="83" customWidth="1"/>
    <col min="10242" max="10242" width="44.7109375" style="83" customWidth="1"/>
    <col min="10243" max="10243" width="10.140625" style="83" customWidth="1"/>
    <col min="10244" max="10244" width="10.85546875" style="83" customWidth="1"/>
    <col min="10245" max="10245" width="12.7109375" style="83" customWidth="1"/>
    <col min="10246" max="10246" width="9.85546875" style="83" customWidth="1"/>
    <col min="10247" max="10248" width="12.7109375" style="83" customWidth="1"/>
    <col min="10249" max="10249" width="13" style="83" customWidth="1"/>
    <col min="10250" max="10250" width="12.140625" style="83" customWidth="1"/>
    <col min="10251" max="10251" width="9.85546875" style="83" customWidth="1"/>
    <col min="10252" max="10252" width="10.28515625" style="83" customWidth="1"/>
    <col min="10253" max="10253" width="10.5703125" style="83" customWidth="1"/>
    <col min="10254" max="10496" width="9.140625" style="83"/>
    <col min="10497" max="10497" width="5.140625" style="83" customWidth="1"/>
    <col min="10498" max="10498" width="44.7109375" style="83" customWidth="1"/>
    <col min="10499" max="10499" width="10.140625" style="83" customWidth="1"/>
    <col min="10500" max="10500" width="10.85546875" style="83" customWidth="1"/>
    <col min="10501" max="10501" width="12.7109375" style="83" customWidth="1"/>
    <col min="10502" max="10502" width="9.85546875" style="83" customWidth="1"/>
    <col min="10503" max="10504" width="12.7109375" style="83" customWidth="1"/>
    <col min="10505" max="10505" width="13" style="83" customWidth="1"/>
    <col min="10506" max="10506" width="12.140625" style="83" customWidth="1"/>
    <col min="10507" max="10507" width="9.85546875" style="83" customWidth="1"/>
    <col min="10508" max="10508" width="10.28515625" style="83" customWidth="1"/>
    <col min="10509" max="10509" width="10.5703125" style="83" customWidth="1"/>
    <col min="10510" max="10752" width="9.140625" style="83"/>
    <col min="10753" max="10753" width="5.140625" style="83" customWidth="1"/>
    <col min="10754" max="10754" width="44.7109375" style="83" customWidth="1"/>
    <col min="10755" max="10755" width="10.140625" style="83" customWidth="1"/>
    <col min="10756" max="10756" width="10.85546875" style="83" customWidth="1"/>
    <col min="10757" max="10757" width="12.7109375" style="83" customWidth="1"/>
    <col min="10758" max="10758" width="9.85546875" style="83" customWidth="1"/>
    <col min="10759" max="10760" width="12.7109375" style="83" customWidth="1"/>
    <col min="10761" max="10761" width="13" style="83" customWidth="1"/>
    <col min="10762" max="10762" width="12.140625" style="83" customWidth="1"/>
    <col min="10763" max="10763" width="9.85546875" style="83" customWidth="1"/>
    <col min="10764" max="10764" width="10.28515625" style="83" customWidth="1"/>
    <col min="10765" max="10765" width="10.5703125" style="83" customWidth="1"/>
    <col min="10766" max="11008" width="9.140625" style="83"/>
    <col min="11009" max="11009" width="5.140625" style="83" customWidth="1"/>
    <col min="11010" max="11010" width="44.7109375" style="83" customWidth="1"/>
    <col min="11011" max="11011" width="10.140625" style="83" customWidth="1"/>
    <col min="11012" max="11012" width="10.85546875" style="83" customWidth="1"/>
    <col min="11013" max="11013" width="12.7109375" style="83" customWidth="1"/>
    <col min="11014" max="11014" width="9.85546875" style="83" customWidth="1"/>
    <col min="11015" max="11016" width="12.7109375" style="83" customWidth="1"/>
    <col min="11017" max="11017" width="13" style="83" customWidth="1"/>
    <col min="11018" max="11018" width="12.140625" style="83" customWidth="1"/>
    <col min="11019" max="11019" width="9.85546875" style="83" customWidth="1"/>
    <col min="11020" max="11020" width="10.28515625" style="83" customWidth="1"/>
    <col min="11021" max="11021" width="10.5703125" style="83" customWidth="1"/>
    <col min="11022" max="11264" width="9.140625" style="83"/>
    <col min="11265" max="11265" width="5.140625" style="83" customWidth="1"/>
    <col min="11266" max="11266" width="44.7109375" style="83" customWidth="1"/>
    <col min="11267" max="11267" width="10.140625" style="83" customWidth="1"/>
    <col min="11268" max="11268" width="10.85546875" style="83" customWidth="1"/>
    <col min="11269" max="11269" width="12.7109375" style="83" customWidth="1"/>
    <col min="11270" max="11270" width="9.85546875" style="83" customWidth="1"/>
    <col min="11271" max="11272" width="12.7109375" style="83" customWidth="1"/>
    <col min="11273" max="11273" width="13" style="83" customWidth="1"/>
    <col min="11274" max="11274" width="12.140625" style="83" customWidth="1"/>
    <col min="11275" max="11275" width="9.85546875" style="83" customWidth="1"/>
    <col min="11276" max="11276" width="10.28515625" style="83" customWidth="1"/>
    <col min="11277" max="11277" width="10.5703125" style="83" customWidth="1"/>
    <col min="11278" max="11520" width="9.140625" style="83"/>
    <col min="11521" max="11521" width="5.140625" style="83" customWidth="1"/>
    <col min="11522" max="11522" width="44.7109375" style="83" customWidth="1"/>
    <col min="11523" max="11523" width="10.140625" style="83" customWidth="1"/>
    <col min="11524" max="11524" width="10.85546875" style="83" customWidth="1"/>
    <col min="11525" max="11525" width="12.7109375" style="83" customWidth="1"/>
    <col min="11526" max="11526" width="9.85546875" style="83" customWidth="1"/>
    <col min="11527" max="11528" width="12.7109375" style="83" customWidth="1"/>
    <col min="11529" max="11529" width="13" style="83" customWidth="1"/>
    <col min="11530" max="11530" width="12.140625" style="83" customWidth="1"/>
    <col min="11531" max="11531" width="9.85546875" style="83" customWidth="1"/>
    <col min="11532" max="11532" width="10.28515625" style="83" customWidth="1"/>
    <col min="11533" max="11533" width="10.5703125" style="83" customWidth="1"/>
    <col min="11534" max="11776" width="9.140625" style="83"/>
    <col min="11777" max="11777" width="5.140625" style="83" customWidth="1"/>
    <col min="11778" max="11778" width="44.7109375" style="83" customWidth="1"/>
    <col min="11779" max="11779" width="10.140625" style="83" customWidth="1"/>
    <col min="11780" max="11780" width="10.85546875" style="83" customWidth="1"/>
    <col min="11781" max="11781" width="12.7109375" style="83" customWidth="1"/>
    <col min="11782" max="11782" width="9.85546875" style="83" customWidth="1"/>
    <col min="11783" max="11784" width="12.7109375" style="83" customWidth="1"/>
    <col min="11785" max="11785" width="13" style="83" customWidth="1"/>
    <col min="11786" max="11786" width="12.140625" style="83" customWidth="1"/>
    <col min="11787" max="11787" width="9.85546875" style="83" customWidth="1"/>
    <col min="11788" max="11788" width="10.28515625" style="83" customWidth="1"/>
    <col min="11789" max="11789" width="10.5703125" style="83" customWidth="1"/>
    <col min="11790" max="12032" width="9.140625" style="83"/>
    <col min="12033" max="12033" width="5.140625" style="83" customWidth="1"/>
    <col min="12034" max="12034" width="44.7109375" style="83" customWidth="1"/>
    <col min="12035" max="12035" width="10.140625" style="83" customWidth="1"/>
    <col min="12036" max="12036" width="10.85546875" style="83" customWidth="1"/>
    <col min="12037" max="12037" width="12.7109375" style="83" customWidth="1"/>
    <col min="12038" max="12038" width="9.85546875" style="83" customWidth="1"/>
    <col min="12039" max="12040" width="12.7109375" style="83" customWidth="1"/>
    <col min="12041" max="12041" width="13" style="83" customWidth="1"/>
    <col min="12042" max="12042" width="12.140625" style="83" customWidth="1"/>
    <col min="12043" max="12043" width="9.85546875" style="83" customWidth="1"/>
    <col min="12044" max="12044" width="10.28515625" style="83" customWidth="1"/>
    <col min="12045" max="12045" width="10.5703125" style="83" customWidth="1"/>
    <col min="12046" max="12288" width="9.140625" style="83"/>
    <col min="12289" max="12289" width="5.140625" style="83" customWidth="1"/>
    <col min="12290" max="12290" width="44.7109375" style="83" customWidth="1"/>
    <col min="12291" max="12291" width="10.140625" style="83" customWidth="1"/>
    <col min="12292" max="12292" width="10.85546875" style="83" customWidth="1"/>
    <col min="12293" max="12293" width="12.7109375" style="83" customWidth="1"/>
    <col min="12294" max="12294" width="9.85546875" style="83" customWidth="1"/>
    <col min="12295" max="12296" width="12.7109375" style="83" customWidth="1"/>
    <col min="12297" max="12297" width="13" style="83" customWidth="1"/>
    <col min="12298" max="12298" width="12.140625" style="83" customWidth="1"/>
    <col min="12299" max="12299" width="9.85546875" style="83" customWidth="1"/>
    <col min="12300" max="12300" width="10.28515625" style="83" customWidth="1"/>
    <col min="12301" max="12301" width="10.5703125" style="83" customWidth="1"/>
    <col min="12302" max="12544" width="9.140625" style="83"/>
    <col min="12545" max="12545" width="5.140625" style="83" customWidth="1"/>
    <col min="12546" max="12546" width="44.7109375" style="83" customWidth="1"/>
    <col min="12547" max="12547" width="10.140625" style="83" customWidth="1"/>
    <col min="12548" max="12548" width="10.85546875" style="83" customWidth="1"/>
    <col min="12549" max="12549" width="12.7109375" style="83" customWidth="1"/>
    <col min="12550" max="12550" width="9.85546875" style="83" customWidth="1"/>
    <col min="12551" max="12552" width="12.7109375" style="83" customWidth="1"/>
    <col min="12553" max="12553" width="13" style="83" customWidth="1"/>
    <col min="12554" max="12554" width="12.140625" style="83" customWidth="1"/>
    <col min="12555" max="12555" width="9.85546875" style="83" customWidth="1"/>
    <col min="12556" max="12556" width="10.28515625" style="83" customWidth="1"/>
    <col min="12557" max="12557" width="10.5703125" style="83" customWidth="1"/>
    <col min="12558" max="12800" width="9.140625" style="83"/>
    <col min="12801" max="12801" width="5.140625" style="83" customWidth="1"/>
    <col min="12802" max="12802" width="44.7109375" style="83" customWidth="1"/>
    <col min="12803" max="12803" width="10.140625" style="83" customWidth="1"/>
    <col min="12804" max="12804" width="10.85546875" style="83" customWidth="1"/>
    <col min="12805" max="12805" width="12.7109375" style="83" customWidth="1"/>
    <col min="12806" max="12806" width="9.85546875" style="83" customWidth="1"/>
    <col min="12807" max="12808" width="12.7109375" style="83" customWidth="1"/>
    <col min="12809" max="12809" width="13" style="83" customWidth="1"/>
    <col min="12810" max="12810" width="12.140625" style="83" customWidth="1"/>
    <col min="12811" max="12811" width="9.85546875" style="83" customWidth="1"/>
    <col min="12812" max="12812" width="10.28515625" style="83" customWidth="1"/>
    <col min="12813" max="12813" width="10.5703125" style="83" customWidth="1"/>
    <col min="12814" max="13056" width="9.140625" style="83"/>
    <col min="13057" max="13057" width="5.140625" style="83" customWidth="1"/>
    <col min="13058" max="13058" width="44.7109375" style="83" customWidth="1"/>
    <col min="13059" max="13059" width="10.140625" style="83" customWidth="1"/>
    <col min="13060" max="13060" width="10.85546875" style="83" customWidth="1"/>
    <col min="13061" max="13061" width="12.7109375" style="83" customWidth="1"/>
    <col min="13062" max="13062" width="9.85546875" style="83" customWidth="1"/>
    <col min="13063" max="13064" width="12.7109375" style="83" customWidth="1"/>
    <col min="13065" max="13065" width="13" style="83" customWidth="1"/>
    <col min="13066" max="13066" width="12.140625" style="83" customWidth="1"/>
    <col min="13067" max="13067" width="9.85546875" style="83" customWidth="1"/>
    <col min="13068" max="13068" width="10.28515625" style="83" customWidth="1"/>
    <col min="13069" max="13069" width="10.5703125" style="83" customWidth="1"/>
    <col min="13070" max="13312" width="9.140625" style="83"/>
    <col min="13313" max="13313" width="5.140625" style="83" customWidth="1"/>
    <col min="13314" max="13314" width="44.7109375" style="83" customWidth="1"/>
    <col min="13315" max="13315" width="10.140625" style="83" customWidth="1"/>
    <col min="13316" max="13316" width="10.85546875" style="83" customWidth="1"/>
    <col min="13317" max="13317" width="12.7109375" style="83" customWidth="1"/>
    <col min="13318" max="13318" width="9.85546875" style="83" customWidth="1"/>
    <col min="13319" max="13320" width="12.7109375" style="83" customWidth="1"/>
    <col min="13321" max="13321" width="13" style="83" customWidth="1"/>
    <col min="13322" max="13322" width="12.140625" style="83" customWidth="1"/>
    <col min="13323" max="13323" width="9.85546875" style="83" customWidth="1"/>
    <col min="13324" max="13324" width="10.28515625" style="83" customWidth="1"/>
    <col min="13325" max="13325" width="10.5703125" style="83" customWidth="1"/>
    <col min="13326" max="13568" width="9.140625" style="83"/>
    <col min="13569" max="13569" width="5.140625" style="83" customWidth="1"/>
    <col min="13570" max="13570" width="44.7109375" style="83" customWidth="1"/>
    <col min="13571" max="13571" width="10.140625" style="83" customWidth="1"/>
    <col min="13572" max="13572" width="10.85546875" style="83" customWidth="1"/>
    <col min="13573" max="13573" width="12.7109375" style="83" customWidth="1"/>
    <col min="13574" max="13574" width="9.85546875" style="83" customWidth="1"/>
    <col min="13575" max="13576" width="12.7109375" style="83" customWidth="1"/>
    <col min="13577" max="13577" width="13" style="83" customWidth="1"/>
    <col min="13578" max="13578" width="12.140625" style="83" customWidth="1"/>
    <col min="13579" max="13579" width="9.85546875" style="83" customWidth="1"/>
    <col min="13580" max="13580" width="10.28515625" style="83" customWidth="1"/>
    <col min="13581" max="13581" width="10.5703125" style="83" customWidth="1"/>
    <col min="13582" max="13824" width="9.140625" style="83"/>
    <col min="13825" max="13825" width="5.140625" style="83" customWidth="1"/>
    <col min="13826" max="13826" width="44.7109375" style="83" customWidth="1"/>
    <col min="13827" max="13827" width="10.140625" style="83" customWidth="1"/>
    <col min="13828" max="13828" width="10.85546875" style="83" customWidth="1"/>
    <col min="13829" max="13829" width="12.7109375" style="83" customWidth="1"/>
    <col min="13830" max="13830" width="9.85546875" style="83" customWidth="1"/>
    <col min="13831" max="13832" width="12.7109375" style="83" customWidth="1"/>
    <col min="13833" max="13833" width="13" style="83" customWidth="1"/>
    <col min="13834" max="13834" width="12.140625" style="83" customWidth="1"/>
    <col min="13835" max="13835" width="9.85546875" style="83" customWidth="1"/>
    <col min="13836" max="13836" width="10.28515625" style="83" customWidth="1"/>
    <col min="13837" max="13837" width="10.5703125" style="83" customWidth="1"/>
    <col min="13838" max="14080" width="9.140625" style="83"/>
    <col min="14081" max="14081" width="5.140625" style="83" customWidth="1"/>
    <col min="14082" max="14082" width="44.7109375" style="83" customWidth="1"/>
    <col min="14083" max="14083" width="10.140625" style="83" customWidth="1"/>
    <col min="14084" max="14084" width="10.85546875" style="83" customWidth="1"/>
    <col min="14085" max="14085" width="12.7109375" style="83" customWidth="1"/>
    <col min="14086" max="14086" width="9.85546875" style="83" customWidth="1"/>
    <col min="14087" max="14088" width="12.7109375" style="83" customWidth="1"/>
    <col min="14089" max="14089" width="13" style="83" customWidth="1"/>
    <col min="14090" max="14090" width="12.140625" style="83" customWidth="1"/>
    <col min="14091" max="14091" width="9.85546875" style="83" customWidth="1"/>
    <col min="14092" max="14092" width="10.28515625" style="83" customWidth="1"/>
    <col min="14093" max="14093" width="10.5703125" style="83" customWidth="1"/>
    <col min="14094" max="14336" width="9.140625" style="83"/>
    <col min="14337" max="14337" width="5.140625" style="83" customWidth="1"/>
    <col min="14338" max="14338" width="44.7109375" style="83" customWidth="1"/>
    <col min="14339" max="14339" width="10.140625" style="83" customWidth="1"/>
    <col min="14340" max="14340" width="10.85546875" style="83" customWidth="1"/>
    <col min="14341" max="14341" width="12.7109375" style="83" customWidth="1"/>
    <col min="14342" max="14342" width="9.85546875" style="83" customWidth="1"/>
    <col min="14343" max="14344" width="12.7109375" style="83" customWidth="1"/>
    <col min="14345" max="14345" width="13" style="83" customWidth="1"/>
    <col min="14346" max="14346" width="12.140625" style="83" customWidth="1"/>
    <col min="14347" max="14347" width="9.85546875" style="83" customWidth="1"/>
    <col min="14348" max="14348" width="10.28515625" style="83" customWidth="1"/>
    <col min="14349" max="14349" width="10.5703125" style="83" customWidth="1"/>
    <col min="14350" max="14592" width="9.140625" style="83"/>
    <col min="14593" max="14593" width="5.140625" style="83" customWidth="1"/>
    <col min="14594" max="14594" width="44.7109375" style="83" customWidth="1"/>
    <col min="14595" max="14595" width="10.140625" style="83" customWidth="1"/>
    <col min="14596" max="14596" width="10.85546875" style="83" customWidth="1"/>
    <col min="14597" max="14597" width="12.7109375" style="83" customWidth="1"/>
    <col min="14598" max="14598" width="9.85546875" style="83" customWidth="1"/>
    <col min="14599" max="14600" width="12.7109375" style="83" customWidth="1"/>
    <col min="14601" max="14601" width="13" style="83" customWidth="1"/>
    <col min="14602" max="14602" width="12.140625" style="83" customWidth="1"/>
    <col min="14603" max="14603" width="9.85546875" style="83" customWidth="1"/>
    <col min="14604" max="14604" width="10.28515625" style="83" customWidth="1"/>
    <col min="14605" max="14605" width="10.5703125" style="83" customWidth="1"/>
    <col min="14606" max="14848" width="9.140625" style="83"/>
    <col min="14849" max="14849" width="5.140625" style="83" customWidth="1"/>
    <col min="14850" max="14850" width="44.7109375" style="83" customWidth="1"/>
    <col min="14851" max="14851" width="10.140625" style="83" customWidth="1"/>
    <col min="14852" max="14852" width="10.85546875" style="83" customWidth="1"/>
    <col min="14853" max="14853" width="12.7109375" style="83" customWidth="1"/>
    <col min="14854" max="14854" width="9.85546875" style="83" customWidth="1"/>
    <col min="14855" max="14856" width="12.7109375" style="83" customWidth="1"/>
    <col min="14857" max="14857" width="13" style="83" customWidth="1"/>
    <col min="14858" max="14858" width="12.140625" style="83" customWidth="1"/>
    <col min="14859" max="14859" width="9.85546875" style="83" customWidth="1"/>
    <col min="14860" max="14860" width="10.28515625" style="83" customWidth="1"/>
    <col min="14861" max="14861" width="10.5703125" style="83" customWidth="1"/>
    <col min="14862" max="15104" width="9.140625" style="83"/>
    <col min="15105" max="15105" width="5.140625" style="83" customWidth="1"/>
    <col min="15106" max="15106" width="44.7109375" style="83" customWidth="1"/>
    <col min="15107" max="15107" width="10.140625" style="83" customWidth="1"/>
    <col min="15108" max="15108" width="10.85546875" style="83" customWidth="1"/>
    <col min="15109" max="15109" width="12.7109375" style="83" customWidth="1"/>
    <col min="15110" max="15110" width="9.85546875" style="83" customWidth="1"/>
    <col min="15111" max="15112" width="12.7109375" style="83" customWidth="1"/>
    <col min="15113" max="15113" width="13" style="83" customWidth="1"/>
    <col min="15114" max="15114" width="12.140625" style="83" customWidth="1"/>
    <col min="15115" max="15115" width="9.85546875" style="83" customWidth="1"/>
    <col min="15116" max="15116" width="10.28515625" style="83" customWidth="1"/>
    <col min="15117" max="15117" width="10.5703125" style="83" customWidth="1"/>
    <col min="15118" max="15360" width="9.140625" style="83"/>
    <col min="15361" max="15361" width="5.140625" style="83" customWidth="1"/>
    <col min="15362" max="15362" width="44.7109375" style="83" customWidth="1"/>
    <col min="15363" max="15363" width="10.140625" style="83" customWidth="1"/>
    <col min="15364" max="15364" width="10.85546875" style="83" customWidth="1"/>
    <col min="15365" max="15365" width="12.7109375" style="83" customWidth="1"/>
    <col min="15366" max="15366" width="9.85546875" style="83" customWidth="1"/>
    <col min="15367" max="15368" width="12.7109375" style="83" customWidth="1"/>
    <col min="15369" max="15369" width="13" style="83" customWidth="1"/>
    <col min="15370" max="15370" width="12.140625" style="83" customWidth="1"/>
    <col min="15371" max="15371" width="9.85546875" style="83" customWidth="1"/>
    <col min="15372" max="15372" width="10.28515625" style="83" customWidth="1"/>
    <col min="15373" max="15373" width="10.5703125" style="83" customWidth="1"/>
    <col min="15374" max="15616" width="9.140625" style="83"/>
    <col min="15617" max="15617" width="5.140625" style="83" customWidth="1"/>
    <col min="15618" max="15618" width="44.7109375" style="83" customWidth="1"/>
    <col min="15619" max="15619" width="10.140625" style="83" customWidth="1"/>
    <col min="15620" max="15620" width="10.85546875" style="83" customWidth="1"/>
    <col min="15621" max="15621" width="12.7109375" style="83" customWidth="1"/>
    <col min="15622" max="15622" width="9.85546875" style="83" customWidth="1"/>
    <col min="15623" max="15624" width="12.7109375" style="83" customWidth="1"/>
    <col min="15625" max="15625" width="13" style="83" customWidth="1"/>
    <col min="15626" max="15626" width="12.140625" style="83" customWidth="1"/>
    <col min="15627" max="15627" width="9.85546875" style="83" customWidth="1"/>
    <col min="15628" max="15628" width="10.28515625" style="83" customWidth="1"/>
    <col min="15629" max="15629" width="10.5703125" style="83" customWidth="1"/>
    <col min="15630" max="15872" width="9.140625" style="83"/>
    <col min="15873" max="15873" width="5.140625" style="83" customWidth="1"/>
    <col min="15874" max="15874" width="44.7109375" style="83" customWidth="1"/>
    <col min="15875" max="15875" width="10.140625" style="83" customWidth="1"/>
    <col min="15876" max="15876" width="10.85546875" style="83" customWidth="1"/>
    <col min="15877" max="15877" width="12.7109375" style="83" customWidth="1"/>
    <col min="15878" max="15878" width="9.85546875" style="83" customWidth="1"/>
    <col min="15879" max="15880" width="12.7109375" style="83" customWidth="1"/>
    <col min="15881" max="15881" width="13" style="83" customWidth="1"/>
    <col min="15882" max="15882" width="12.140625" style="83" customWidth="1"/>
    <col min="15883" max="15883" width="9.85546875" style="83" customWidth="1"/>
    <col min="15884" max="15884" width="10.28515625" style="83" customWidth="1"/>
    <col min="15885" max="15885" width="10.5703125" style="83" customWidth="1"/>
    <col min="15886" max="16128" width="9.140625" style="83"/>
    <col min="16129" max="16129" width="5.140625" style="83" customWidth="1"/>
    <col min="16130" max="16130" width="44.7109375" style="83" customWidth="1"/>
    <col min="16131" max="16131" width="10.140625" style="83" customWidth="1"/>
    <col min="16132" max="16132" width="10.85546875" style="83" customWidth="1"/>
    <col min="16133" max="16133" width="12.7109375" style="83" customWidth="1"/>
    <col min="16134" max="16134" width="9.85546875" style="83" customWidth="1"/>
    <col min="16135" max="16136" width="12.7109375" style="83" customWidth="1"/>
    <col min="16137" max="16137" width="13" style="83" customWidth="1"/>
    <col min="16138" max="16138" width="12.140625" style="83" customWidth="1"/>
    <col min="16139" max="16139" width="9.85546875" style="83" customWidth="1"/>
    <col min="16140" max="16140" width="10.28515625" style="83" customWidth="1"/>
    <col min="16141" max="16141" width="10.5703125" style="83" customWidth="1"/>
    <col min="16142" max="16384" width="9.140625" style="83"/>
  </cols>
  <sheetData>
    <row r="1" spans="1:37" ht="21" customHeight="1">
      <c r="A1" s="146" t="s">
        <v>64</v>
      </c>
      <c r="B1" s="146"/>
      <c r="C1" s="146"/>
      <c r="D1" s="146"/>
      <c r="E1" s="146"/>
      <c r="F1" s="147"/>
      <c r="G1" s="147"/>
      <c r="H1" s="147"/>
      <c r="I1" s="147"/>
      <c r="J1" s="147"/>
      <c r="K1" s="147"/>
      <c r="L1" s="147"/>
      <c r="M1" s="147"/>
      <c r="O1" s="146"/>
      <c r="P1" s="146"/>
      <c r="Q1" s="146"/>
      <c r="R1" s="147"/>
      <c r="S1" s="147"/>
      <c r="T1" s="147"/>
      <c r="U1" s="147"/>
      <c r="V1" s="147"/>
      <c r="W1" s="147"/>
      <c r="X1" s="147"/>
      <c r="Y1" s="147"/>
      <c r="AA1" s="146"/>
      <c r="AB1" s="146"/>
      <c r="AC1" s="146"/>
      <c r="AD1" s="147"/>
      <c r="AE1" s="147"/>
      <c r="AF1" s="147"/>
      <c r="AG1" s="147"/>
      <c r="AH1" s="147"/>
      <c r="AI1" s="147"/>
      <c r="AJ1" s="147"/>
      <c r="AK1" s="147"/>
    </row>
    <row r="2" spans="1:37" ht="21" customHeight="1">
      <c r="A2" s="146" t="s">
        <v>1</v>
      </c>
      <c r="B2" s="146"/>
      <c r="C2" s="146"/>
      <c r="D2" s="146"/>
      <c r="E2" s="146"/>
      <c r="F2" s="147"/>
      <c r="G2" s="147"/>
      <c r="H2" s="147"/>
      <c r="I2" s="147"/>
      <c r="J2" s="147"/>
      <c r="K2" s="147"/>
      <c r="L2" s="147"/>
      <c r="M2" s="147"/>
      <c r="O2" s="146"/>
      <c r="P2" s="146"/>
      <c r="Q2" s="146"/>
      <c r="R2" s="147"/>
      <c r="S2" s="147"/>
      <c r="T2" s="147"/>
      <c r="U2" s="147"/>
      <c r="V2" s="147"/>
      <c r="W2" s="147"/>
      <c r="X2" s="147"/>
      <c r="Y2" s="147"/>
      <c r="AA2" s="146"/>
      <c r="AB2" s="146"/>
      <c r="AC2" s="146"/>
      <c r="AD2" s="147"/>
      <c r="AE2" s="147"/>
      <c r="AF2" s="147"/>
      <c r="AG2" s="147"/>
      <c r="AH2" s="147"/>
      <c r="AI2" s="147"/>
      <c r="AJ2" s="147"/>
      <c r="AK2" s="147"/>
    </row>
    <row r="3" spans="1:37" ht="19.149999999999999" customHeight="1">
      <c r="A3" s="146" t="s">
        <v>548</v>
      </c>
      <c r="B3" s="146"/>
      <c r="C3" s="146"/>
      <c r="D3" s="146"/>
      <c r="E3" s="146"/>
      <c r="F3" s="147"/>
      <c r="G3" s="147"/>
      <c r="H3" s="124"/>
      <c r="I3" s="124"/>
      <c r="J3" s="124"/>
      <c r="K3" s="147"/>
      <c r="L3" s="147"/>
      <c r="M3" s="147"/>
      <c r="O3" s="146"/>
      <c r="P3" s="146"/>
      <c r="Q3" s="146"/>
      <c r="R3" s="147"/>
      <c r="S3" s="147"/>
      <c r="T3" s="124"/>
      <c r="U3" s="124"/>
      <c r="V3" s="124"/>
      <c r="W3" s="147"/>
      <c r="X3" s="147"/>
      <c r="Y3" s="147"/>
      <c r="AA3" s="146"/>
      <c r="AB3" s="146"/>
      <c r="AC3" s="146"/>
      <c r="AD3" s="147"/>
      <c r="AE3" s="147"/>
      <c r="AF3" s="124"/>
      <c r="AG3" s="124"/>
      <c r="AH3" s="124"/>
      <c r="AI3" s="147"/>
      <c r="AJ3" s="147"/>
      <c r="AK3" s="147"/>
    </row>
    <row r="4" spans="1:37">
      <c r="A4" s="137" t="s">
        <v>300</v>
      </c>
      <c r="H4" s="147"/>
      <c r="I4" s="147"/>
      <c r="J4" s="147"/>
      <c r="T4" s="147"/>
      <c r="U4" s="147"/>
      <c r="V4" s="147"/>
      <c r="AF4" s="147"/>
      <c r="AG4" s="147"/>
      <c r="AH4" s="147"/>
    </row>
    <row r="5" spans="1:37" ht="23.25" hidden="1">
      <c r="A5" s="71" t="s">
        <v>75</v>
      </c>
      <c r="J5" s="148"/>
      <c r="V5" s="148"/>
      <c r="AH5" s="148"/>
    </row>
    <row r="6" spans="1:37" ht="23.25" hidden="1">
      <c r="A6" s="83" t="s">
        <v>76</v>
      </c>
      <c r="I6" s="148"/>
      <c r="U6" s="148"/>
      <c r="AG6" s="148"/>
    </row>
    <row r="7" spans="1:37" ht="21.75" hidden="1" customHeight="1">
      <c r="A7" s="83" t="s">
        <v>77</v>
      </c>
      <c r="I7" s="148"/>
      <c r="U7" s="148"/>
      <c r="AG7" s="148"/>
    </row>
    <row r="8" spans="1:37" hidden="1">
      <c r="A8" s="83" t="s">
        <v>78</v>
      </c>
    </row>
    <row r="9" spans="1:37" s="137" customFormat="1">
      <c r="A9" s="1122" t="s">
        <v>84</v>
      </c>
      <c r="B9" s="1122"/>
      <c r="C9" s="1121" t="s">
        <v>0</v>
      </c>
      <c r="D9" s="1121"/>
      <c r="E9" s="1121"/>
      <c r="F9" s="1121"/>
      <c r="G9" s="1121"/>
      <c r="H9" s="1121"/>
      <c r="I9" s="1121"/>
      <c r="J9" s="1121"/>
      <c r="K9" s="1121"/>
      <c r="L9" s="1121"/>
      <c r="M9" s="1121"/>
      <c r="O9" s="1123" t="s">
        <v>253</v>
      </c>
      <c r="P9" s="1123"/>
      <c r="Q9" s="1123"/>
      <c r="R9" s="1123"/>
      <c r="S9" s="1123"/>
      <c r="T9" s="1123"/>
      <c r="U9" s="1123"/>
      <c r="V9" s="1123"/>
      <c r="W9" s="1123"/>
      <c r="X9" s="1123"/>
      <c r="Y9" s="1123"/>
      <c r="AA9" s="1123" t="s">
        <v>254</v>
      </c>
      <c r="AB9" s="1123"/>
      <c r="AC9" s="1123"/>
      <c r="AD9" s="1123"/>
      <c r="AE9" s="1123"/>
      <c r="AF9" s="1123"/>
      <c r="AG9" s="1123"/>
      <c r="AH9" s="1123"/>
      <c r="AI9" s="1123"/>
      <c r="AJ9" s="1123"/>
      <c r="AK9" s="1123"/>
    </row>
    <row r="10" spans="1:37" s="137" customFormat="1" ht="24.6" customHeight="1">
      <c r="A10" s="1122"/>
      <c r="B10" s="1122"/>
      <c r="C10" s="1124" t="s">
        <v>85</v>
      </c>
      <c r="D10" s="1125"/>
      <c r="E10" s="1125"/>
      <c r="F10" s="1126"/>
      <c r="G10" s="1124" t="s">
        <v>86</v>
      </c>
      <c r="H10" s="1125"/>
      <c r="I10" s="1125"/>
      <c r="J10" s="1126"/>
      <c r="K10" s="1124" t="s">
        <v>87</v>
      </c>
      <c r="L10" s="1125"/>
      <c r="M10" s="1126"/>
      <c r="O10" s="1124" t="s">
        <v>85</v>
      </c>
      <c r="P10" s="1125"/>
      <c r="Q10" s="1125"/>
      <c r="R10" s="1126"/>
      <c r="S10" s="1124" t="s">
        <v>86</v>
      </c>
      <c r="T10" s="1125"/>
      <c r="U10" s="1125"/>
      <c r="V10" s="1126"/>
      <c r="W10" s="1124" t="s">
        <v>87</v>
      </c>
      <c r="X10" s="1125"/>
      <c r="Y10" s="1126"/>
      <c r="AA10" s="1124" t="s">
        <v>85</v>
      </c>
      <c r="AB10" s="1125"/>
      <c r="AC10" s="1125"/>
      <c r="AD10" s="1126"/>
      <c r="AE10" s="1124" t="s">
        <v>86</v>
      </c>
      <c r="AF10" s="1125"/>
      <c r="AG10" s="1125"/>
      <c r="AH10" s="1126"/>
      <c r="AI10" s="1124" t="s">
        <v>87</v>
      </c>
      <c r="AJ10" s="1125"/>
      <c r="AK10" s="1126"/>
    </row>
    <row r="11" spans="1:37" s="137" customFormat="1" ht="21.75" customHeight="1">
      <c r="A11" s="1122"/>
      <c r="B11" s="1122"/>
      <c r="C11" s="1127" t="s">
        <v>88</v>
      </c>
      <c r="D11" s="1128"/>
      <c r="E11" s="165" t="s">
        <v>89</v>
      </c>
      <c r="F11" s="166" t="s">
        <v>70</v>
      </c>
      <c r="G11" s="1127" t="s">
        <v>88</v>
      </c>
      <c r="H11" s="1128"/>
      <c r="I11" s="165" t="s">
        <v>89</v>
      </c>
      <c r="J11" s="167" t="s">
        <v>70</v>
      </c>
      <c r="K11" s="1127" t="s">
        <v>88</v>
      </c>
      <c r="L11" s="1128"/>
      <c r="M11" s="168" t="s">
        <v>70</v>
      </c>
      <c r="O11" s="1127" t="s">
        <v>88</v>
      </c>
      <c r="P11" s="1128"/>
      <c r="Q11" s="165" t="s">
        <v>89</v>
      </c>
      <c r="R11" s="166" t="s">
        <v>70</v>
      </c>
      <c r="S11" s="1127" t="s">
        <v>88</v>
      </c>
      <c r="T11" s="1128"/>
      <c r="U11" s="165" t="s">
        <v>89</v>
      </c>
      <c r="V11" s="167" t="s">
        <v>70</v>
      </c>
      <c r="W11" s="1127" t="s">
        <v>88</v>
      </c>
      <c r="X11" s="1128"/>
      <c r="Y11" s="168" t="s">
        <v>70</v>
      </c>
      <c r="AA11" s="1127" t="s">
        <v>88</v>
      </c>
      <c r="AB11" s="1128"/>
      <c r="AC11" s="165" t="s">
        <v>89</v>
      </c>
      <c r="AD11" s="166" t="s">
        <v>70</v>
      </c>
      <c r="AE11" s="1127" t="s">
        <v>88</v>
      </c>
      <c r="AF11" s="1128"/>
      <c r="AG11" s="165" t="s">
        <v>89</v>
      </c>
      <c r="AH11" s="167" t="s">
        <v>70</v>
      </c>
      <c r="AI11" s="1127" t="s">
        <v>88</v>
      </c>
      <c r="AJ11" s="1128"/>
      <c r="AK11" s="168" t="s">
        <v>70</v>
      </c>
    </row>
    <row r="12" spans="1:37" s="137" customFormat="1">
      <c r="A12" s="1122"/>
      <c r="B12" s="1122"/>
      <c r="C12" s="169" t="s">
        <v>90</v>
      </c>
      <c r="D12" s="169" t="s">
        <v>91</v>
      </c>
      <c r="E12" s="165" t="s">
        <v>92</v>
      </c>
      <c r="F12" s="170" t="s">
        <v>93</v>
      </c>
      <c r="G12" s="169" t="s">
        <v>90</v>
      </c>
      <c r="H12" s="169" t="s">
        <v>91</v>
      </c>
      <c r="I12" s="171" t="s">
        <v>92</v>
      </c>
      <c r="J12" s="172" t="s">
        <v>93</v>
      </c>
      <c r="K12" s="169" t="s">
        <v>90</v>
      </c>
      <c r="L12" s="169" t="s">
        <v>91</v>
      </c>
      <c r="M12" s="173" t="s">
        <v>93</v>
      </c>
      <c r="O12" s="169" t="s">
        <v>90</v>
      </c>
      <c r="P12" s="169" t="s">
        <v>91</v>
      </c>
      <c r="Q12" s="165" t="s">
        <v>92</v>
      </c>
      <c r="R12" s="170" t="s">
        <v>93</v>
      </c>
      <c r="S12" s="169" t="s">
        <v>90</v>
      </c>
      <c r="T12" s="169" t="s">
        <v>91</v>
      </c>
      <c r="U12" s="171" t="s">
        <v>92</v>
      </c>
      <c r="V12" s="172" t="s">
        <v>93</v>
      </c>
      <c r="W12" s="169" t="s">
        <v>90</v>
      </c>
      <c r="X12" s="169" t="s">
        <v>91</v>
      </c>
      <c r="Y12" s="173" t="s">
        <v>93</v>
      </c>
      <c r="AA12" s="169" t="s">
        <v>90</v>
      </c>
      <c r="AB12" s="169" t="s">
        <v>91</v>
      </c>
      <c r="AC12" s="165" t="s">
        <v>92</v>
      </c>
      <c r="AD12" s="170" t="s">
        <v>93</v>
      </c>
      <c r="AE12" s="169" t="s">
        <v>90</v>
      </c>
      <c r="AF12" s="169" t="s">
        <v>91</v>
      </c>
      <c r="AG12" s="171" t="s">
        <v>92</v>
      </c>
      <c r="AH12" s="172" t="s">
        <v>93</v>
      </c>
      <c r="AI12" s="169" t="s">
        <v>90</v>
      </c>
      <c r="AJ12" s="169" t="s">
        <v>91</v>
      </c>
      <c r="AK12" s="173" t="s">
        <v>93</v>
      </c>
    </row>
    <row r="13" spans="1:37" s="177" customFormat="1" ht="21.75" customHeight="1">
      <c r="A13" s="174" t="s">
        <v>567</v>
      </c>
      <c r="B13" s="175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</row>
    <row r="14" spans="1:37" s="137" customFormat="1" ht="21.75" customHeight="1">
      <c r="A14" s="178" t="s">
        <v>94</v>
      </c>
      <c r="B14" s="179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</row>
    <row r="15" spans="1:37" s="137" customFormat="1" ht="21.75" customHeight="1">
      <c r="A15" s="181" t="s">
        <v>95</v>
      </c>
      <c r="B15" s="182"/>
      <c r="C15" s="180">
        <f>SUM(C16:C39)</f>
        <v>0</v>
      </c>
      <c r="D15" s="180">
        <f t="shared" ref="D15:M15" si="0">SUM(D16:D39)</f>
        <v>0</v>
      </c>
      <c r="E15" s="180">
        <f t="shared" si="0"/>
        <v>0</v>
      </c>
      <c r="F15" s="180">
        <f t="shared" si="0"/>
        <v>0</v>
      </c>
      <c r="G15" s="180">
        <f t="shared" si="0"/>
        <v>0</v>
      </c>
      <c r="H15" s="180">
        <f t="shared" si="0"/>
        <v>0</v>
      </c>
      <c r="I15" s="180">
        <f t="shared" si="0"/>
        <v>0</v>
      </c>
      <c r="J15" s="180">
        <f t="shared" si="0"/>
        <v>0</v>
      </c>
      <c r="K15" s="180">
        <f t="shared" si="0"/>
        <v>0</v>
      </c>
      <c r="L15" s="180">
        <f t="shared" si="0"/>
        <v>0</v>
      </c>
      <c r="M15" s="180">
        <f t="shared" si="0"/>
        <v>0</v>
      </c>
      <c r="O15" s="180">
        <f>SUM(O16:O39)</f>
        <v>0</v>
      </c>
      <c r="P15" s="180">
        <f t="shared" ref="P15" si="1">SUM(P16:P39)</f>
        <v>0</v>
      </c>
      <c r="Q15" s="180">
        <f t="shared" ref="Q15" si="2">SUM(Q16:Q39)</f>
        <v>0</v>
      </c>
      <c r="R15" s="180">
        <f t="shared" ref="R15" si="3">SUM(R16:R39)</f>
        <v>0</v>
      </c>
      <c r="S15" s="180">
        <f t="shared" ref="S15" si="4">SUM(S16:S39)</f>
        <v>0</v>
      </c>
      <c r="T15" s="180">
        <f t="shared" ref="T15" si="5">SUM(T16:T39)</f>
        <v>0</v>
      </c>
      <c r="U15" s="180">
        <f t="shared" ref="U15" si="6">SUM(U16:U39)</f>
        <v>0</v>
      </c>
      <c r="V15" s="180">
        <f t="shared" ref="V15" si="7">SUM(V16:V39)</f>
        <v>0</v>
      </c>
      <c r="W15" s="180">
        <f t="shared" ref="W15" si="8">SUM(W16:W39)</f>
        <v>0</v>
      </c>
      <c r="X15" s="180">
        <f t="shared" ref="X15" si="9">SUM(X16:X39)</f>
        <v>0</v>
      </c>
      <c r="Y15" s="180">
        <f t="shared" ref="Y15" si="10">SUM(Y16:Y39)</f>
        <v>0</v>
      </c>
      <c r="AA15" s="180">
        <f>SUM(AA16:AA39)</f>
        <v>0</v>
      </c>
      <c r="AB15" s="180">
        <f t="shared" ref="AB15" si="11">SUM(AB16:AB39)</f>
        <v>0</v>
      </c>
      <c r="AC15" s="180">
        <f t="shared" ref="AC15" si="12">SUM(AC16:AC39)</f>
        <v>0</v>
      </c>
      <c r="AD15" s="180">
        <f t="shared" ref="AD15" si="13">SUM(AD16:AD39)</f>
        <v>0</v>
      </c>
      <c r="AE15" s="180">
        <f t="shared" ref="AE15" si="14">SUM(AE16:AE39)</f>
        <v>0</v>
      </c>
      <c r="AF15" s="180">
        <f t="shared" ref="AF15" si="15">SUM(AF16:AF39)</f>
        <v>0</v>
      </c>
      <c r="AG15" s="180">
        <f t="shared" ref="AG15" si="16">SUM(AG16:AG39)</f>
        <v>0</v>
      </c>
      <c r="AH15" s="180">
        <f t="shared" ref="AH15" si="17">SUM(AH16:AH39)</f>
        <v>0</v>
      </c>
      <c r="AI15" s="180">
        <f t="shared" ref="AI15" si="18">SUM(AI16:AI39)</f>
        <v>0</v>
      </c>
      <c r="AJ15" s="180">
        <f t="shared" ref="AJ15" si="19">SUM(AJ16:AJ39)</f>
        <v>0</v>
      </c>
      <c r="AK15" s="180">
        <f t="shared" ref="AK15" si="20">SUM(AK16:AK39)</f>
        <v>0</v>
      </c>
    </row>
    <row r="16" spans="1:37">
      <c r="A16" s="150">
        <v>1.1000000000000001</v>
      </c>
      <c r="B16" s="151" t="s">
        <v>13</v>
      </c>
      <c r="C16" s="184">
        <f>+O16+AA16</f>
        <v>0</v>
      </c>
      <c r="D16" s="184">
        <f t="shared" ref="D16:M16" si="21">+P16+AB16</f>
        <v>0</v>
      </c>
      <c r="E16" s="184">
        <f t="shared" si="21"/>
        <v>0</v>
      </c>
      <c r="F16" s="184">
        <f t="shared" si="21"/>
        <v>0</v>
      </c>
      <c r="G16" s="184">
        <f t="shared" si="21"/>
        <v>0</v>
      </c>
      <c r="H16" s="184">
        <f t="shared" si="21"/>
        <v>0</v>
      </c>
      <c r="I16" s="184">
        <f t="shared" si="21"/>
        <v>0</v>
      </c>
      <c r="J16" s="184">
        <f t="shared" si="21"/>
        <v>0</v>
      </c>
      <c r="K16" s="184">
        <f t="shared" si="21"/>
        <v>0</v>
      </c>
      <c r="L16" s="184">
        <f t="shared" si="21"/>
        <v>0</v>
      </c>
      <c r="M16" s="184">
        <f t="shared" si="21"/>
        <v>0</v>
      </c>
      <c r="O16" s="184"/>
      <c r="P16" s="185"/>
      <c r="Q16" s="185"/>
      <c r="R16" s="186"/>
      <c r="S16" s="185"/>
      <c r="T16" s="185"/>
      <c r="U16" s="185"/>
      <c r="V16" s="187"/>
      <c r="W16" s="188"/>
      <c r="X16" s="188"/>
      <c r="Y16" s="189"/>
      <c r="AA16" s="184"/>
      <c r="AB16" s="185"/>
      <c r="AC16" s="185"/>
      <c r="AD16" s="186"/>
      <c r="AE16" s="185"/>
      <c r="AF16" s="185"/>
      <c r="AG16" s="185"/>
      <c r="AH16" s="187"/>
      <c r="AI16" s="188"/>
      <c r="AJ16" s="188"/>
      <c r="AK16" s="189"/>
    </row>
    <row r="17" spans="1:37">
      <c r="A17" s="152">
        <v>1.2</v>
      </c>
      <c r="B17" s="153" t="s">
        <v>79</v>
      </c>
      <c r="C17" s="184">
        <f t="shared" ref="C17" si="22">+O17+AA17</f>
        <v>0</v>
      </c>
      <c r="D17" s="184">
        <f t="shared" ref="D17" si="23">+P17+AB17</f>
        <v>0</v>
      </c>
      <c r="E17" s="184">
        <f t="shared" ref="E17" si="24">+Q17+AC17</f>
        <v>0</v>
      </c>
      <c r="F17" s="184">
        <f t="shared" ref="F17" si="25">+R17+AD17</f>
        <v>0</v>
      </c>
      <c r="G17" s="184">
        <f t="shared" ref="G17" si="26">+S17+AE17</f>
        <v>0</v>
      </c>
      <c r="H17" s="184">
        <f t="shared" ref="H17" si="27">+T17+AF17</f>
        <v>0</v>
      </c>
      <c r="I17" s="184">
        <f t="shared" ref="I17" si="28">+U17+AG17</f>
        <v>0</v>
      </c>
      <c r="J17" s="184">
        <f t="shared" ref="J17" si="29">+V17+AH17</f>
        <v>0</v>
      </c>
      <c r="K17" s="184">
        <f t="shared" ref="K17" si="30">+W17+AI17</f>
        <v>0</v>
      </c>
      <c r="L17" s="184">
        <f t="shared" ref="L17" si="31">+X17+AJ17</f>
        <v>0</v>
      </c>
      <c r="M17" s="184">
        <f t="shared" ref="M17" si="32">+Y17+AK17</f>
        <v>0</v>
      </c>
      <c r="O17" s="184"/>
      <c r="P17" s="185"/>
      <c r="Q17" s="185"/>
      <c r="R17" s="186"/>
      <c r="S17" s="185"/>
      <c r="T17" s="185"/>
      <c r="U17" s="185"/>
      <c r="V17" s="186"/>
      <c r="W17" s="188"/>
      <c r="X17" s="188"/>
      <c r="Y17" s="189"/>
      <c r="AA17" s="184"/>
      <c r="AB17" s="185"/>
      <c r="AC17" s="185"/>
      <c r="AD17" s="186"/>
      <c r="AE17" s="185"/>
      <c r="AF17" s="185"/>
      <c r="AG17" s="185"/>
      <c r="AH17" s="186"/>
      <c r="AI17" s="188"/>
      <c r="AJ17" s="188"/>
      <c r="AK17" s="189"/>
    </row>
    <row r="18" spans="1:37">
      <c r="A18" s="152">
        <v>1.3</v>
      </c>
      <c r="B18" s="153" t="s">
        <v>80</v>
      </c>
      <c r="C18" s="184">
        <f t="shared" ref="C18:C39" si="33">+O18+AA18</f>
        <v>0</v>
      </c>
      <c r="D18" s="184">
        <f t="shared" ref="D18:D39" si="34">+P18+AB18</f>
        <v>0</v>
      </c>
      <c r="E18" s="184">
        <f t="shared" ref="E18:E39" si="35">+Q18+AC18</f>
        <v>0</v>
      </c>
      <c r="F18" s="184">
        <f t="shared" ref="F18:F39" si="36">+R18+AD18</f>
        <v>0</v>
      </c>
      <c r="G18" s="184">
        <f t="shared" ref="G18:G39" si="37">+S18+AE18</f>
        <v>0</v>
      </c>
      <c r="H18" s="184">
        <f t="shared" ref="H18:H39" si="38">+T18+AF18</f>
        <v>0</v>
      </c>
      <c r="I18" s="184">
        <f t="shared" ref="I18:I39" si="39">+U18+AG18</f>
        <v>0</v>
      </c>
      <c r="J18" s="184">
        <f t="shared" ref="J18:J39" si="40">+V18+AH18</f>
        <v>0</v>
      </c>
      <c r="K18" s="184">
        <f t="shared" ref="K18:K39" si="41">+W18+AI18</f>
        <v>0</v>
      </c>
      <c r="L18" s="184">
        <f t="shared" ref="L18:L39" si="42">+X18+AJ18</f>
        <v>0</v>
      </c>
      <c r="M18" s="184">
        <f t="shared" ref="M18:M39" si="43">+Y18+AK18</f>
        <v>0</v>
      </c>
      <c r="O18" s="184"/>
      <c r="P18" s="185"/>
      <c r="Q18" s="185"/>
      <c r="R18" s="186"/>
      <c r="S18" s="185"/>
      <c r="T18" s="185"/>
      <c r="U18" s="185"/>
      <c r="V18" s="186"/>
      <c r="W18" s="188"/>
      <c r="X18" s="188"/>
      <c r="Y18" s="189"/>
      <c r="AA18" s="184"/>
      <c r="AB18" s="185"/>
      <c r="AC18" s="185"/>
      <c r="AD18" s="186"/>
      <c r="AE18" s="185"/>
      <c r="AF18" s="185"/>
      <c r="AG18" s="185"/>
      <c r="AH18" s="186"/>
      <c r="AI18" s="188"/>
      <c r="AJ18" s="188"/>
      <c r="AK18" s="189"/>
    </row>
    <row r="19" spans="1:37">
      <c r="A19" s="152">
        <v>1.4</v>
      </c>
      <c r="B19" s="153" t="s">
        <v>81</v>
      </c>
      <c r="C19" s="184">
        <f t="shared" si="33"/>
        <v>0</v>
      </c>
      <c r="D19" s="184">
        <f t="shared" si="34"/>
        <v>0</v>
      </c>
      <c r="E19" s="184">
        <f t="shared" si="35"/>
        <v>0</v>
      </c>
      <c r="F19" s="184">
        <f t="shared" si="36"/>
        <v>0</v>
      </c>
      <c r="G19" s="184">
        <f t="shared" si="37"/>
        <v>0</v>
      </c>
      <c r="H19" s="184">
        <f t="shared" si="38"/>
        <v>0</v>
      </c>
      <c r="I19" s="184">
        <f t="shared" si="39"/>
        <v>0</v>
      </c>
      <c r="J19" s="184">
        <f t="shared" si="40"/>
        <v>0</v>
      </c>
      <c r="K19" s="184">
        <f t="shared" si="41"/>
        <v>0</v>
      </c>
      <c r="L19" s="184">
        <f t="shared" si="42"/>
        <v>0</v>
      </c>
      <c r="M19" s="184">
        <f t="shared" si="43"/>
        <v>0</v>
      </c>
      <c r="O19" s="184"/>
      <c r="P19" s="185"/>
      <c r="Q19" s="185"/>
      <c r="R19" s="186"/>
      <c r="S19" s="185"/>
      <c r="T19" s="185"/>
      <c r="U19" s="185"/>
      <c r="V19" s="186"/>
      <c r="W19" s="188"/>
      <c r="X19" s="188"/>
      <c r="Y19" s="189"/>
      <c r="AA19" s="184"/>
      <c r="AB19" s="185"/>
      <c r="AC19" s="185"/>
      <c r="AD19" s="186"/>
      <c r="AE19" s="185"/>
      <c r="AF19" s="185"/>
      <c r="AG19" s="185"/>
      <c r="AH19" s="186"/>
      <c r="AI19" s="188"/>
      <c r="AJ19" s="188"/>
      <c r="AK19" s="189"/>
    </row>
    <row r="20" spans="1:37">
      <c r="A20" s="152">
        <v>1.5</v>
      </c>
      <c r="B20" s="156" t="s">
        <v>79</v>
      </c>
      <c r="C20" s="184">
        <f t="shared" si="33"/>
        <v>0</v>
      </c>
      <c r="D20" s="184">
        <f t="shared" si="34"/>
        <v>0</v>
      </c>
      <c r="E20" s="184">
        <f t="shared" si="35"/>
        <v>0</v>
      </c>
      <c r="F20" s="184">
        <f t="shared" si="36"/>
        <v>0</v>
      </c>
      <c r="G20" s="184">
        <f t="shared" si="37"/>
        <v>0</v>
      </c>
      <c r="H20" s="184">
        <f t="shared" si="38"/>
        <v>0</v>
      </c>
      <c r="I20" s="184">
        <f t="shared" si="39"/>
        <v>0</v>
      </c>
      <c r="J20" s="184">
        <f t="shared" si="40"/>
        <v>0</v>
      </c>
      <c r="K20" s="184">
        <f t="shared" si="41"/>
        <v>0</v>
      </c>
      <c r="L20" s="184">
        <f t="shared" si="42"/>
        <v>0</v>
      </c>
      <c r="M20" s="184">
        <f t="shared" si="43"/>
        <v>0</v>
      </c>
      <c r="O20" s="184"/>
      <c r="P20" s="185"/>
      <c r="Q20" s="185"/>
      <c r="R20" s="186"/>
      <c r="S20" s="185"/>
      <c r="T20" s="185"/>
      <c r="U20" s="185"/>
      <c r="V20" s="187"/>
      <c r="W20" s="188"/>
      <c r="X20" s="188"/>
      <c r="Y20" s="189"/>
      <c r="AA20" s="184"/>
      <c r="AB20" s="185"/>
      <c r="AC20" s="185"/>
      <c r="AD20" s="186"/>
      <c r="AE20" s="185"/>
      <c r="AF20" s="185"/>
      <c r="AG20" s="185"/>
      <c r="AH20" s="187"/>
      <c r="AI20" s="188"/>
      <c r="AJ20" s="188"/>
      <c r="AK20" s="189"/>
    </row>
    <row r="21" spans="1:37">
      <c r="A21" s="152">
        <v>1.6</v>
      </c>
      <c r="B21" s="159" t="s">
        <v>15</v>
      </c>
      <c r="C21" s="184">
        <f t="shared" si="33"/>
        <v>0</v>
      </c>
      <c r="D21" s="184">
        <f t="shared" si="34"/>
        <v>0</v>
      </c>
      <c r="E21" s="184">
        <f t="shared" si="35"/>
        <v>0</v>
      </c>
      <c r="F21" s="184">
        <f t="shared" si="36"/>
        <v>0</v>
      </c>
      <c r="G21" s="184">
        <f t="shared" si="37"/>
        <v>0</v>
      </c>
      <c r="H21" s="184">
        <f t="shared" si="38"/>
        <v>0</v>
      </c>
      <c r="I21" s="184">
        <f t="shared" si="39"/>
        <v>0</v>
      </c>
      <c r="J21" s="184">
        <f t="shared" si="40"/>
        <v>0</v>
      </c>
      <c r="K21" s="184">
        <f t="shared" si="41"/>
        <v>0</v>
      </c>
      <c r="L21" s="184">
        <f t="shared" si="42"/>
        <v>0</v>
      </c>
      <c r="M21" s="184">
        <f t="shared" si="43"/>
        <v>0</v>
      </c>
      <c r="O21" s="184"/>
      <c r="P21" s="185"/>
      <c r="Q21" s="185"/>
      <c r="R21" s="186"/>
      <c r="S21" s="185"/>
      <c r="T21" s="185"/>
      <c r="U21" s="185"/>
      <c r="V21" s="187"/>
      <c r="W21" s="188"/>
      <c r="X21" s="188"/>
      <c r="Y21" s="189"/>
      <c r="AA21" s="184"/>
      <c r="AB21" s="185"/>
      <c r="AC21" s="185"/>
      <c r="AD21" s="186"/>
      <c r="AE21" s="185"/>
      <c r="AF21" s="185"/>
      <c r="AG21" s="185"/>
      <c r="AH21" s="187"/>
      <c r="AI21" s="188"/>
      <c r="AJ21" s="188"/>
      <c r="AK21" s="189"/>
    </row>
    <row r="22" spans="1:37">
      <c r="A22" s="152">
        <v>1.7</v>
      </c>
      <c r="B22" s="159" t="s">
        <v>14</v>
      </c>
      <c r="C22" s="184">
        <f t="shared" si="33"/>
        <v>0</v>
      </c>
      <c r="D22" s="184">
        <f t="shared" si="34"/>
        <v>0</v>
      </c>
      <c r="E22" s="184">
        <f t="shared" si="35"/>
        <v>0</v>
      </c>
      <c r="F22" s="184">
        <f t="shared" si="36"/>
        <v>0</v>
      </c>
      <c r="G22" s="184">
        <f t="shared" si="37"/>
        <v>0</v>
      </c>
      <c r="H22" s="184">
        <f t="shared" si="38"/>
        <v>0</v>
      </c>
      <c r="I22" s="184">
        <f t="shared" si="39"/>
        <v>0</v>
      </c>
      <c r="J22" s="184">
        <f t="shared" si="40"/>
        <v>0</v>
      </c>
      <c r="K22" s="184">
        <f t="shared" si="41"/>
        <v>0</v>
      </c>
      <c r="L22" s="184">
        <f t="shared" si="42"/>
        <v>0</v>
      </c>
      <c r="M22" s="184">
        <f t="shared" si="43"/>
        <v>0</v>
      </c>
      <c r="O22" s="184"/>
      <c r="P22" s="185"/>
      <c r="Q22" s="185"/>
      <c r="R22" s="186"/>
      <c r="S22" s="185"/>
      <c r="T22" s="185"/>
      <c r="U22" s="185"/>
      <c r="V22" s="187"/>
      <c r="W22" s="188"/>
      <c r="X22" s="188"/>
      <c r="Y22" s="189"/>
      <c r="AA22" s="184"/>
      <c r="AB22" s="185"/>
      <c r="AC22" s="185"/>
      <c r="AD22" s="186"/>
      <c r="AE22" s="185"/>
      <c r="AF22" s="185"/>
      <c r="AG22" s="185"/>
      <c r="AH22" s="187"/>
      <c r="AI22" s="188"/>
      <c r="AJ22" s="188"/>
      <c r="AK22" s="189"/>
    </row>
    <row r="23" spans="1:37">
      <c r="A23" s="152">
        <v>1.8</v>
      </c>
      <c r="B23" s="159" t="s">
        <v>16</v>
      </c>
      <c r="C23" s="184">
        <f t="shared" si="33"/>
        <v>0</v>
      </c>
      <c r="D23" s="184">
        <f t="shared" si="34"/>
        <v>0</v>
      </c>
      <c r="E23" s="184">
        <f t="shared" si="35"/>
        <v>0</v>
      </c>
      <c r="F23" s="184">
        <f t="shared" si="36"/>
        <v>0</v>
      </c>
      <c r="G23" s="184">
        <f t="shared" si="37"/>
        <v>0</v>
      </c>
      <c r="H23" s="184">
        <f t="shared" si="38"/>
        <v>0</v>
      </c>
      <c r="I23" s="184">
        <f t="shared" si="39"/>
        <v>0</v>
      </c>
      <c r="J23" s="184">
        <f t="shared" si="40"/>
        <v>0</v>
      </c>
      <c r="K23" s="184">
        <f t="shared" si="41"/>
        <v>0</v>
      </c>
      <c r="L23" s="184">
        <f t="shared" si="42"/>
        <v>0</v>
      </c>
      <c r="M23" s="184">
        <f t="shared" si="43"/>
        <v>0</v>
      </c>
      <c r="O23" s="188"/>
      <c r="P23" s="139"/>
      <c r="Q23" s="139"/>
      <c r="R23" s="186"/>
      <c r="S23" s="188"/>
      <c r="T23" s="188"/>
      <c r="U23" s="188"/>
      <c r="V23" s="187"/>
      <c r="W23" s="188"/>
      <c r="X23" s="188"/>
      <c r="Y23" s="189"/>
      <c r="AA23" s="188"/>
      <c r="AB23" s="139"/>
      <c r="AC23" s="139"/>
      <c r="AD23" s="186"/>
      <c r="AE23" s="188"/>
      <c r="AF23" s="188"/>
      <c r="AG23" s="188"/>
      <c r="AH23" s="187"/>
      <c r="AI23" s="188"/>
      <c r="AJ23" s="188"/>
      <c r="AK23" s="189"/>
    </row>
    <row r="24" spans="1:37">
      <c r="A24" s="152">
        <v>1.9</v>
      </c>
      <c r="B24" s="159" t="s">
        <v>17</v>
      </c>
      <c r="C24" s="184">
        <f t="shared" si="33"/>
        <v>0</v>
      </c>
      <c r="D24" s="184">
        <f t="shared" si="34"/>
        <v>0</v>
      </c>
      <c r="E24" s="184">
        <f t="shared" si="35"/>
        <v>0</v>
      </c>
      <c r="F24" s="184">
        <f t="shared" si="36"/>
        <v>0</v>
      </c>
      <c r="G24" s="184">
        <f t="shared" si="37"/>
        <v>0</v>
      </c>
      <c r="H24" s="184">
        <f t="shared" si="38"/>
        <v>0</v>
      </c>
      <c r="I24" s="184">
        <f t="shared" si="39"/>
        <v>0</v>
      </c>
      <c r="J24" s="184">
        <f t="shared" si="40"/>
        <v>0</v>
      </c>
      <c r="K24" s="184">
        <f t="shared" si="41"/>
        <v>0</v>
      </c>
      <c r="L24" s="184">
        <f t="shared" si="42"/>
        <v>0</v>
      </c>
      <c r="M24" s="184">
        <f t="shared" si="43"/>
        <v>0</v>
      </c>
      <c r="O24" s="188"/>
      <c r="P24" s="188"/>
      <c r="Q24" s="188"/>
      <c r="R24" s="189"/>
      <c r="S24" s="188"/>
      <c r="T24" s="188"/>
      <c r="U24" s="188"/>
      <c r="V24" s="189"/>
      <c r="W24" s="188"/>
      <c r="X24" s="188"/>
      <c r="Y24" s="189"/>
      <c r="AA24" s="188"/>
      <c r="AB24" s="188"/>
      <c r="AC24" s="188"/>
      <c r="AD24" s="189"/>
      <c r="AE24" s="188"/>
      <c r="AF24" s="188"/>
      <c r="AG24" s="188"/>
      <c r="AH24" s="189"/>
      <c r="AI24" s="188"/>
      <c r="AJ24" s="188"/>
      <c r="AK24" s="189"/>
    </row>
    <row r="25" spans="1:37">
      <c r="A25" s="157">
        <v>1.1000000000000001</v>
      </c>
      <c r="B25" s="159" t="s">
        <v>18</v>
      </c>
      <c r="C25" s="184">
        <f t="shared" si="33"/>
        <v>0</v>
      </c>
      <c r="D25" s="184">
        <f t="shared" si="34"/>
        <v>0</v>
      </c>
      <c r="E25" s="184">
        <f t="shared" si="35"/>
        <v>0</v>
      </c>
      <c r="F25" s="184">
        <f t="shared" si="36"/>
        <v>0</v>
      </c>
      <c r="G25" s="184">
        <f t="shared" si="37"/>
        <v>0</v>
      </c>
      <c r="H25" s="184">
        <f t="shared" si="38"/>
        <v>0</v>
      </c>
      <c r="I25" s="184">
        <f t="shared" si="39"/>
        <v>0</v>
      </c>
      <c r="J25" s="184">
        <f t="shared" si="40"/>
        <v>0</v>
      </c>
      <c r="K25" s="184">
        <f t="shared" si="41"/>
        <v>0</v>
      </c>
      <c r="L25" s="184">
        <f t="shared" si="42"/>
        <v>0</v>
      </c>
      <c r="M25" s="184">
        <f t="shared" si="43"/>
        <v>0</v>
      </c>
      <c r="O25" s="188"/>
      <c r="P25" s="188"/>
      <c r="Q25" s="188"/>
      <c r="R25" s="189"/>
      <c r="S25" s="188"/>
      <c r="T25" s="188"/>
      <c r="U25" s="188"/>
      <c r="V25" s="189"/>
      <c r="W25" s="184"/>
      <c r="X25" s="184"/>
      <c r="Y25" s="189"/>
      <c r="AA25" s="188"/>
      <c r="AB25" s="188"/>
      <c r="AC25" s="188"/>
      <c r="AD25" s="189"/>
      <c r="AE25" s="188"/>
      <c r="AF25" s="188"/>
      <c r="AG25" s="188"/>
      <c r="AH25" s="189"/>
      <c r="AI25" s="184"/>
      <c r="AJ25" s="184"/>
      <c r="AK25" s="189"/>
    </row>
    <row r="26" spans="1:37">
      <c r="A26" s="157">
        <v>1.1100000000000001</v>
      </c>
      <c r="B26" s="159" t="s">
        <v>19</v>
      </c>
      <c r="C26" s="184">
        <f t="shared" si="33"/>
        <v>0</v>
      </c>
      <c r="D26" s="184">
        <f t="shared" si="34"/>
        <v>0</v>
      </c>
      <c r="E26" s="184">
        <f t="shared" si="35"/>
        <v>0</v>
      </c>
      <c r="F26" s="184">
        <f t="shared" si="36"/>
        <v>0</v>
      </c>
      <c r="G26" s="184">
        <f t="shared" si="37"/>
        <v>0</v>
      </c>
      <c r="H26" s="184">
        <f t="shared" si="38"/>
        <v>0</v>
      </c>
      <c r="I26" s="184">
        <f t="shared" si="39"/>
        <v>0</v>
      </c>
      <c r="J26" s="184">
        <f t="shared" si="40"/>
        <v>0</v>
      </c>
      <c r="K26" s="184">
        <f t="shared" si="41"/>
        <v>0</v>
      </c>
      <c r="L26" s="184">
        <f t="shared" si="42"/>
        <v>0</v>
      </c>
      <c r="M26" s="184">
        <f t="shared" si="43"/>
        <v>0</v>
      </c>
      <c r="O26" s="188"/>
      <c r="P26" s="188"/>
      <c r="Q26" s="188"/>
      <c r="R26" s="189"/>
      <c r="S26" s="188"/>
      <c r="T26" s="188"/>
      <c r="U26" s="188"/>
      <c r="V26" s="189"/>
      <c r="W26" s="184"/>
      <c r="X26" s="184"/>
      <c r="Y26" s="189"/>
      <c r="AA26" s="188"/>
      <c r="AB26" s="188"/>
      <c r="AC26" s="188"/>
      <c r="AD26" s="189"/>
      <c r="AE26" s="188"/>
      <c r="AF26" s="188"/>
      <c r="AG26" s="188"/>
      <c r="AH26" s="189"/>
      <c r="AI26" s="184"/>
      <c r="AJ26" s="184"/>
      <c r="AK26" s="189"/>
    </row>
    <row r="27" spans="1:37" s="137" customFormat="1">
      <c r="A27" s="157">
        <v>1.1200000000000001</v>
      </c>
      <c r="B27" s="159" t="s">
        <v>20</v>
      </c>
      <c r="C27" s="184">
        <f t="shared" si="33"/>
        <v>0</v>
      </c>
      <c r="D27" s="184">
        <f t="shared" si="34"/>
        <v>0</v>
      </c>
      <c r="E27" s="184">
        <f t="shared" si="35"/>
        <v>0</v>
      </c>
      <c r="F27" s="184">
        <f t="shared" si="36"/>
        <v>0</v>
      </c>
      <c r="G27" s="184">
        <f t="shared" si="37"/>
        <v>0</v>
      </c>
      <c r="H27" s="184">
        <f t="shared" si="38"/>
        <v>0</v>
      </c>
      <c r="I27" s="184">
        <f t="shared" si="39"/>
        <v>0</v>
      </c>
      <c r="J27" s="184">
        <f t="shared" si="40"/>
        <v>0</v>
      </c>
      <c r="K27" s="184">
        <f t="shared" si="41"/>
        <v>0</v>
      </c>
      <c r="L27" s="184">
        <f t="shared" si="42"/>
        <v>0</v>
      </c>
      <c r="M27" s="184">
        <f t="shared" si="43"/>
        <v>0</v>
      </c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</row>
    <row r="28" spans="1:37" s="137" customFormat="1" ht="21.75" customHeight="1">
      <c r="A28" s="157">
        <v>1.1299999999999999</v>
      </c>
      <c r="B28" s="160" t="s">
        <v>21</v>
      </c>
      <c r="C28" s="184">
        <f t="shared" si="33"/>
        <v>0</v>
      </c>
      <c r="D28" s="184">
        <f t="shared" si="34"/>
        <v>0</v>
      </c>
      <c r="E28" s="184">
        <f t="shared" si="35"/>
        <v>0</v>
      </c>
      <c r="F28" s="184">
        <f t="shared" si="36"/>
        <v>0</v>
      </c>
      <c r="G28" s="184">
        <f t="shared" si="37"/>
        <v>0</v>
      </c>
      <c r="H28" s="184">
        <f t="shared" si="38"/>
        <v>0</v>
      </c>
      <c r="I28" s="184">
        <f t="shared" si="39"/>
        <v>0</v>
      </c>
      <c r="J28" s="184">
        <f t="shared" si="40"/>
        <v>0</v>
      </c>
      <c r="K28" s="184">
        <f t="shared" si="41"/>
        <v>0</v>
      </c>
      <c r="L28" s="184">
        <f t="shared" si="42"/>
        <v>0</v>
      </c>
      <c r="M28" s="184">
        <f t="shared" si="43"/>
        <v>0</v>
      </c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</row>
    <row r="29" spans="1:37" s="137" customFormat="1" ht="21.75" customHeight="1">
      <c r="A29" s="157">
        <v>1.1399999999999999</v>
      </c>
      <c r="B29" s="159" t="s">
        <v>22</v>
      </c>
      <c r="C29" s="184">
        <f t="shared" si="33"/>
        <v>0</v>
      </c>
      <c r="D29" s="184">
        <f t="shared" si="34"/>
        <v>0</v>
      </c>
      <c r="E29" s="184">
        <f t="shared" si="35"/>
        <v>0</v>
      </c>
      <c r="F29" s="184">
        <f t="shared" si="36"/>
        <v>0</v>
      </c>
      <c r="G29" s="184">
        <f t="shared" si="37"/>
        <v>0</v>
      </c>
      <c r="H29" s="184">
        <f t="shared" si="38"/>
        <v>0</v>
      </c>
      <c r="I29" s="184">
        <f t="shared" si="39"/>
        <v>0</v>
      </c>
      <c r="J29" s="184">
        <f t="shared" si="40"/>
        <v>0</v>
      </c>
      <c r="K29" s="184">
        <f t="shared" si="41"/>
        <v>0</v>
      </c>
      <c r="L29" s="184">
        <f t="shared" si="42"/>
        <v>0</v>
      </c>
      <c r="M29" s="184">
        <f t="shared" si="43"/>
        <v>0</v>
      </c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</row>
    <row r="30" spans="1:37" s="137" customFormat="1" ht="21.75" customHeight="1">
      <c r="A30" s="157">
        <v>1.1499999999999999</v>
      </c>
      <c r="B30" s="159" t="s">
        <v>23</v>
      </c>
      <c r="C30" s="184">
        <f t="shared" si="33"/>
        <v>0</v>
      </c>
      <c r="D30" s="184">
        <f t="shared" si="34"/>
        <v>0</v>
      </c>
      <c r="E30" s="184">
        <f t="shared" si="35"/>
        <v>0</v>
      </c>
      <c r="F30" s="184">
        <f t="shared" si="36"/>
        <v>0</v>
      </c>
      <c r="G30" s="184">
        <f t="shared" si="37"/>
        <v>0</v>
      </c>
      <c r="H30" s="184">
        <f t="shared" si="38"/>
        <v>0</v>
      </c>
      <c r="I30" s="184">
        <f t="shared" si="39"/>
        <v>0</v>
      </c>
      <c r="J30" s="184">
        <f t="shared" si="40"/>
        <v>0</v>
      </c>
      <c r="K30" s="184">
        <f t="shared" si="41"/>
        <v>0</v>
      </c>
      <c r="L30" s="184">
        <f t="shared" si="42"/>
        <v>0</v>
      </c>
      <c r="M30" s="184">
        <f t="shared" si="43"/>
        <v>0</v>
      </c>
      <c r="O30" s="191"/>
      <c r="P30" s="191"/>
      <c r="Q30" s="191"/>
      <c r="R30" s="191"/>
      <c r="S30" s="191"/>
      <c r="T30" s="191"/>
      <c r="U30" s="191"/>
      <c r="V30" s="191"/>
      <c r="W30" s="184"/>
      <c r="X30" s="184"/>
      <c r="Y30" s="191"/>
      <c r="AA30" s="191"/>
      <c r="AB30" s="191"/>
      <c r="AC30" s="191"/>
      <c r="AD30" s="191"/>
      <c r="AE30" s="191"/>
      <c r="AF30" s="191"/>
      <c r="AG30" s="191"/>
      <c r="AH30" s="191"/>
      <c r="AI30" s="184"/>
      <c r="AJ30" s="184"/>
      <c r="AK30" s="191"/>
    </row>
    <row r="31" spans="1:37">
      <c r="A31" s="157">
        <v>1.1599999999999999</v>
      </c>
      <c r="B31" s="159" t="s">
        <v>24</v>
      </c>
      <c r="C31" s="184">
        <f t="shared" si="33"/>
        <v>0</v>
      </c>
      <c r="D31" s="184">
        <f t="shared" si="34"/>
        <v>0</v>
      </c>
      <c r="E31" s="184">
        <f t="shared" si="35"/>
        <v>0</v>
      </c>
      <c r="F31" s="184">
        <f t="shared" si="36"/>
        <v>0</v>
      </c>
      <c r="G31" s="184">
        <f t="shared" si="37"/>
        <v>0</v>
      </c>
      <c r="H31" s="184">
        <f t="shared" si="38"/>
        <v>0</v>
      </c>
      <c r="I31" s="184">
        <f t="shared" si="39"/>
        <v>0</v>
      </c>
      <c r="J31" s="184">
        <f t="shared" si="40"/>
        <v>0</v>
      </c>
      <c r="K31" s="184">
        <f t="shared" si="41"/>
        <v>0</v>
      </c>
      <c r="L31" s="184">
        <f t="shared" si="42"/>
        <v>0</v>
      </c>
      <c r="M31" s="184">
        <f t="shared" si="43"/>
        <v>0</v>
      </c>
      <c r="O31" s="184"/>
      <c r="P31" s="184"/>
      <c r="Q31" s="184"/>
      <c r="R31" s="189"/>
      <c r="S31" s="184"/>
      <c r="T31" s="184"/>
      <c r="U31" s="184"/>
      <c r="V31" s="189"/>
      <c r="W31" s="184"/>
      <c r="X31" s="184"/>
      <c r="Y31" s="189"/>
      <c r="AA31" s="184"/>
      <c r="AB31" s="184"/>
      <c r="AC31" s="184"/>
      <c r="AD31" s="189"/>
      <c r="AE31" s="184"/>
      <c r="AF31" s="184"/>
      <c r="AG31" s="184"/>
      <c r="AH31" s="189"/>
      <c r="AI31" s="184"/>
      <c r="AJ31" s="184"/>
      <c r="AK31" s="189"/>
    </row>
    <row r="32" spans="1:37">
      <c r="A32" s="157">
        <v>1.17</v>
      </c>
      <c r="B32" s="159" t="s">
        <v>25</v>
      </c>
      <c r="C32" s="184">
        <f t="shared" si="33"/>
        <v>0</v>
      </c>
      <c r="D32" s="184">
        <f t="shared" si="34"/>
        <v>0</v>
      </c>
      <c r="E32" s="184">
        <f t="shared" si="35"/>
        <v>0</v>
      </c>
      <c r="F32" s="184">
        <f t="shared" si="36"/>
        <v>0</v>
      </c>
      <c r="G32" s="184">
        <f t="shared" si="37"/>
        <v>0</v>
      </c>
      <c r="H32" s="184">
        <f t="shared" si="38"/>
        <v>0</v>
      </c>
      <c r="I32" s="184">
        <f t="shared" si="39"/>
        <v>0</v>
      </c>
      <c r="J32" s="184">
        <f t="shared" si="40"/>
        <v>0</v>
      </c>
      <c r="K32" s="184">
        <f t="shared" si="41"/>
        <v>0</v>
      </c>
      <c r="L32" s="184">
        <f t="shared" si="42"/>
        <v>0</v>
      </c>
      <c r="M32" s="184">
        <f t="shared" si="43"/>
        <v>0</v>
      </c>
      <c r="O32" s="184"/>
      <c r="P32" s="184"/>
      <c r="Q32" s="184"/>
      <c r="R32" s="189"/>
      <c r="S32" s="184"/>
      <c r="T32" s="184"/>
      <c r="U32" s="184"/>
      <c r="V32" s="189"/>
      <c r="W32" s="184"/>
      <c r="X32" s="184"/>
      <c r="Y32" s="189"/>
      <c r="AA32" s="184"/>
      <c r="AB32" s="184"/>
      <c r="AC32" s="184"/>
      <c r="AD32" s="189"/>
      <c r="AE32" s="184"/>
      <c r="AF32" s="184"/>
      <c r="AG32" s="184"/>
      <c r="AH32" s="189"/>
      <c r="AI32" s="184"/>
      <c r="AJ32" s="184"/>
      <c r="AK32" s="189"/>
    </row>
    <row r="33" spans="1:37">
      <c r="A33" s="157">
        <v>1.18</v>
      </c>
      <c r="B33" s="159" t="s">
        <v>26</v>
      </c>
      <c r="C33" s="184">
        <f t="shared" si="33"/>
        <v>0</v>
      </c>
      <c r="D33" s="184">
        <f t="shared" si="34"/>
        <v>0</v>
      </c>
      <c r="E33" s="184">
        <f t="shared" si="35"/>
        <v>0</v>
      </c>
      <c r="F33" s="184">
        <f t="shared" si="36"/>
        <v>0</v>
      </c>
      <c r="G33" s="184">
        <f t="shared" si="37"/>
        <v>0</v>
      </c>
      <c r="H33" s="184">
        <f t="shared" si="38"/>
        <v>0</v>
      </c>
      <c r="I33" s="184">
        <f t="shared" si="39"/>
        <v>0</v>
      </c>
      <c r="J33" s="184">
        <f t="shared" si="40"/>
        <v>0</v>
      </c>
      <c r="K33" s="184">
        <f t="shared" si="41"/>
        <v>0</v>
      </c>
      <c r="L33" s="184">
        <f t="shared" si="42"/>
        <v>0</v>
      </c>
      <c r="M33" s="184">
        <f t="shared" si="43"/>
        <v>0</v>
      </c>
      <c r="O33" s="184"/>
      <c r="P33" s="184"/>
      <c r="Q33" s="184"/>
      <c r="R33" s="189"/>
      <c r="S33" s="184"/>
      <c r="T33" s="184"/>
      <c r="U33" s="184"/>
      <c r="V33" s="189"/>
      <c r="W33" s="184"/>
      <c r="X33" s="184"/>
      <c r="Y33" s="189"/>
      <c r="AA33" s="184"/>
      <c r="AB33" s="184"/>
      <c r="AC33" s="184"/>
      <c r="AD33" s="189"/>
      <c r="AE33" s="184"/>
      <c r="AF33" s="184"/>
      <c r="AG33" s="184"/>
      <c r="AH33" s="189"/>
      <c r="AI33" s="184"/>
      <c r="AJ33" s="184"/>
      <c r="AK33" s="189"/>
    </row>
    <row r="34" spans="1:37">
      <c r="A34" s="157">
        <v>1.19</v>
      </c>
      <c r="B34" s="159" t="s">
        <v>27</v>
      </c>
      <c r="C34" s="184">
        <f t="shared" si="33"/>
        <v>0</v>
      </c>
      <c r="D34" s="184">
        <f t="shared" si="34"/>
        <v>0</v>
      </c>
      <c r="E34" s="184">
        <f t="shared" si="35"/>
        <v>0</v>
      </c>
      <c r="F34" s="184">
        <f t="shared" si="36"/>
        <v>0</v>
      </c>
      <c r="G34" s="184">
        <f t="shared" si="37"/>
        <v>0</v>
      </c>
      <c r="H34" s="184">
        <f t="shared" si="38"/>
        <v>0</v>
      </c>
      <c r="I34" s="184">
        <f t="shared" si="39"/>
        <v>0</v>
      </c>
      <c r="J34" s="184">
        <f t="shared" si="40"/>
        <v>0</v>
      </c>
      <c r="K34" s="184">
        <f t="shared" si="41"/>
        <v>0</v>
      </c>
      <c r="L34" s="184">
        <f t="shared" si="42"/>
        <v>0</v>
      </c>
      <c r="M34" s="184">
        <f t="shared" si="43"/>
        <v>0</v>
      </c>
      <c r="O34" s="184"/>
      <c r="P34" s="184"/>
      <c r="Q34" s="184"/>
      <c r="R34" s="189"/>
      <c r="S34" s="184"/>
      <c r="T34" s="184"/>
      <c r="U34" s="184"/>
      <c r="V34" s="189"/>
      <c r="W34" s="184"/>
      <c r="X34" s="184"/>
      <c r="Y34" s="189"/>
      <c r="AA34" s="184"/>
      <c r="AB34" s="184"/>
      <c r="AC34" s="184"/>
      <c r="AD34" s="189"/>
      <c r="AE34" s="184"/>
      <c r="AF34" s="184"/>
      <c r="AG34" s="184"/>
      <c r="AH34" s="189"/>
      <c r="AI34" s="184"/>
      <c r="AJ34" s="184"/>
      <c r="AK34" s="189"/>
    </row>
    <row r="35" spans="1:37" s="71" customFormat="1">
      <c r="A35" s="157">
        <v>1.2</v>
      </c>
      <c r="B35" s="159" t="s">
        <v>521</v>
      </c>
      <c r="C35" s="184">
        <f t="shared" si="33"/>
        <v>0</v>
      </c>
      <c r="D35" s="184">
        <f t="shared" si="34"/>
        <v>0</v>
      </c>
      <c r="E35" s="184">
        <f t="shared" si="35"/>
        <v>0</v>
      </c>
      <c r="F35" s="184">
        <f t="shared" si="36"/>
        <v>0</v>
      </c>
      <c r="G35" s="184">
        <f t="shared" si="37"/>
        <v>0</v>
      </c>
      <c r="H35" s="184">
        <f t="shared" si="38"/>
        <v>0</v>
      </c>
      <c r="I35" s="184">
        <f t="shared" si="39"/>
        <v>0</v>
      </c>
      <c r="J35" s="184">
        <f t="shared" si="40"/>
        <v>0</v>
      </c>
      <c r="K35" s="184">
        <f t="shared" si="41"/>
        <v>0</v>
      </c>
      <c r="L35" s="184">
        <f t="shared" si="42"/>
        <v>0</v>
      </c>
      <c r="M35" s="184">
        <f t="shared" si="43"/>
        <v>0</v>
      </c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</row>
    <row r="36" spans="1:37">
      <c r="A36" s="157">
        <v>1.21</v>
      </c>
      <c r="B36" s="153" t="s">
        <v>82</v>
      </c>
      <c r="C36" s="184">
        <f t="shared" si="33"/>
        <v>0</v>
      </c>
      <c r="D36" s="184">
        <f t="shared" si="34"/>
        <v>0</v>
      </c>
      <c r="E36" s="184">
        <f t="shared" si="35"/>
        <v>0</v>
      </c>
      <c r="F36" s="184">
        <f t="shared" si="36"/>
        <v>0</v>
      </c>
      <c r="G36" s="184">
        <f t="shared" si="37"/>
        <v>0</v>
      </c>
      <c r="H36" s="184">
        <f t="shared" si="38"/>
        <v>0</v>
      </c>
      <c r="I36" s="184">
        <f t="shared" si="39"/>
        <v>0</v>
      </c>
      <c r="J36" s="184">
        <f t="shared" si="40"/>
        <v>0</v>
      </c>
      <c r="K36" s="184">
        <f t="shared" si="41"/>
        <v>0</v>
      </c>
      <c r="L36" s="184">
        <f t="shared" si="42"/>
        <v>0</v>
      </c>
      <c r="M36" s="184">
        <f t="shared" si="43"/>
        <v>0</v>
      </c>
      <c r="O36" s="184"/>
      <c r="P36" s="184"/>
      <c r="Q36" s="184"/>
      <c r="R36" s="189"/>
      <c r="S36" s="184"/>
      <c r="T36" s="184"/>
      <c r="U36" s="184"/>
      <c r="V36" s="189"/>
      <c r="W36" s="184"/>
      <c r="X36" s="184"/>
      <c r="Y36" s="189"/>
      <c r="AA36" s="184"/>
      <c r="AB36" s="184"/>
      <c r="AC36" s="184"/>
      <c r="AD36" s="189"/>
      <c r="AE36" s="184"/>
      <c r="AF36" s="184"/>
      <c r="AG36" s="184"/>
      <c r="AH36" s="189"/>
      <c r="AI36" s="184"/>
      <c r="AJ36" s="184"/>
      <c r="AK36" s="189"/>
    </row>
    <row r="37" spans="1:37">
      <c r="A37" s="157">
        <v>1.22</v>
      </c>
      <c r="B37" s="153" t="s">
        <v>83</v>
      </c>
      <c r="C37" s="184">
        <f t="shared" si="33"/>
        <v>0</v>
      </c>
      <c r="D37" s="184">
        <f t="shared" si="34"/>
        <v>0</v>
      </c>
      <c r="E37" s="184">
        <f t="shared" si="35"/>
        <v>0</v>
      </c>
      <c r="F37" s="184">
        <f t="shared" si="36"/>
        <v>0</v>
      </c>
      <c r="G37" s="184">
        <f t="shared" si="37"/>
        <v>0</v>
      </c>
      <c r="H37" s="184">
        <f t="shared" si="38"/>
        <v>0</v>
      </c>
      <c r="I37" s="184">
        <f t="shared" si="39"/>
        <v>0</v>
      </c>
      <c r="J37" s="184">
        <f t="shared" si="40"/>
        <v>0</v>
      </c>
      <c r="K37" s="184">
        <f t="shared" si="41"/>
        <v>0</v>
      </c>
      <c r="L37" s="184">
        <f t="shared" si="42"/>
        <v>0</v>
      </c>
      <c r="M37" s="184">
        <f t="shared" si="43"/>
        <v>0</v>
      </c>
      <c r="O37" s="184"/>
      <c r="P37" s="184"/>
      <c r="Q37" s="184"/>
      <c r="R37" s="189"/>
      <c r="S37" s="184"/>
      <c r="T37" s="184"/>
      <c r="U37" s="184"/>
      <c r="V37" s="189"/>
      <c r="W37" s="184"/>
      <c r="X37" s="184"/>
      <c r="Y37" s="189"/>
      <c r="AA37" s="184"/>
      <c r="AB37" s="184"/>
      <c r="AC37" s="184"/>
      <c r="AD37" s="189"/>
      <c r="AE37" s="184"/>
      <c r="AF37" s="184"/>
      <c r="AG37" s="184"/>
      <c r="AH37" s="189"/>
      <c r="AI37" s="184"/>
      <c r="AJ37" s="184"/>
      <c r="AK37" s="189"/>
    </row>
    <row r="38" spans="1:37">
      <c r="A38" s="155" t="s">
        <v>298</v>
      </c>
      <c r="B38" s="156"/>
      <c r="C38" s="184">
        <f t="shared" si="33"/>
        <v>0</v>
      </c>
      <c r="D38" s="184">
        <f t="shared" si="34"/>
        <v>0</v>
      </c>
      <c r="E38" s="184">
        <f t="shared" si="35"/>
        <v>0</v>
      </c>
      <c r="F38" s="184">
        <f t="shared" si="36"/>
        <v>0</v>
      </c>
      <c r="G38" s="184">
        <f t="shared" si="37"/>
        <v>0</v>
      </c>
      <c r="H38" s="184">
        <f t="shared" si="38"/>
        <v>0</v>
      </c>
      <c r="I38" s="184">
        <f t="shared" si="39"/>
        <v>0</v>
      </c>
      <c r="J38" s="184">
        <f t="shared" si="40"/>
        <v>0</v>
      </c>
      <c r="K38" s="184">
        <f t="shared" si="41"/>
        <v>0</v>
      </c>
      <c r="L38" s="184">
        <f t="shared" si="42"/>
        <v>0</v>
      </c>
      <c r="M38" s="184">
        <f t="shared" si="43"/>
        <v>0</v>
      </c>
      <c r="O38" s="188"/>
      <c r="P38" s="188"/>
      <c r="Q38" s="188"/>
      <c r="R38" s="189"/>
      <c r="S38" s="188"/>
      <c r="T38" s="188"/>
      <c r="U38" s="188"/>
      <c r="V38" s="189"/>
      <c r="W38" s="184"/>
      <c r="X38" s="184"/>
      <c r="Y38" s="189"/>
      <c r="AA38" s="188"/>
      <c r="AB38" s="188"/>
      <c r="AC38" s="188"/>
      <c r="AD38" s="189"/>
      <c r="AE38" s="188"/>
      <c r="AF38" s="188"/>
      <c r="AG38" s="188"/>
      <c r="AH38" s="189"/>
      <c r="AI38" s="184"/>
      <c r="AJ38" s="184"/>
      <c r="AK38" s="189"/>
    </row>
    <row r="39" spans="1:37" ht="21.75" thickBot="1">
      <c r="A39" s="162" t="s">
        <v>299</v>
      </c>
      <c r="B39" s="164"/>
      <c r="C39" s="184">
        <f t="shared" si="33"/>
        <v>0</v>
      </c>
      <c r="D39" s="184">
        <f t="shared" si="34"/>
        <v>0</v>
      </c>
      <c r="E39" s="184">
        <f t="shared" si="35"/>
        <v>0</v>
      </c>
      <c r="F39" s="184">
        <f t="shared" si="36"/>
        <v>0</v>
      </c>
      <c r="G39" s="184">
        <f t="shared" si="37"/>
        <v>0</v>
      </c>
      <c r="H39" s="184">
        <f t="shared" si="38"/>
        <v>0</v>
      </c>
      <c r="I39" s="184">
        <f t="shared" si="39"/>
        <v>0</v>
      </c>
      <c r="J39" s="184">
        <f t="shared" si="40"/>
        <v>0</v>
      </c>
      <c r="K39" s="184">
        <f t="shared" si="41"/>
        <v>0</v>
      </c>
      <c r="L39" s="184">
        <f t="shared" si="42"/>
        <v>0</v>
      </c>
      <c r="M39" s="184">
        <f t="shared" si="43"/>
        <v>0</v>
      </c>
      <c r="O39" s="188"/>
      <c r="P39" s="188"/>
      <c r="Q39" s="188"/>
      <c r="R39" s="189"/>
      <c r="S39" s="188"/>
      <c r="T39" s="188"/>
      <c r="U39" s="188"/>
      <c r="V39" s="189"/>
      <c r="W39" s="184"/>
      <c r="X39" s="184"/>
      <c r="Y39" s="189"/>
      <c r="AA39" s="188"/>
      <c r="AB39" s="188"/>
      <c r="AC39" s="188"/>
      <c r="AD39" s="189"/>
      <c r="AE39" s="188"/>
      <c r="AF39" s="188"/>
      <c r="AG39" s="188"/>
      <c r="AH39" s="189"/>
      <c r="AI39" s="184"/>
      <c r="AJ39" s="184"/>
      <c r="AK39" s="189"/>
    </row>
    <row r="40" spans="1:37" ht="21.75" thickBot="1">
      <c r="A40" s="1129" t="s">
        <v>568</v>
      </c>
      <c r="B40" s="1130"/>
      <c r="C40" s="192"/>
      <c r="D40" s="193"/>
      <c r="E40" s="193"/>
      <c r="F40" s="193"/>
      <c r="G40" s="193"/>
      <c r="H40" s="193"/>
      <c r="I40" s="193"/>
      <c r="J40" s="193"/>
      <c r="K40" s="193"/>
      <c r="L40" s="193"/>
      <c r="M40" s="194"/>
      <c r="O40" s="192"/>
      <c r="P40" s="193"/>
      <c r="Q40" s="193"/>
      <c r="R40" s="193"/>
      <c r="S40" s="193"/>
      <c r="T40" s="193"/>
      <c r="U40" s="193"/>
      <c r="V40" s="193"/>
      <c r="W40" s="193"/>
      <c r="X40" s="193"/>
      <c r="Y40" s="194"/>
      <c r="AA40" s="192"/>
      <c r="AB40" s="193"/>
      <c r="AC40" s="193"/>
      <c r="AD40" s="193"/>
      <c r="AE40" s="193"/>
      <c r="AF40" s="193"/>
      <c r="AG40" s="193"/>
      <c r="AH40" s="193"/>
      <c r="AI40" s="193"/>
      <c r="AJ40" s="193"/>
      <c r="AK40" s="194"/>
    </row>
    <row r="41" spans="1:37" s="177" customFormat="1" ht="21.75" customHeight="1">
      <c r="A41" s="174" t="s">
        <v>569</v>
      </c>
      <c r="B41" s="175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</row>
    <row r="42" spans="1:37" s="137" customFormat="1" ht="21.75" customHeight="1">
      <c r="A42" s="178" t="s">
        <v>94</v>
      </c>
      <c r="B42" s="179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</row>
    <row r="43" spans="1:37" s="137" customFormat="1" ht="21.75" customHeight="1">
      <c r="A43" s="181" t="s">
        <v>95</v>
      </c>
      <c r="B43" s="182"/>
      <c r="C43" s="180">
        <f>SUM(C44:C67)</f>
        <v>0</v>
      </c>
      <c r="D43" s="180">
        <f t="shared" ref="D43" si="44">SUM(D44:D67)</f>
        <v>0</v>
      </c>
      <c r="E43" s="180">
        <f t="shared" ref="E43" si="45">SUM(E44:E67)</f>
        <v>0</v>
      </c>
      <c r="F43" s="180">
        <f t="shared" ref="F43" si="46">SUM(F44:F67)</f>
        <v>0</v>
      </c>
      <c r="G43" s="180">
        <f t="shared" ref="G43" si="47">SUM(G44:G67)</f>
        <v>0</v>
      </c>
      <c r="H43" s="180">
        <f t="shared" ref="H43" si="48">SUM(H44:H67)</f>
        <v>0</v>
      </c>
      <c r="I43" s="180">
        <f t="shared" ref="I43" si="49">SUM(I44:I67)</f>
        <v>0</v>
      </c>
      <c r="J43" s="180">
        <f t="shared" ref="J43" si="50">SUM(J44:J67)</f>
        <v>0</v>
      </c>
      <c r="K43" s="180">
        <f t="shared" ref="K43" si="51">SUM(K44:K67)</f>
        <v>0</v>
      </c>
      <c r="L43" s="180">
        <f t="shared" ref="L43" si="52">SUM(L44:L67)</f>
        <v>0</v>
      </c>
      <c r="M43" s="180">
        <f t="shared" ref="M43" si="53">SUM(M44:M67)</f>
        <v>0</v>
      </c>
      <c r="O43" s="180">
        <f>SUM(O44:O67)</f>
        <v>0</v>
      </c>
      <c r="P43" s="180">
        <f t="shared" ref="P43" si="54">SUM(P44:P67)</f>
        <v>0</v>
      </c>
      <c r="Q43" s="180">
        <f t="shared" ref="Q43" si="55">SUM(Q44:Q67)</f>
        <v>0</v>
      </c>
      <c r="R43" s="180">
        <f t="shared" ref="R43" si="56">SUM(R44:R67)</f>
        <v>0</v>
      </c>
      <c r="S43" s="180">
        <f t="shared" ref="S43" si="57">SUM(S44:S67)</f>
        <v>0</v>
      </c>
      <c r="T43" s="180">
        <f t="shared" ref="T43" si="58">SUM(T44:T67)</f>
        <v>0</v>
      </c>
      <c r="U43" s="180">
        <f t="shared" ref="U43" si="59">SUM(U44:U67)</f>
        <v>0</v>
      </c>
      <c r="V43" s="180">
        <f t="shared" ref="V43" si="60">SUM(V44:V67)</f>
        <v>0</v>
      </c>
      <c r="W43" s="180">
        <f t="shared" ref="W43" si="61">SUM(W44:W67)</f>
        <v>0</v>
      </c>
      <c r="X43" s="180">
        <f t="shared" ref="X43" si="62">SUM(X44:X67)</f>
        <v>0</v>
      </c>
      <c r="Y43" s="180">
        <f t="shared" ref="Y43" si="63">SUM(Y44:Y67)</f>
        <v>0</v>
      </c>
      <c r="AA43" s="180">
        <f>SUM(AA44:AA67)</f>
        <v>0</v>
      </c>
      <c r="AB43" s="180">
        <f t="shared" ref="AB43" si="64">SUM(AB44:AB67)</f>
        <v>0</v>
      </c>
      <c r="AC43" s="180">
        <f t="shared" ref="AC43" si="65">SUM(AC44:AC67)</f>
        <v>0</v>
      </c>
      <c r="AD43" s="180">
        <f t="shared" ref="AD43" si="66">SUM(AD44:AD67)</f>
        <v>0</v>
      </c>
      <c r="AE43" s="180">
        <f t="shared" ref="AE43" si="67">SUM(AE44:AE67)</f>
        <v>0</v>
      </c>
      <c r="AF43" s="180">
        <f t="shared" ref="AF43" si="68">SUM(AF44:AF67)</f>
        <v>0</v>
      </c>
      <c r="AG43" s="180">
        <f t="shared" ref="AG43" si="69">SUM(AG44:AG67)</f>
        <v>0</v>
      </c>
      <c r="AH43" s="180">
        <f t="shared" ref="AH43" si="70">SUM(AH44:AH67)</f>
        <v>0</v>
      </c>
      <c r="AI43" s="180">
        <f t="shared" ref="AI43" si="71">SUM(AI44:AI67)</f>
        <v>0</v>
      </c>
      <c r="AJ43" s="180">
        <f t="shared" ref="AJ43" si="72">SUM(AJ44:AJ67)</f>
        <v>0</v>
      </c>
      <c r="AK43" s="180">
        <f t="shared" ref="AK43" si="73">SUM(AK44:AK67)</f>
        <v>0</v>
      </c>
    </row>
    <row r="44" spans="1:37">
      <c r="A44" s="150">
        <v>1.1000000000000001</v>
      </c>
      <c r="B44" s="151" t="s">
        <v>13</v>
      </c>
      <c r="C44" s="184">
        <f t="shared" ref="C44:C66" si="74">+O44+AA44</f>
        <v>0</v>
      </c>
      <c r="D44" s="184">
        <f t="shared" ref="D44:D66" si="75">+P44+AB44</f>
        <v>0</v>
      </c>
      <c r="E44" s="184">
        <f t="shared" ref="E44:E66" si="76">+Q44+AC44</f>
        <v>0</v>
      </c>
      <c r="F44" s="184">
        <f t="shared" ref="F44:F66" si="77">+R44+AD44</f>
        <v>0</v>
      </c>
      <c r="G44" s="184">
        <f t="shared" ref="G44:G66" si="78">+S44+AE44</f>
        <v>0</v>
      </c>
      <c r="H44" s="184">
        <f t="shared" ref="H44:H66" si="79">+T44+AF44</f>
        <v>0</v>
      </c>
      <c r="I44" s="184">
        <f t="shared" ref="I44:I66" si="80">+U44+AG44</f>
        <v>0</v>
      </c>
      <c r="J44" s="184">
        <f t="shared" ref="J44:J66" si="81">+V44+AH44</f>
        <v>0</v>
      </c>
      <c r="K44" s="184">
        <f t="shared" ref="K44:K66" si="82">+W44+AI44</f>
        <v>0</v>
      </c>
      <c r="L44" s="184">
        <f t="shared" ref="L44:L66" si="83">+X44+AJ44</f>
        <v>0</v>
      </c>
      <c r="M44" s="184">
        <f t="shared" ref="M44:M66" si="84">+Y44+AK44</f>
        <v>0</v>
      </c>
      <c r="O44" s="184"/>
      <c r="P44" s="185"/>
      <c r="Q44" s="185"/>
      <c r="R44" s="186"/>
      <c r="S44" s="185"/>
      <c r="T44" s="185"/>
      <c r="U44" s="185"/>
      <c r="V44" s="187"/>
      <c r="W44" s="188"/>
      <c r="X44" s="188"/>
      <c r="Y44" s="189"/>
      <c r="AA44" s="184"/>
      <c r="AB44" s="185"/>
      <c r="AC44" s="185"/>
      <c r="AD44" s="186"/>
      <c r="AE44" s="185"/>
      <c r="AF44" s="185"/>
      <c r="AG44" s="185"/>
      <c r="AH44" s="187"/>
      <c r="AI44" s="188"/>
      <c r="AJ44" s="188"/>
      <c r="AK44" s="189"/>
    </row>
    <row r="45" spans="1:37">
      <c r="A45" s="152">
        <v>1.2</v>
      </c>
      <c r="B45" s="153" t="s">
        <v>79</v>
      </c>
      <c r="C45" s="184">
        <f t="shared" si="74"/>
        <v>0</v>
      </c>
      <c r="D45" s="184">
        <f t="shared" si="75"/>
        <v>0</v>
      </c>
      <c r="E45" s="184">
        <f t="shared" si="76"/>
        <v>0</v>
      </c>
      <c r="F45" s="184">
        <f t="shared" si="77"/>
        <v>0</v>
      </c>
      <c r="G45" s="184">
        <f t="shared" si="78"/>
        <v>0</v>
      </c>
      <c r="H45" s="184">
        <f t="shared" si="79"/>
        <v>0</v>
      </c>
      <c r="I45" s="184">
        <f t="shared" si="80"/>
        <v>0</v>
      </c>
      <c r="J45" s="184">
        <f t="shared" si="81"/>
        <v>0</v>
      </c>
      <c r="K45" s="184">
        <f t="shared" si="82"/>
        <v>0</v>
      </c>
      <c r="L45" s="184">
        <f t="shared" si="83"/>
        <v>0</v>
      </c>
      <c r="M45" s="184">
        <f t="shared" si="84"/>
        <v>0</v>
      </c>
      <c r="O45" s="184"/>
      <c r="P45" s="185"/>
      <c r="Q45" s="185"/>
      <c r="R45" s="186"/>
      <c r="S45" s="185"/>
      <c r="T45" s="185"/>
      <c r="U45" s="185"/>
      <c r="V45" s="186"/>
      <c r="W45" s="188"/>
      <c r="X45" s="188"/>
      <c r="Y45" s="189"/>
      <c r="AA45" s="184"/>
      <c r="AB45" s="185"/>
      <c r="AC45" s="185"/>
      <c r="AD45" s="186"/>
      <c r="AE45" s="185"/>
      <c r="AF45" s="185"/>
      <c r="AG45" s="185"/>
      <c r="AH45" s="186"/>
      <c r="AI45" s="188"/>
      <c r="AJ45" s="188"/>
      <c r="AK45" s="189"/>
    </row>
    <row r="46" spans="1:37">
      <c r="A46" s="152">
        <v>1.3</v>
      </c>
      <c r="B46" s="153" t="s">
        <v>80</v>
      </c>
      <c r="C46" s="184">
        <f t="shared" si="74"/>
        <v>0</v>
      </c>
      <c r="D46" s="184">
        <f t="shared" si="75"/>
        <v>0</v>
      </c>
      <c r="E46" s="184">
        <f t="shared" si="76"/>
        <v>0</v>
      </c>
      <c r="F46" s="184">
        <f t="shared" si="77"/>
        <v>0</v>
      </c>
      <c r="G46" s="184">
        <f t="shared" si="78"/>
        <v>0</v>
      </c>
      <c r="H46" s="184">
        <f t="shared" si="79"/>
        <v>0</v>
      </c>
      <c r="I46" s="184">
        <f t="shared" si="80"/>
        <v>0</v>
      </c>
      <c r="J46" s="184">
        <f t="shared" si="81"/>
        <v>0</v>
      </c>
      <c r="K46" s="184">
        <f t="shared" si="82"/>
        <v>0</v>
      </c>
      <c r="L46" s="184">
        <f t="shared" si="83"/>
        <v>0</v>
      </c>
      <c r="M46" s="184">
        <f t="shared" si="84"/>
        <v>0</v>
      </c>
      <c r="O46" s="184"/>
      <c r="P46" s="185"/>
      <c r="Q46" s="185"/>
      <c r="R46" s="186"/>
      <c r="S46" s="185"/>
      <c r="T46" s="185"/>
      <c r="U46" s="185"/>
      <c r="V46" s="186"/>
      <c r="W46" s="188"/>
      <c r="X46" s="188"/>
      <c r="Y46" s="189"/>
      <c r="AA46" s="184"/>
      <c r="AB46" s="185"/>
      <c r="AC46" s="185"/>
      <c r="AD46" s="186"/>
      <c r="AE46" s="185"/>
      <c r="AF46" s="185"/>
      <c r="AG46" s="185"/>
      <c r="AH46" s="186"/>
      <c r="AI46" s="188"/>
      <c r="AJ46" s="188"/>
      <c r="AK46" s="189"/>
    </row>
    <row r="47" spans="1:37">
      <c r="A47" s="152">
        <v>1.4</v>
      </c>
      <c r="B47" s="153" t="s">
        <v>81</v>
      </c>
      <c r="C47" s="184">
        <f t="shared" si="74"/>
        <v>0</v>
      </c>
      <c r="D47" s="184">
        <f t="shared" si="75"/>
        <v>0</v>
      </c>
      <c r="E47" s="184">
        <f t="shared" si="76"/>
        <v>0</v>
      </c>
      <c r="F47" s="184">
        <f t="shared" si="77"/>
        <v>0</v>
      </c>
      <c r="G47" s="184">
        <f t="shared" si="78"/>
        <v>0</v>
      </c>
      <c r="H47" s="184">
        <f t="shared" si="79"/>
        <v>0</v>
      </c>
      <c r="I47" s="184">
        <f t="shared" si="80"/>
        <v>0</v>
      </c>
      <c r="J47" s="184">
        <f t="shared" si="81"/>
        <v>0</v>
      </c>
      <c r="K47" s="184">
        <f t="shared" si="82"/>
        <v>0</v>
      </c>
      <c r="L47" s="184">
        <f t="shared" si="83"/>
        <v>0</v>
      </c>
      <c r="M47" s="184">
        <f t="shared" si="84"/>
        <v>0</v>
      </c>
      <c r="O47" s="184"/>
      <c r="P47" s="185"/>
      <c r="Q47" s="185"/>
      <c r="R47" s="186"/>
      <c r="S47" s="185"/>
      <c r="T47" s="185"/>
      <c r="U47" s="185"/>
      <c r="V47" s="186"/>
      <c r="W47" s="188"/>
      <c r="X47" s="188"/>
      <c r="Y47" s="189"/>
      <c r="AA47" s="184"/>
      <c r="AB47" s="185"/>
      <c r="AC47" s="185"/>
      <c r="AD47" s="186"/>
      <c r="AE47" s="185"/>
      <c r="AF47" s="185"/>
      <c r="AG47" s="185"/>
      <c r="AH47" s="186"/>
      <c r="AI47" s="188"/>
      <c r="AJ47" s="188"/>
      <c r="AK47" s="189"/>
    </row>
    <row r="48" spans="1:37">
      <c r="A48" s="152">
        <v>1.5</v>
      </c>
      <c r="B48" s="156" t="s">
        <v>79</v>
      </c>
      <c r="C48" s="184">
        <f t="shared" si="74"/>
        <v>0</v>
      </c>
      <c r="D48" s="184">
        <f t="shared" si="75"/>
        <v>0</v>
      </c>
      <c r="E48" s="184">
        <f t="shared" si="76"/>
        <v>0</v>
      </c>
      <c r="F48" s="184">
        <f t="shared" si="77"/>
        <v>0</v>
      </c>
      <c r="G48" s="184">
        <f t="shared" si="78"/>
        <v>0</v>
      </c>
      <c r="H48" s="184">
        <f t="shared" si="79"/>
        <v>0</v>
      </c>
      <c r="I48" s="184">
        <f t="shared" si="80"/>
        <v>0</v>
      </c>
      <c r="J48" s="184">
        <f t="shared" si="81"/>
        <v>0</v>
      </c>
      <c r="K48" s="184">
        <f t="shared" si="82"/>
        <v>0</v>
      </c>
      <c r="L48" s="184">
        <f t="shared" si="83"/>
        <v>0</v>
      </c>
      <c r="M48" s="184">
        <f t="shared" si="84"/>
        <v>0</v>
      </c>
      <c r="O48" s="184"/>
      <c r="P48" s="185"/>
      <c r="Q48" s="185"/>
      <c r="R48" s="186"/>
      <c r="S48" s="185"/>
      <c r="T48" s="185"/>
      <c r="U48" s="185"/>
      <c r="V48" s="187"/>
      <c r="W48" s="188"/>
      <c r="X48" s="188"/>
      <c r="Y48" s="189"/>
      <c r="AA48" s="184"/>
      <c r="AB48" s="185"/>
      <c r="AC48" s="185"/>
      <c r="AD48" s="186"/>
      <c r="AE48" s="185"/>
      <c r="AF48" s="185"/>
      <c r="AG48" s="185"/>
      <c r="AH48" s="187"/>
      <c r="AI48" s="188"/>
      <c r="AJ48" s="188"/>
      <c r="AK48" s="189"/>
    </row>
    <row r="49" spans="1:37">
      <c r="A49" s="152">
        <v>1.6</v>
      </c>
      <c r="B49" s="159" t="s">
        <v>15</v>
      </c>
      <c r="C49" s="184">
        <f t="shared" si="74"/>
        <v>0</v>
      </c>
      <c r="D49" s="184">
        <f t="shared" si="75"/>
        <v>0</v>
      </c>
      <c r="E49" s="184">
        <f t="shared" si="76"/>
        <v>0</v>
      </c>
      <c r="F49" s="184">
        <f t="shared" si="77"/>
        <v>0</v>
      </c>
      <c r="G49" s="184">
        <f t="shared" si="78"/>
        <v>0</v>
      </c>
      <c r="H49" s="184">
        <f t="shared" si="79"/>
        <v>0</v>
      </c>
      <c r="I49" s="184">
        <f t="shared" si="80"/>
        <v>0</v>
      </c>
      <c r="J49" s="184">
        <f t="shared" si="81"/>
        <v>0</v>
      </c>
      <c r="K49" s="184">
        <f t="shared" si="82"/>
        <v>0</v>
      </c>
      <c r="L49" s="184">
        <f t="shared" si="83"/>
        <v>0</v>
      </c>
      <c r="M49" s="184">
        <f t="shared" si="84"/>
        <v>0</v>
      </c>
      <c r="O49" s="184"/>
      <c r="P49" s="185"/>
      <c r="Q49" s="185"/>
      <c r="R49" s="186"/>
      <c r="S49" s="185"/>
      <c r="T49" s="185"/>
      <c r="U49" s="185"/>
      <c r="V49" s="187"/>
      <c r="W49" s="188"/>
      <c r="X49" s="188"/>
      <c r="Y49" s="189"/>
      <c r="AA49" s="184"/>
      <c r="AB49" s="185"/>
      <c r="AC49" s="185"/>
      <c r="AD49" s="186"/>
      <c r="AE49" s="185"/>
      <c r="AF49" s="185"/>
      <c r="AG49" s="185"/>
      <c r="AH49" s="187"/>
      <c r="AI49" s="188"/>
      <c r="AJ49" s="188"/>
      <c r="AK49" s="189"/>
    </row>
    <row r="50" spans="1:37">
      <c r="A50" s="152">
        <v>1.7</v>
      </c>
      <c r="B50" s="159" t="s">
        <v>14</v>
      </c>
      <c r="C50" s="184">
        <f t="shared" si="74"/>
        <v>0</v>
      </c>
      <c r="D50" s="184">
        <f t="shared" si="75"/>
        <v>0</v>
      </c>
      <c r="E50" s="184">
        <f t="shared" si="76"/>
        <v>0</v>
      </c>
      <c r="F50" s="184">
        <f t="shared" si="77"/>
        <v>0</v>
      </c>
      <c r="G50" s="184">
        <f t="shared" si="78"/>
        <v>0</v>
      </c>
      <c r="H50" s="184">
        <f t="shared" si="79"/>
        <v>0</v>
      </c>
      <c r="I50" s="184">
        <f t="shared" si="80"/>
        <v>0</v>
      </c>
      <c r="J50" s="184">
        <f t="shared" si="81"/>
        <v>0</v>
      </c>
      <c r="K50" s="184">
        <f t="shared" si="82"/>
        <v>0</v>
      </c>
      <c r="L50" s="184">
        <f t="shared" si="83"/>
        <v>0</v>
      </c>
      <c r="M50" s="184">
        <f t="shared" si="84"/>
        <v>0</v>
      </c>
      <c r="O50" s="184"/>
      <c r="P50" s="185"/>
      <c r="Q50" s="185"/>
      <c r="R50" s="186"/>
      <c r="S50" s="185"/>
      <c r="T50" s="185"/>
      <c r="U50" s="185"/>
      <c r="V50" s="187"/>
      <c r="W50" s="188"/>
      <c r="X50" s="188"/>
      <c r="Y50" s="189"/>
      <c r="AA50" s="184"/>
      <c r="AB50" s="185"/>
      <c r="AC50" s="185"/>
      <c r="AD50" s="186"/>
      <c r="AE50" s="185"/>
      <c r="AF50" s="185"/>
      <c r="AG50" s="185"/>
      <c r="AH50" s="187"/>
      <c r="AI50" s="188"/>
      <c r="AJ50" s="188"/>
      <c r="AK50" s="189"/>
    </row>
    <row r="51" spans="1:37">
      <c r="A51" s="152">
        <v>1.8</v>
      </c>
      <c r="B51" s="159" t="s">
        <v>16</v>
      </c>
      <c r="C51" s="184">
        <f t="shared" si="74"/>
        <v>0</v>
      </c>
      <c r="D51" s="184">
        <f t="shared" si="75"/>
        <v>0</v>
      </c>
      <c r="E51" s="184">
        <f t="shared" si="76"/>
        <v>0</v>
      </c>
      <c r="F51" s="184">
        <f t="shared" si="77"/>
        <v>0</v>
      </c>
      <c r="G51" s="184">
        <f t="shared" si="78"/>
        <v>0</v>
      </c>
      <c r="H51" s="184">
        <f t="shared" si="79"/>
        <v>0</v>
      </c>
      <c r="I51" s="184">
        <f t="shared" si="80"/>
        <v>0</v>
      </c>
      <c r="J51" s="184">
        <f t="shared" si="81"/>
        <v>0</v>
      </c>
      <c r="K51" s="184">
        <f t="shared" si="82"/>
        <v>0</v>
      </c>
      <c r="L51" s="184">
        <f t="shared" si="83"/>
        <v>0</v>
      </c>
      <c r="M51" s="184">
        <f t="shared" si="84"/>
        <v>0</v>
      </c>
      <c r="O51" s="188"/>
      <c r="P51" s="139"/>
      <c r="Q51" s="139"/>
      <c r="R51" s="186"/>
      <c r="S51" s="188"/>
      <c r="T51" s="188"/>
      <c r="U51" s="188"/>
      <c r="V51" s="187"/>
      <c r="W51" s="188"/>
      <c r="X51" s="188"/>
      <c r="Y51" s="189"/>
      <c r="AA51" s="188"/>
      <c r="AB51" s="139"/>
      <c r="AC51" s="139"/>
      <c r="AD51" s="186"/>
      <c r="AE51" s="188"/>
      <c r="AF51" s="188"/>
      <c r="AG51" s="188"/>
      <c r="AH51" s="187"/>
      <c r="AI51" s="188"/>
      <c r="AJ51" s="188"/>
      <c r="AK51" s="189"/>
    </row>
    <row r="52" spans="1:37">
      <c r="A52" s="152">
        <v>1.9</v>
      </c>
      <c r="B52" s="159" t="s">
        <v>17</v>
      </c>
      <c r="C52" s="184">
        <f t="shared" si="74"/>
        <v>0</v>
      </c>
      <c r="D52" s="184">
        <f t="shared" si="75"/>
        <v>0</v>
      </c>
      <c r="E52" s="184">
        <f t="shared" si="76"/>
        <v>0</v>
      </c>
      <c r="F52" s="184">
        <f t="shared" si="77"/>
        <v>0</v>
      </c>
      <c r="G52" s="184">
        <f t="shared" si="78"/>
        <v>0</v>
      </c>
      <c r="H52" s="184">
        <f t="shared" si="79"/>
        <v>0</v>
      </c>
      <c r="I52" s="184">
        <f t="shared" si="80"/>
        <v>0</v>
      </c>
      <c r="J52" s="184">
        <f t="shared" si="81"/>
        <v>0</v>
      </c>
      <c r="K52" s="184">
        <f t="shared" si="82"/>
        <v>0</v>
      </c>
      <c r="L52" s="184">
        <f t="shared" si="83"/>
        <v>0</v>
      </c>
      <c r="M52" s="184">
        <f t="shared" si="84"/>
        <v>0</v>
      </c>
      <c r="O52" s="188"/>
      <c r="P52" s="188"/>
      <c r="Q52" s="188"/>
      <c r="R52" s="189"/>
      <c r="S52" s="188"/>
      <c r="T52" s="188"/>
      <c r="U52" s="188"/>
      <c r="V52" s="189"/>
      <c r="W52" s="188"/>
      <c r="X52" s="188"/>
      <c r="Y52" s="189"/>
      <c r="AA52" s="188"/>
      <c r="AB52" s="188"/>
      <c r="AC52" s="188"/>
      <c r="AD52" s="189"/>
      <c r="AE52" s="188"/>
      <c r="AF52" s="188"/>
      <c r="AG52" s="188"/>
      <c r="AH52" s="189"/>
      <c r="AI52" s="188"/>
      <c r="AJ52" s="188"/>
      <c r="AK52" s="189"/>
    </row>
    <row r="53" spans="1:37">
      <c r="A53" s="157">
        <v>1.1000000000000001</v>
      </c>
      <c r="B53" s="159" t="s">
        <v>18</v>
      </c>
      <c r="C53" s="184">
        <f t="shared" si="74"/>
        <v>0</v>
      </c>
      <c r="D53" s="184">
        <f t="shared" si="75"/>
        <v>0</v>
      </c>
      <c r="E53" s="184">
        <f t="shared" si="76"/>
        <v>0</v>
      </c>
      <c r="F53" s="184">
        <f t="shared" si="77"/>
        <v>0</v>
      </c>
      <c r="G53" s="184">
        <f t="shared" si="78"/>
        <v>0</v>
      </c>
      <c r="H53" s="184">
        <f t="shared" si="79"/>
        <v>0</v>
      </c>
      <c r="I53" s="184">
        <f t="shared" si="80"/>
        <v>0</v>
      </c>
      <c r="J53" s="184">
        <f t="shared" si="81"/>
        <v>0</v>
      </c>
      <c r="K53" s="184">
        <f t="shared" si="82"/>
        <v>0</v>
      </c>
      <c r="L53" s="184">
        <f t="shared" si="83"/>
        <v>0</v>
      </c>
      <c r="M53" s="184">
        <f t="shared" si="84"/>
        <v>0</v>
      </c>
      <c r="O53" s="188"/>
      <c r="P53" s="188"/>
      <c r="Q53" s="188"/>
      <c r="R53" s="189"/>
      <c r="S53" s="188"/>
      <c r="T53" s="188"/>
      <c r="U53" s="188"/>
      <c r="V53" s="189"/>
      <c r="W53" s="184"/>
      <c r="X53" s="184"/>
      <c r="Y53" s="189"/>
      <c r="AA53" s="188"/>
      <c r="AB53" s="188"/>
      <c r="AC53" s="188"/>
      <c r="AD53" s="189"/>
      <c r="AE53" s="188"/>
      <c r="AF53" s="188"/>
      <c r="AG53" s="188"/>
      <c r="AH53" s="189"/>
      <c r="AI53" s="184"/>
      <c r="AJ53" s="184"/>
      <c r="AK53" s="189"/>
    </row>
    <row r="54" spans="1:37">
      <c r="A54" s="157">
        <v>1.1100000000000001</v>
      </c>
      <c r="B54" s="159" t="s">
        <v>19</v>
      </c>
      <c r="C54" s="184">
        <f t="shared" si="74"/>
        <v>0</v>
      </c>
      <c r="D54" s="184">
        <f t="shared" si="75"/>
        <v>0</v>
      </c>
      <c r="E54" s="184">
        <f t="shared" si="76"/>
        <v>0</v>
      </c>
      <c r="F54" s="184">
        <f t="shared" si="77"/>
        <v>0</v>
      </c>
      <c r="G54" s="184">
        <f t="shared" si="78"/>
        <v>0</v>
      </c>
      <c r="H54" s="184">
        <f t="shared" si="79"/>
        <v>0</v>
      </c>
      <c r="I54" s="184">
        <f t="shared" si="80"/>
        <v>0</v>
      </c>
      <c r="J54" s="184">
        <f t="shared" si="81"/>
        <v>0</v>
      </c>
      <c r="K54" s="184">
        <f t="shared" si="82"/>
        <v>0</v>
      </c>
      <c r="L54" s="184">
        <f t="shared" si="83"/>
        <v>0</v>
      </c>
      <c r="M54" s="184">
        <f t="shared" si="84"/>
        <v>0</v>
      </c>
      <c r="O54" s="188"/>
      <c r="P54" s="188"/>
      <c r="Q54" s="188"/>
      <c r="R54" s="189"/>
      <c r="S54" s="188"/>
      <c r="T54" s="188"/>
      <c r="U54" s="188"/>
      <c r="V54" s="189"/>
      <c r="W54" s="184"/>
      <c r="X54" s="184"/>
      <c r="Y54" s="189"/>
      <c r="AA54" s="188"/>
      <c r="AB54" s="188"/>
      <c r="AC54" s="188"/>
      <c r="AD54" s="189"/>
      <c r="AE54" s="188"/>
      <c r="AF54" s="188"/>
      <c r="AG54" s="188"/>
      <c r="AH54" s="189"/>
      <c r="AI54" s="184"/>
      <c r="AJ54" s="184"/>
      <c r="AK54" s="189"/>
    </row>
    <row r="55" spans="1:37" s="137" customFormat="1">
      <c r="A55" s="157">
        <v>1.1200000000000001</v>
      </c>
      <c r="B55" s="159" t="s">
        <v>20</v>
      </c>
      <c r="C55" s="184">
        <f t="shared" si="74"/>
        <v>0</v>
      </c>
      <c r="D55" s="184">
        <f t="shared" si="75"/>
        <v>0</v>
      </c>
      <c r="E55" s="184">
        <f t="shared" si="76"/>
        <v>0</v>
      </c>
      <c r="F55" s="184">
        <f t="shared" si="77"/>
        <v>0</v>
      </c>
      <c r="G55" s="184">
        <f t="shared" si="78"/>
        <v>0</v>
      </c>
      <c r="H55" s="184">
        <f t="shared" si="79"/>
        <v>0</v>
      </c>
      <c r="I55" s="184">
        <f t="shared" si="80"/>
        <v>0</v>
      </c>
      <c r="J55" s="184">
        <f t="shared" si="81"/>
        <v>0</v>
      </c>
      <c r="K55" s="184">
        <f t="shared" si="82"/>
        <v>0</v>
      </c>
      <c r="L55" s="184">
        <f t="shared" si="83"/>
        <v>0</v>
      </c>
      <c r="M55" s="184">
        <f t="shared" si="84"/>
        <v>0</v>
      </c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AA55" s="190"/>
      <c r="AB55" s="190"/>
      <c r="AC55" s="190"/>
      <c r="AD55" s="190"/>
      <c r="AE55" s="190"/>
      <c r="AF55" s="190"/>
      <c r="AG55" s="190"/>
      <c r="AH55" s="190"/>
      <c r="AI55" s="190"/>
      <c r="AJ55" s="190"/>
      <c r="AK55" s="190"/>
    </row>
    <row r="56" spans="1:37" s="137" customFormat="1" ht="21.75" customHeight="1">
      <c r="A56" s="157">
        <v>1.1299999999999999</v>
      </c>
      <c r="B56" s="160" t="s">
        <v>21</v>
      </c>
      <c r="C56" s="184">
        <f t="shared" si="74"/>
        <v>0</v>
      </c>
      <c r="D56" s="184">
        <f t="shared" si="75"/>
        <v>0</v>
      </c>
      <c r="E56" s="184">
        <f t="shared" si="76"/>
        <v>0</v>
      </c>
      <c r="F56" s="184">
        <f t="shared" si="77"/>
        <v>0</v>
      </c>
      <c r="G56" s="184">
        <f t="shared" si="78"/>
        <v>0</v>
      </c>
      <c r="H56" s="184">
        <f t="shared" si="79"/>
        <v>0</v>
      </c>
      <c r="I56" s="184">
        <f t="shared" si="80"/>
        <v>0</v>
      </c>
      <c r="J56" s="184">
        <f t="shared" si="81"/>
        <v>0</v>
      </c>
      <c r="K56" s="184">
        <f t="shared" si="82"/>
        <v>0</v>
      </c>
      <c r="L56" s="184">
        <f t="shared" si="83"/>
        <v>0</v>
      </c>
      <c r="M56" s="184">
        <f t="shared" si="84"/>
        <v>0</v>
      </c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</row>
    <row r="57" spans="1:37" s="137" customFormat="1" ht="21.75" customHeight="1">
      <c r="A57" s="157">
        <v>1.1399999999999999</v>
      </c>
      <c r="B57" s="159" t="s">
        <v>22</v>
      </c>
      <c r="C57" s="184">
        <f t="shared" si="74"/>
        <v>0</v>
      </c>
      <c r="D57" s="184">
        <f t="shared" si="75"/>
        <v>0</v>
      </c>
      <c r="E57" s="184">
        <f t="shared" si="76"/>
        <v>0</v>
      </c>
      <c r="F57" s="184">
        <f t="shared" si="77"/>
        <v>0</v>
      </c>
      <c r="G57" s="184">
        <f t="shared" si="78"/>
        <v>0</v>
      </c>
      <c r="H57" s="184">
        <f t="shared" si="79"/>
        <v>0</v>
      </c>
      <c r="I57" s="184">
        <f t="shared" si="80"/>
        <v>0</v>
      </c>
      <c r="J57" s="184">
        <f t="shared" si="81"/>
        <v>0</v>
      </c>
      <c r="K57" s="184">
        <f t="shared" si="82"/>
        <v>0</v>
      </c>
      <c r="L57" s="184">
        <f t="shared" si="83"/>
        <v>0</v>
      </c>
      <c r="M57" s="184">
        <f t="shared" si="84"/>
        <v>0</v>
      </c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</row>
    <row r="58" spans="1:37" s="137" customFormat="1" ht="21.75" customHeight="1">
      <c r="A58" s="157">
        <v>1.1499999999999999</v>
      </c>
      <c r="B58" s="159" t="s">
        <v>23</v>
      </c>
      <c r="C58" s="184">
        <f t="shared" si="74"/>
        <v>0</v>
      </c>
      <c r="D58" s="184">
        <f t="shared" si="75"/>
        <v>0</v>
      </c>
      <c r="E58" s="184">
        <f t="shared" si="76"/>
        <v>0</v>
      </c>
      <c r="F58" s="184">
        <f t="shared" si="77"/>
        <v>0</v>
      </c>
      <c r="G58" s="184">
        <f t="shared" si="78"/>
        <v>0</v>
      </c>
      <c r="H58" s="184">
        <f t="shared" si="79"/>
        <v>0</v>
      </c>
      <c r="I58" s="184">
        <f t="shared" si="80"/>
        <v>0</v>
      </c>
      <c r="J58" s="184">
        <f t="shared" si="81"/>
        <v>0</v>
      </c>
      <c r="K58" s="184">
        <f t="shared" si="82"/>
        <v>0</v>
      </c>
      <c r="L58" s="184">
        <f t="shared" si="83"/>
        <v>0</v>
      </c>
      <c r="M58" s="184">
        <f t="shared" si="84"/>
        <v>0</v>
      </c>
      <c r="O58" s="191"/>
      <c r="P58" s="191"/>
      <c r="Q58" s="191"/>
      <c r="R58" s="191"/>
      <c r="S58" s="191"/>
      <c r="T58" s="191"/>
      <c r="U58" s="191"/>
      <c r="V58" s="191"/>
      <c r="W58" s="184"/>
      <c r="X58" s="184"/>
      <c r="Y58" s="191"/>
      <c r="AA58" s="191"/>
      <c r="AB58" s="191"/>
      <c r="AC58" s="191"/>
      <c r="AD58" s="191"/>
      <c r="AE58" s="191"/>
      <c r="AF58" s="191"/>
      <c r="AG58" s="191"/>
      <c r="AH58" s="191"/>
      <c r="AI58" s="184"/>
      <c r="AJ58" s="184"/>
      <c r="AK58" s="191"/>
    </row>
    <row r="59" spans="1:37">
      <c r="A59" s="157">
        <v>1.1599999999999999</v>
      </c>
      <c r="B59" s="159" t="s">
        <v>24</v>
      </c>
      <c r="C59" s="184">
        <f t="shared" si="74"/>
        <v>0</v>
      </c>
      <c r="D59" s="184">
        <f t="shared" si="75"/>
        <v>0</v>
      </c>
      <c r="E59" s="184">
        <f t="shared" si="76"/>
        <v>0</v>
      </c>
      <c r="F59" s="184">
        <f t="shared" si="77"/>
        <v>0</v>
      </c>
      <c r="G59" s="184">
        <f t="shared" si="78"/>
        <v>0</v>
      </c>
      <c r="H59" s="184">
        <f t="shared" si="79"/>
        <v>0</v>
      </c>
      <c r="I59" s="184">
        <f t="shared" si="80"/>
        <v>0</v>
      </c>
      <c r="J59" s="184">
        <f t="shared" si="81"/>
        <v>0</v>
      </c>
      <c r="K59" s="184">
        <f t="shared" si="82"/>
        <v>0</v>
      </c>
      <c r="L59" s="184">
        <f t="shared" si="83"/>
        <v>0</v>
      </c>
      <c r="M59" s="184">
        <f t="shared" si="84"/>
        <v>0</v>
      </c>
      <c r="O59" s="184"/>
      <c r="P59" s="184"/>
      <c r="Q59" s="184"/>
      <c r="R59" s="189"/>
      <c r="S59" s="184"/>
      <c r="T59" s="184"/>
      <c r="U59" s="184"/>
      <c r="V59" s="189"/>
      <c r="W59" s="184"/>
      <c r="X59" s="184"/>
      <c r="Y59" s="189"/>
      <c r="AA59" s="184"/>
      <c r="AB59" s="184"/>
      <c r="AC59" s="184"/>
      <c r="AD59" s="189"/>
      <c r="AE59" s="184"/>
      <c r="AF59" s="184"/>
      <c r="AG59" s="184"/>
      <c r="AH59" s="189"/>
      <c r="AI59" s="184"/>
      <c r="AJ59" s="184"/>
      <c r="AK59" s="189"/>
    </row>
    <row r="60" spans="1:37">
      <c r="A60" s="157">
        <v>1.17</v>
      </c>
      <c r="B60" s="159" t="s">
        <v>25</v>
      </c>
      <c r="C60" s="184">
        <f t="shared" si="74"/>
        <v>0</v>
      </c>
      <c r="D60" s="184">
        <f t="shared" si="75"/>
        <v>0</v>
      </c>
      <c r="E60" s="184">
        <f t="shared" si="76"/>
        <v>0</v>
      </c>
      <c r="F60" s="184">
        <f t="shared" si="77"/>
        <v>0</v>
      </c>
      <c r="G60" s="184">
        <f t="shared" si="78"/>
        <v>0</v>
      </c>
      <c r="H60" s="184">
        <f t="shared" si="79"/>
        <v>0</v>
      </c>
      <c r="I60" s="184">
        <f t="shared" si="80"/>
        <v>0</v>
      </c>
      <c r="J60" s="184">
        <f t="shared" si="81"/>
        <v>0</v>
      </c>
      <c r="K60" s="184">
        <f t="shared" si="82"/>
        <v>0</v>
      </c>
      <c r="L60" s="184">
        <f t="shared" si="83"/>
        <v>0</v>
      </c>
      <c r="M60" s="184">
        <f t="shared" si="84"/>
        <v>0</v>
      </c>
      <c r="O60" s="184"/>
      <c r="P60" s="184"/>
      <c r="Q60" s="184"/>
      <c r="R60" s="189"/>
      <c r="S60" s="184"/>
      <c r="T60" s="184"/>
      <c r="U60" s="184"/>
      <c r="V60" s="189"/>
      <c r="W60" s="184"/>
      <c r="X60" s="184"/>
      <c r="Y60" s="189"/>
      <c r="AA60" s="184"/>
      <c r="AB60" s="184"/>
      <c r="AC60" s="184"/>
      <c r="AD60" s="189"/>
      <c r="AE60" s="184"/>
      <c r="AF60" s="184"/>
      <c r="AG60" s="184"/>
      <c r="AH60" s="189"/>
      <c r="AI60" s="184"/>
      <c r="AJ60" s="184"/>
      <c r="AK60" s="189"/>
    </row>
    <row r="61" spans="1:37">
      <c r="A61" s="157">
        <v>1.18</v>
      </c>
      <c r="B61" s="159" t="s">
        <v>26</v>
      </c>
      <c r="C61" s="184">
        <f t="shared" si="74"/>
        <v>0</v>
      </c>
      <c r="D61" s="184">
        <f t="shared" si="75"/>
        <v>0</v>
      </c>
      <c r="E61" s="184">
        <f t="shared" si="76"/>
        <v>0</v>
      </c>
      <c r="F61" s="184">
        <f t="shared" si="77"/>
        <v>0</v>
      </c>
      <c r="G61" s="184">
        <f t="shared" si="78"/>
        <v>0</v>
      </c>
      <c r="H61" s="184">
        <f t="shared" si="79"/>
        <v>0</v>
      </c>
      <c r="I61" s="184">
        <f t="shared" si="80"/>
        <v>0</v>
      </c>
      <c r="J61" s="184">
        <f t="shared" si="81"/>
        <v>0</v>
      </c>
      <c r="K61" s="184">
        <f t="shared" si="82"/>
        <v>0</v>
      </c>
      <c r="L61" s="184">
        <f t="shared" si="83"/>
        <v>0</v>
      </c>
      <c r="M61" s="184">
        <f t="shared" si="84"/>
        <v>0</v>
      </c>
      <c r="O61" s="184"/>
      <c r="P61" s="184"/>
      <c r="Q61" s="184"/>
      <c r="R61" s="189"/>
      <c r="S61" s="184"/>
      <c r="T61" s="184"/>
      <c r="U61" s="184"/>
      <c r="V61" s="189"/>
      <c r="W61" s="184"/>
      <c r="X61" s="184"/>
      <c r="Y61" s="189"/>
      <c r="AA61" s="184"/>
      <c r="AB61" s="184"/>
      <c r="AC61" s="184"/>
      <c r="AD61" s="189"/>
      <c r="AE61" s="184"/>
      <c r="AF61" s="184"/>
      <c r="AG61" s="184"/>
      <c r="AH61" s="189"/>
      <c r="AI61" s="184"/>
      <c r="AJ61" s="184"/>
      <c r="AK61" s="189"/>
    </row>
    <row r="62" spans="1:37">
      <c r="A62" s="157">
        <v>1.19</v>
      </c>
      <c r="B62" s="159" t="s">
        <v>27</v>
      </c>
      <c r="C62" s="184">
        <f t="shared" si="74"/>
        <v>0</v>
      </c>
      <c r="D62" s="184">
        <f t="shared" si="75"/>
        <v>0</v>
      </c>
      <c r="E62" s="184">
        <f t="shared" si="76"/>
        <v>0</v>
      </c>
      <c r="F62" s="184">
        <f t="shared" si="77"/>
        <v>0</v>
      </c>
      <c r="G62" s="184">
        <f t="shared" si="78"/>
        <v>0</v>
      </c>
      <c r="H62" s="184">
        <f t="shared" si="79"/>
        <v>0</v>
      </c>
      <c r="I62" s="184">
        <f t="shared" si="80"/>
        <v>0</v>
      </c>
      <c r="J62" s="184">
        <f t="shared" si="81"/>
        <v>0</v>
      </c>
      <c r="K62" s="184">
        <f t="shared" si="82"/>
        <v>0</v>
      </c>
      <c r="L62" s="184">
        <f t="shared" si="83"/>
        <v>0</v>
      </c>
      <c r="M62" s="184">
        <f t="shared" si="84"/>
        <v>0</v>
      </c>
      <c r="O62" s="184"/>
      <c r="P62" s="184"/>
      <c r="Q62" s="184"/>
      <c r="R62" s="189"/>
      <c r="S62" s="184"/>
      <c r="T62" s="184"/>
      <c r="U62" s="184"/>
      <c r="V62" s="189"/>
      <c r="W62" s="184"/>
      <c r="X62" s="184"/>
      <c r="Y62" s="189"/>
      <c r="AA62" s="184"/>
      <c r="AB62" s="184"/>
      <c r="AC62" s="184"/>
      <c r="AD62" s="189"/>
      <c r="AE62" s="184"/>
      <c r="AF62" s="184"/>
      <c r="AG62" s="184"/>
      <c r="AH62" s="189"/>
      <c r="AI62" s="184"/>
      <c r="AJ62" s="184"/>
      <c r="AK62" s="189"/>
    </row>
    <row r="63" spans="1:37" s="71" customFormat="1">
      <c r="A63" s="157">
        <v>1.2</v>
      </c>
      <c r="B63" s="159"/>
      <c r="C63" s="184">
        <f t="shared" si="74"/>
        <v>0</v>
      </c>
      <c r="D63" s="184">
        <f t="shared" si="75"/>
        <v>0</v>
      </c>
      <c r="E63" s="184">
        <f t="shared" si="76"/>
        <v>0</v>
      </c>
      <c r="F63" s="184">
        <f t="shared" si="77"/>
        <v>0</v>
      </c>
      <c r="G63" s="184">
        <f t="shared" si="78"/>
        <v>0</v>
      </c>
      <c r="H63" s="184">
        <f t="shared" si="79"/>
        <v>0</v>
      </c>
      <c r="I63" s="184">
        <f t="shared" si="80"/>
        <v>0</v>
      </c>
      <c r="J63" s="184">
        <f t="shared" si="81"/>
        <v>0</v>
      </c>
      <c r="K63" s="184">
        <f t="shared" si="82"/>
        <v>0</v>
      </c>
      <c r="L63" s="184">
        <f t="shared" si="83"/>
        <v>0</v>
      </c>
      <c r="M63" s="184">
        <f t="shared" si="84"/>
        <v>0</v>
      </c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  <c r="AK63" s="184"/>
    </row>
    <row r="64" spans="1:37">
      <c r="A64" s="157">
        <v>1.21</v>
      </c>
      <c r="B64" s="153" t="s">
        <v>82</v>
      </c>
      <c r="C64" s="184">
        <f t="shared" si="74"/>
        <v>0</v>
      </c>
      <c r="D64" s="184">
        <f t="shared" si="75"/>
        <v>0</v>
      </c>
      <c r="E64" s="184">
        <f t="shared" si="76"/>
        <v>0</v>
      </c>
      <c r="F64" s="184">
        <f t="shared" si="77"/>
        <v>0</v>
      </c>
      <c r="G64" s="184">
        <f t="shared" si="78"/>
        <v>0</v>
      </c>
      <c r="H64" s="184">
        <f t="shared" si="79"/>
        <v>0</v>
      </c>
      <c r="I64" s="184">
        <f t="shared" si="80"/>
        <v>0</v>
      </c>
      <c r="J64" s="184">
        <f t="shared" si="81"/>
        <v>0</v>
      </c>
      <c r="K64" s="184">
        <f t="shared" si="82"/>
        <v>0</v>
      </c>
      <c r="L64" s="184">
        <f t="shared" si="83"/>
        <v>0</v>
      </c>
      <c r="M64" s="184">
        <f t="shared" si="84"/>
        <v>0</v>
      </c>
      <c r="O64" s="184"/>
      <c r="P64" s="184"/>
      <c r="Q64" s="184"/>
      <c r="R64" s="189"/>
      <c r="S64" s="184"/>
      <c r="T64" s="184"/>
      <c r="U64" s="184"/>
      <c r="V64" s="189"/>
      <c r="W64" s="184"/>
      <c r="X64" s="184"/>
      <c r="Y64" s="189"/>
      <c r="AA64" s="184"/>
      <c r="AB64" s="184"/>
      <c r="AC64" s="184"/>
      <c r="AD64" s="189"/>
      <c r="AE64" s="184"/>
      <c r="AF64" s="184"/>
      <c r="AG64" s="184"/>
      <c r="AH64" s="189"/>
      <c r="AI64" s="184"/>
      <c r="AJ64" s="184"/>
      <c r="AK64" s="189"/>
    </row>
    <row r="65" spans="1:37" ht="21.75" thickBot="1">
      <c r="A65" s="157">
        <v>1.22</v>
      </c>
      <c r="B65" s="153" t="s">
        <v>83</v>
      </c>
      <c r="C65" s="184">
        <f t="shared" si="74"/>
        <v>0</v>
      </c>
      <c r="D65" s="184">
        <f t="shared" si="75"/>
        <v>0</v>
      </c>
      <c r="E65" s="184">
        <f t="shared" si="76"/>
        <v>0</v>
      </c>
      <c r="F65" s="184">
        <f t="shared" si="77"/>
        <v>0</v>
      </c>
      <c r="G65" s="184">
        <f t="shared" si="78"/>
        <v>0</v>
      </c>
      <c r="H65" s="184">
        <f t="shared" si="79"/>
        <v>0</v>
      </c>
      <c r="I65" s="184">
        <f t="shared" si="80"/>
        <v>0</v>
      </c>
      <c r="J65" s="184">
        <f t="shared" si="81"/>
        <v>0</v>
      </c>
      <c r="K65" s="184">
        <f t="shared" si="82"/>
        <v>0</v>
      </c>
      <c r="L65" s="184">
        <f t="shared" si="83"/>
        <v>0</v>
      </c>
      <c r="M65" s="184">
        <f t="shared" si="84"/>
        <v>0</v>
      </c>
      <c r="O65" s="184"/>
      <c r="P65" s="184"/>
      <c r="Q65" s="184"/>
      <c r="R65" s="189"/>
      <c r="S65" s="184"/>
      <c r="T65" s="184"/>
      <c r="U65" s="184"/>
      <c r="V65" s="189"/>
      <c r="W65" s="184"/>
      <c r="X65" s="184"/>
      <c r="Y65" s="189"/>
      <c r="AA65" s="184"/>
      <c r="AB65" s="184"/>
      <c r="AC65" s="184"/>
      <c r="AD65" s="189"/>
      <c r="AE65" s="184"/>
      <c r="AF65" s="184"/>
      <c r="AG65" s="184"/>
      <c r="AH65" s="189"/>
      <c r="AI65" s="184"/>
      <c r="AJ65" s="184"/>
      <c r="AK65" s="189"/>
    </row>
    <row r="66" spans="1:37" hidden="1">
      <c r="A66" s="155" t="s">
        <v>298</v>
      </c>
      <c r="B66" s="156"/>
      <c r="C66" s="184">
        <f t="shared" si="74"/>
        <v>0</v>
      </c>
      <c r="D66" s="184">
        <f t="shared" si="75"/>
        <v>0</v>
      </c>
      <c r="E66" s="184">
        <f t="shared" si="76"/>
        <v>0</v>
      </c>
      <c r="F66" s="184">
        <f t="shared" si="77"/>
        <v>0</v>
      </c>
      <c r="G66" s="184">
        <f t="shared" si="78"/>
        <v>0</v>
      </c>
      <c r="H66" s="184">
        <f t="shared" si="79"/>
        <v>0</v>
      </c>
      <c r="I66" s="184">
        <f t="shared" si="80"/>
        <v>0</v>
      </c>
      <c r="J66" s="184">
        <f t="shared" si="81"/>
        <v>0</v>
      </c>
      <c r="K66" s="184">
        <f t="shared" si="82"/>
        <v>0</v>
      </c>
      <c r="L66" s="184">
        <f t="shared" si="83"/>
        <v>0</v>
      </c>
      <c r="M66" s="184">
        <f t="shared" si="84"/>
        <v>0</v>
      </c>
      <c r="O66" s="188"/>
      <c r="P66" s="188"/>
      <c r="Q66" s="188"/>
      <c r="R66" s="189"/>
      <c r="S66" s="188"/>
      <c r="T66" s="188"/>
      <c r="U66" s="188"/>
      <c r="V66" s="189"/>
      <c r="W66" s="184"/>
      <c r="X66" s="184"/>
      <c r="Y66" s="189"/>
      <c r="AA66" s="188"/>
      <c r="AB66" s="188"/>
      <c r="AC66" s="188"/>
      <c r="AD66" s="189"/>
      <c r="AE66" s="188"/>
      <c r="AF66" s="188"/>
      <c r="AG66" s="188"/>
      <c r="AH66" s="189"/>
      <c r="AI66" s="184"/>
      <c r="AJ66" s="184"/>
      <c r="AK66" s="189"/>
    </row>
    <row r="67" spans="1:37" ht="21.75" hidden="1" thickBot="1">
      <c r="A67" s="162" t="s">
        <v>299</v>
      </c>
      <c r="B67" s="164"/>
      <c r="C67" s="188"/>
      <c r="D67" s="188"/>
      <c r="E67" s="188"/>
      <c r="F67" s="189"/>
      <c r="G67" s="188"/>
      <c r="H67" s="188"/>
      <c r="I67" s="188"/>
      <c r="J67" s="189"/>
      <c r="K67" s="184"/>
      <c r="L67" s="184"/>
      <c r="M67" s="189"/>
      <c r="O67" s="188"/>
      <c r="P67" s="188"/>
      <c r="Q67" s="188"/>
      <c r="R67" s="189"/>
      <c r="S67" s="188"/>
      <c r="T67" s="188"/>
      <c r="U67" s="188"/>
      <c r="V67" s="189"/>
      <c r="W67" s="184"/>
      <c r="X67" s="184"/>
      <c r="Y67" s="189"/>
      <c r="AA67" s="188"/>
      <c r="AB67" s="188"/>
      <c r="AC67" s="188"/>
      <c r="AD67" s="189"/>
      <c r="AE67" s="188"/>
      <c r="AF67" s="188"/>
      <c r="AG67" s="188"/>
      <c r="AH67" s="189"/>
      <c r="AI67" s="184"/>
      <c r="AJ67" s="184"/>
      <c r="AK67" s="189"/>
    </row>
    <row r="68" spans="1:37" ht="21.75" thickBot="1">
      <c r="A68" s="1129" t="s">
        <v>570</v>
      </c>
      <c r="B68" s="1130"/>
      <c r="C68" s="192"/>
      <c r="D68" s="193"/>
      <c r="E68" s="193"/>
      <c r="F68" s="193"/>
      <c r="G68" s="193"/>
      <c r="H68" s="193"/>
      <c r="I68" s="193"/>
      <c r="J68" s="193"/>
      <c r="K68" s="193"/>
      <c r="L68" s="193"/>
      <c r="M68" s="194"/>
      <c r="O68" s="192"/>
      <c r="P68" s="193"/>
      <c r="Q68" s="193"/>
      <c r="R68" s="193"/>
      <c r="S68" s="193"/>
      <c r="T68" s="193"/>
      <c r="U68" s="193"/>
      <c r="V68" s="193"/>
      <c r="W68" s="193"/>
      <c r="X68" s="193"/>
      <c r="Y68" s="194"/>
      <c r="AA68" s="192"/>
      <c r="AB68" s="193"/>
      <c r="AC68" s="193"/>
      <c r="AD68" s="193"/>
      <c r="AE68" s="193"/>
      <c r="AF68" s="193"/>
      <c r="AG68" s="193"/>
      <c r="AH68" s="193"/>
      <c r="AI68" s="193"/>
      <c r="AJ68" s="193"/>
      <c r="AK68" s="194"/>
    </row>
    <row r="69" spans="1:37" s="177" customFormat="1" ht="21.75" customHeight="1">
      <c r="A69" s="174" t="s">
        <v>571</v>
      </c>
      <c r="B69" s="175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</row>
    <row r="70" spans="1:37" s="137" customFormat="1" ht="21.75" customHeight="1">
      <c r="A70" s="178" t="s">
        <v>94</v>
      </c>
      <c r="B70" s="179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AA70" s="180"/>
      <c r="AB70" s="180"/>
      <c r="AC70" s="180"/>
      <c r="AD70" s="180"/>
      <c r="AE70" s="180"/>
      <c r="AF70" s="180"/>
      <c r="AG70" s="180"/>
      <c r="AH70" s="180"/>
      <c r="AI70" s="180"/>
      <c r="AJ70" s="180"/>
      <c r="AK70" s="180"/>
    </row>
    <row r="71" spans="1:37" s="137" customFormat="1" ht="21.75" customHeight="1">
      <c r="A71" s="181" t="s">
        <v>95</v>
      </c>
      <c r="B71" s="182"/>
      <c r="C71" s="180">
        <f>SUM(C72:C95)</f>
        <v>0</v>
      </c>
      <c r="D71" s="180">
        <f t="shared" ref="D71" si="85">SUM(D72:D95)</f>
        <v>0</v>
      </c>
      <c r="E71" s="180">
        <f t="shared" ref="E71" si="86">SUM(E72:E95)</f>
        <v>0</v>
      </c>
      <c r="F71" s="180">
        <f t="shared" ref="F71" si="87">SUM(F72:F95)</f>
        <v>0</v>
      </c>
      <c r="G71" s="180">
        <f t="shared" ref="G71" si="88">SUM(G72:G95)</f>
        <v>0</v>
      </c>
      <c r="H71" s="180">
        <f t="shared" ref="H71" si="89">SUM(H72:H95)</f>
        <v>0</v>
      </c>
      <c r="I71" s="180">
        <f t="shared" ref="I71" si="90">SUM(I72:I95)</f>
        <v>0</v>
      </c>
      <c r="J71" s="180">
        <f t="shared" ref="J71" si="91">SUM(J72:J95)</f>
        <v>0</v>
      </c>
      <c r="K71" s="180">
        <f t="shared" ref="K71" si="92">SUM(K72:K95)</f>
        <v>0</v>
      </c>
      <c r="L71" s="180">
        <f t="shared" ref="L71" si="93">SUM(L72:L95)</f>
        <v>0</v>
      </c>
      <c r="M71" s="180">
        <f t="shared" ref="M71" si="94">SUM(M72:M95)</f>
        <v>0</v>
      </c>
      <c r="O71" s="180">
        <f>SUM(O72:O95)</f>
        <v>0</v>
      </c>
      <c r="P71" s="180">
        <f t="shared" ref="P71" si="95">SUM(P72:P95)</f>
        <v>0</v>
      </c>
      <c r="Q71" s="180">
        <f t="shared" ref="Q71" si="96">SUM(Q72:Q95)</f>
        <v>0</v>
      </c>
      <c r="R71" s="180">
        <f t="shared" ref="R71" si="97">SUM(R72:R95)</f>
        <v>0</v>
      </c>
      <c r="S71" s="180">
        <f t="shared" ref="S71" si="98">SUM(S72:S95)</f>
        <v>0</v>
      </c>
      <c r="T71" s="180">
        <f t="shared" ref="T71" si="99">SUM(T72:T95)</f>
        <v>0</v>
      </c>
      <c r="U71" s="180">
        <f t="shared" ref="U71" si="100">SUM(U72:U95)</f>
        <v>0</v>
      </c>
      <c r="V71" s="180">
        <f t="shared" ref="V71" si="101">SUM(V72:V95)</f>
        <v>0</v>
      </c>
      <c r="W71" s="180">
        <f t="shared" ref="W71" si="102">SUM(W72:W95)</f>
        <v>0</v>
      </c>
      <c r="X71" s="180">
        <f t="shared" ref="X71" si="103">SUM(X72:X95)</f>
        <v>0</v>
      </c>
      <c r="Y71" s="180">
        <f t="shared" ref="Y71" si="104">SUM(Y72:Y95)</f>
        <v>0</v>
      </c>
      <c r="AA71" s="180">
        <f>SUM(AA72:AA95)</f>
        <v>0</v>
      </c>
      <c r="AB71" s="180">
        <f t="shared" ref="AB71" si="105">SUM(AB72:AB95)</f>
        <v>0</v>
      </c>
      <c r="AC71" s="180">
        <f t="shared" ref="AC71" si="106">SUM(AC72:AC95)</f>
        <v>0</v>
      </c>
      <c r="AD71" s="180">
        <f t="shared" ref="AD71" si="107">SUM(AD72:AD95)</f>
        <v>0</v>
      </c>
      <c r="AE71" s="180">
        <f t="shared" ref="AE71" si="108">SUM(AE72:AE95)</f>
        <v>0</v>
      </c>
      <c r="AF71" s="180">
        <f t="shared" ref="AF71" si="109">SUM(AF72:AF95)</f>
        <v>0</v>
      </c>
      <c r="AG71" s="180">
        <f t="shared" ref="AG71" si="110">SUM(AG72:AG95)</f>
        <v>0</v>
      </c>
      <c r="AH71" s="180">
        <f t="shared" ref="AH71" si="111">SUM(AH72:AH95)</f>
        <v>0</v>
      </c>
      <c r="AI71" s="180">
        <f t="shared" ref="AI71" si="112">SUM(AI72:AI95)</f>
        <v>0</v>
      </c>
      <c r="AJ71" s="180">
        <f t="shared" ref="AJ71" si="113">SUM(AJ72:AJ95)</f>
        <v>0</v>
      </c>
      <c r="AK71" s="180">
        <f t="shared" ref="AK71" si="114">SUM(AK72:AK95)</f>
        <v>0</v>
      </c>
    </row>
    <row r="72" spans="1:37">
      <c r="A72" s="150">
        <v>1.1000000000000001</v>
      </c>
      <c r="B72" s="151" t="s">
        <v>13</v>
      </c>
      <c r="C72" s="184">
        <f t="shared" ref="C72:C94" si="115">+O72+AA72</f>
        <v>0</v>
      </c>
      <c r="D72" s="184">
        <f t="shared" ref="D72:D94" si="116">+P72+AB72</f>
        <v>0</v>
      </c>
      <c r="E72" s="184">
        <f t="shared" ref="E72:E94" si="117">+Q72+AC72</f>
        <v>0</v>
      </c>
      <c r="F72" s="184">
        <f t="shared" ref="F72:F94" si="118">+R72+AD72</f>
        <v>0</v>
      </c>
      <c r="G72" s="184">
        <f t="shared" ref="G72:G94" si="119">+S72+AE72</f>
        <v>0</v>
      </c>
      <c r="H72" s="184">
        <f t="shared" ref="H72:H94" si="120">+T72+AF72</f>
        <v>0</v>
      </c>
      <c r="I72" s="184">
        <f t="shared" ref="I72:I94" si="121">+U72+AG72</f>
        <v>0</v>
      </c>
      <c r="J72" s="184">
        <f t="shared" ref="J72:J94" si="122">+V72+AH72</f>
        <v>0</v>
      </c>
      <c r="K72" s="184">
        <f t="shared" ref="K72:K94" si="123">+W72+AI72</f>
        <v>0</v>
      </c>
      <c r="L72" s="184">
        <f t="shared" ref="L72:L94" si="124">+X72+AJ72</f>
        <v>0</v>
      </c>
      <c r="M72" s="184">
        <f t="shared" ref="M72:M94" si="125">+Y72+AK72</f>
        <v>0</v>
      </c>
      <c r="O72" s="184"/>
      <c r="P72" s="185"/>
      <c r="Q72" s="185"/>
      <c r="R72" s="186"/>
      <c r="S72" s="185"/>
      <c r="T72" s="185"/>
      <c r="U72" s="185"/>
      <c r="V72" s="187"/>
      <c r="W72" s="188"/>
      <c r="X72" s="188"/>
      <c r="Y72" s="189"/>
      <c r="AA72" s="184"/>
      <c r="AB72" s="185"/>
      <c r="AC72" s="185"/>
      <c r="AD72" s="186"/>
      <c r="AE72" s="185"/>
      <c r="AF72" s="185"/>
      <c r="AG72" s="185"/>
      <c r="AH72" s="187"/>
      <c r="AI72" s="188"/>
      <c r="AJ72" s="188"/>
      <c r="AK72" s="189"/>
    </row>
    <row r="73" spans="1:37">
      <c r="A73" s="152">
        <v>1.2</v>
      </c>
      <c r="B73" s="153" t="s">
        <v>79</v>
      </c>
      <c r="C73" s="184">
        <f t="shared" si="115"/>
        <v>0</v>
      </c>
      <c r="D73" s="184">
        <f t="shared" si="116"/>
        <v>0</v>
      </c>
      <c r="E73" s="184">
        <f t="shared" si="117"/>
        <v>0</v>
      </c>
      <c r="F73" s="184">
        <f t="shared" si="118"/>
        <v>0</v>
      </c>
      <c r="G73" s="184">
        <f t="shared" si="119"/>
        <v>0</v>
      </c>
      <c r="H73" s="184">
        <f t="shared" si="120"/>
        <v>0</v>
      </c>
      <c r="I73" s="184">
        <f t="shared" si="121"/>
        <v>0</v>
      </c>
      <c r="J73" s="184">
        <f t="shared" si="122"/>
        <v>0</v>
      </c>
      <c r="K73" s="184">
        <f t="shared" si="123"/>
        <v>0</v>
      </c>
      <c r="L73" s="184">
        <f t="shared" si="124"/>
        <v>0</v>
      </c>
      <c r="M73" s="184">
        <f t="shared" si="125"/>
        <v>0</v>
      </c>
      <c r="O73" s="184"/>
      <c r="P73" s="185"/>
      <c r="Q73" s="185"/>
      <c r="R73" s="186"/>
      <c r="S73" s="185"/>
      <c r="T73" s="185"/>
      <c r="U73" s="185"/>
      <c r="V73" s="186"/>
      <c r="W73" s="188"/>
      <c r="X73" s="188"/>
      <c r="Y73" s="189"/>
      <c r="AA73" s="184"/>
      <c r="AB73" s="185"/>
      <c r="AC73" s="185"/>
      <c r="AD73" s="186"/>
      <c r="AE73" s="185"/>
      <c r="AF73" s="185"/>
      <c r="AG73" s="185"/>
      <c r="AH73" s="186"/>
      <c r="AI73" s="188"/>
      <c r="AJ73" s="188"/>
      <c r="AK73" s="189"/>
    </row>
    <row r="74" spans="1:37">
      <c r="A74" s="152">
        <v>1.3</v>
      </c>
      <c r="B74" s="153" t="s">
        <v>80</v>
      </c>
      <c r="C74" s="184">
        <f t="shared" si="115"/>
        <v>0</v>
      </c>
      <c r="D74" s="184">
        <f t="shared" si="116"/>
        <v>0</v>
      </c>
      <c r="E74" s="184">
        <f t="shared" si="117"/>
        <v>0</v>
      </c>
      <c r="F74" s="184">
        <f t="shared" si="118"/>
        <v>0</v>
      </c>
      <c r="G74" s="184">
        <f t="shared" si="119"/>
        <v>0</v>
      </c>
      <c r="H74" s="184">
        <f t="shared" si="120"/>
        <v>0</v>
      </c>
      <c r="I74" s="184">
        <f t="shared" si="121"/>
        <v>0</v>
      </c>
      <c r="J74" s="184">
        <f t="shared" si="122"/>
        <v>0</v>
      </c>
      <c r="K74" s="184">
        <f t="shared" si="123"/>
        <v>0</v>
      </c>
      <c r="L74" s="184">
        <f t="shared" si="124"/>
        <v>0</v>
      </c>
      <c r="M74" s="184">
        <f t="shared" si="125"/>
        <v>0</v>
      </c>
      <c r="O74" s="184"/>
      <c r="P74" s="185"/>
      <c r="Q74" s="185"/>
      <c r="R74" s="186"/>
      <c r="S74" s="185"/>
      <c r="T74" s="185"/>
      <c r="U74" s="185"/>
      <c r="V74" s="186"/>
      <c r="W74" s="188"/>
      <c r="X74" s="188"/>
      <c r="Y74" s="189"/>
      <c r="AA74" s="184"/>
      <c r="AB74" s="185"/>
      <c r="AC74" s="185"/>
      <c r="AD74" s="186"/>
      <c r="AE74" s="185"/>
      <c r="AF74" s="185"/>
      <c r="AG74" s="185"/>
      <c r="AH74" s="186"/>
      <c r="AI74" s="188"/>
      <c r="AJ74" s="188"/>
      <c r="AK74" s="189"/>
    </row>
    <row r="75" spans="1:37">
      <c r="A75" s="152">
        <v>1.4</v>
      </c>
      <c r="B75" s="153" t="s">
        <v>81</v>
      </c>
      <c r="C75" s="184">
        <f t="shared" si="115"/>
        <v>0</v>
      </c>
      <c r="D75" s="184">
        <f t="shared" si="116"/>
        <v>0</v>
      </c>
      <c r="E75" s="184">
        <f t="shared" si="117"/>
        <v>0</v>
      </c>
      <c r="F75" s="184">
        <f t="shared" si="118"/>
        <v>0</v>
      </c>
      <c r="G75" s="184">
        <f t="shared" si="119"/>
        <v>0</v>
      </c>
      <c r="H75" s="184">
        <f t="shared" si="120"/>
        <v>0</v>
      </c>
      <c r="I75" s="184">
        <f t="shared" si="121"/>
        <v>0</v>
      </c>
      <c r="J75" s="184">
        <f t="shared" si="122"/>
        <v>0</v>
      </c>
      <c r="K75" s="184">
        <f t="shared" si="123"/>
        <v>0</v>
      </c>
      <c r="L75" s="184">
        <f t="shared" si="124"/>
        <v>0</v>
      </c>
      <c r="M75" s="184">
        <f t="shared" si="125"/>
        <v>0</v>
      </c>
      <c r="O75" s="184"/>
      <c r="P75" s="185"/>
      <c r="Q75" s="185"/>
      <c r="R75" s="186"/>
      <c r="S75" s="185"/>
      <c r="T75" s="185"/>
      <c r="U75" s="185"/>
      <c r="V75" s="186"/>
      <c r="W75" s="188"/>
      <c r="X75" s="188"/>
      <c r="Y75" s="189"/>
      <c r="AA75" s="184"/>
      <c r="AB75" s="185"/>
      <c r="AC75" s="185"/>
      <c r="AD75" s="186"/>
      <c r="AE75" s="185"/>
      <c r="AF75" s="185"/>
      <c r="AG75" s="185"/>
      <c r="AH75" s="186"/>
      <c r="AI75" s="188"/>
      <c r="AJ75" s="188"/>
      <c r="AK75" s="189"/>
    </row>
    <row r="76" spans="1:37">
      <c r="A76" s="152">
        <v>1.5</v>
      </c>
      <c r="B76" s="156" t="s">
        <v>79</v>
      </c>
      <c r="C76" s="184">
        <f t="shared" si="115"/>
        <v>0</v>
      </c>
      <c r="D76" s="184">
        <f t="shared" si="116"/>
        <v>0</v>
      </c>
      <c r="E76" s="184">
        <f t="shared" si="117"/>
        <v>0</v>
      </c>
      <c r="F76" s="184">
        <f t="shared" si="118"/>
        <v>0</v>
      </c>
      <c r="G76" s="184">
        <f t="shared" si="119"/>
        <v>0</v>
      </c>
      <c r="H76" s="184">
        <f t="shared" si="120"/>
        <v>0</v>
      </c>
      <c r="I76" s="184">
        <f t="shared" si="121"/>
        <v>0</v>
      </c>
      <c r="J76" s="184">
        <f t="shared" si="122"/>
        <v>0</v>
      </c>
      <c r="K76" s="184">
        <f t="shared" si="123"/>
        <v>0</v>
      </c>
      <c r="L76" s="184">
        <f t="shared" si="124"/>
        <v>0</v>
      </c>
      <c r="M76" s="184">
        <f t="shared" si="125"/>
        <v>0</v>
      </c>
      <c r="O76" s="184"/>
      <c r="P76" s="185"/>
      <c r="Q76" s="185"/>
      <c r="R76" s="186"/>
      <c r="S76" s="185"/>
      <c r="T76" s="185"/>
      <c r="U76" s="185"/>
      <c r="V76" s="187"/>
      <c r="W76" s="188"/>
      <c r="X76" s="188"/>
      <c r="Y76" s="189"/>
      <c r="AA76" s="184"/>
      <c r="AB76" s="185"/>
      <c r="AC76" s="185"/>
      <c r="AD76" s="186"/>
      <c r="AE76" s="185"/>
      <c r="AF76" s="185"/>
      <c r="AG76" s="185"/>
      <c r="AH76" s="187"/>
      <c r="AI76" s="188"/>
      <c r="AJ76" s="188"/>
      <c r="AK76" s="189"/>
    </row>
    <row r="77" spans="1:37">
      <c r="A77" s="152">
        <v>1.6</v>
      </c>
      <c r="B77" s="159" t="s">
        <v>15</v>
      </c>
      <c r="C77" s="184">
        <f t="shared" si="115"/>
        <v>0</v>
      </c>
      <c r="D77" s="184">
        <f t="shared" si="116"/>
        <v>0</v>
      </c>
      <c r="E77" s="184">
        <f t="shared" si="117"/>
        <v>0</v>
      </c>
      <c r="F77" s="184">
        <f t="shared" si="118"/>
        <v>0</v>
      </c>
      <c r="G77" s="184">
        <f t="shared" si="119"/>
        <v>0</v>
      </c>
      <c r="H77" s="184">
        <f t="shared" si="120"/>
        <v>0</v>
      </c>
      <c r="I77" s="184">
        <f t="shared" si="121"/>
        <v>0</v>
      </c>
      <c r="J77" s="184">
        <f t="shared" si="122"/>
        <v>0</v>
      </c>
      <c r="K77" s="184">
        <f t="shared" si="123"/>
        <v>0</v>
      </c>
      <c r="L77" s="184">
        <f t="shared" si="124"/>
        <v>0</v>
      </c>
      <c r="M77" s="184">
        <f t="shared" si="125"/>
        <v>0</v>
      </c>
      <c r="O77" s="184"/>
      <c r="P77" s="185"/>
      <c r="Q77" s="185"/>
      <c r="R77" s="186"/>
      <c r="S77" s="185"/>
      <c r="T77" s="185"/>
      <c r="U77" s="185"/>
      <c r="V77" s="187"/>
      <c r="W77" s="188"/>
      <c r="X77" s="188"/>
      <c r="Y77" s="189"/>
      <c r="AA77" s="184"/>
      <c r="AB77" s="185"/>
      <c r="AC77" s="185"/>
      <c r="AD77" s="186"/>
      <c r="AE77" s="185"/>
      <c r="AF77" s="185"/>
      <c r="AG77" s="185"/>
      <c r="AH77" s="187"/>
      <c r="AI77" s="188"/>
      <c r="AJ77" s="188"/>
      <c r="AK77" s="189"/>
    </row>
    <row r="78" spans="1:37">
      <c r="A78" s="152">
        <v>1.7</v>
      </c>
      <c r="B78" s="159" t="s">
        <v>14</v>
      </c>
      <c r="C78" s="184">
        <f t="shared" si="115"/>
        <v>0</v>
      </c>
      <c r="D78" s="184">
        <f t="shared" si="116"/>
        <v>0</v>
      </c>
      <c r="E78" s="184">
        <f t="shared" si="117"/>
        <v>0</v>
      </c>
      <c r="F78" s="184">
        <f t="shared" si="118"/>
        <v>0</v>
      </c>
      <c r="G78" s="184">
        <f t="shared" si="119"/>
        <v>0</v>
      </c>
      <c r="H78" s="184">
        <f t="shared" si="120"/>
        <v>0</v>
      </c>
      <c r="I78" s="184">
        <f t="shared" si="121"/>
        <v>0</v>
      </c>
      <c r="J78" s="184">
        <f t="shared" si="122"/>
        <v>0</v>
      </c>
      <c r="K78" s="184">
        <f t="shared" si="123"/>
        <v>0</v>
      </c>
      <c r="L78" s="184">
        <f t="shared" si="124"/>
        <v>0</v>
      </c>
      <c r="M78" s="184">
        <f t="shared" si="125"/>
        <v>0</v>
      </c>
      <c r="O78" s="184"/>
      <c r="P78" s="185"/>
      <c r="Q78" s="185"/>
      <c r="R78" s="186"/>
      <c r="S78" s="185"/>
      <c r="T78" s="185"/>
      <c r="U78" s="185"/>
      <c r="V78" s="187"/>
      <c r="W78" s="188"/>
      <c r="X78" s="188"/>
      <c r="Y78" s="189"/>
      <c r="AA78" s="184"/>
      <c r="AB78" s="185"/>
      <c r="AC78" s="185"/>
      <c r="AD78" s="186"/>
      <c r="AE78" s="185"/>
      <c r="AF78" s="185"/>
      <c r="AG78" s="185"/>
      <c r="AH78" s="187"/>
      <c r="AI78" s="188"/>
      <c r="AJ78" s="188"/>
      <c r="AK78" s="189"/>
    </row>
    <row r="79" spans="1:37">
      <c r="A79" s="152">
        <v>1.8</v>
      </c>
      <c r="B79" s="159" t="s">
        <v>16</v>
      </c>
      <c r="C79" s="184">
        <f t="shared" si="115"/>
        <v>0</v>
      </c>
      <c r="D79" s="184">
        <f t="shared" si="116"/>
        <v>0</v>
      </c>
      <c r="E79" s="184">
        <f t="shared" si="117"/>
        <v>0</v>
      </c>
      <c r="F79" s="184">
        <f t="shared" si="118"/>
        <v>0</v>
      </c>
      <c r="G79" s="184">
        <f t="shared" si="119"/>
        <v>0</v>
      </c>
      <c r="H79" s="184">
        <f t="shared" si="120"/>
        <v>0</v>
      </c>
      <c r="I79" s="184">
        <f t="shared" si="121"/>
        <v>0</v>
      </c>
      <c r="J79" s="184">
        <f t="shared" si="122"/>
        <v>0</v>
      </c>
      <c r="K79" s="184">
        <f t="shared" si="123"/>
        <v>0</v>
      </c>
      <c r="L79" s="184">
        <f t="shared" si="124"/>
        <v>0</v>
      </c>
      <c r="M79" s="184">
        <f t="shared" si="125"/>
        <v>0</v>
      </c>
      <c r="O79" s="188"/>
      <c r="P79" s="139"/>
      <c r="Q79" s="139"/>
      <c r="R79" s="186"/>
      <c r="S79" s="188"/>
      <c r="T79" s="188"/>
      <c r="U79" s="188"/>
      <c r="V79" s="187"/>
      <c r="W79" s="188"/>
      <c r="X79" s="188"/>
      <c r="Y79" s="189"/>
      <c r="AA79" s="188"/>
      <c r="AB79" s="139"/>
      <c r="AC79" s="139"/>
      <c r="AD79" s="186"/>
      <c r="AE79" s="188"/>
      <c r="AF79" s="188"/>
      <c r="AG79" s="188"/>
      <c r="AH79" s="187"/>
      <c r="AI79" s="188"/>
      <c r="AJ79" s="188"/>
      <c r="AK79" s="189"/>
    </row>
    <row r="80" spans="1:37">
      <c r="A80" s="152">
        <v>1.9</v>
      </c>
      <c r="B80" s="159" t="s">
        <v>17</v>
      </c>
      <c r="C80" s="184">
        <f t="shared" si="115"/>
        <v>0</v>
      </c>
      <c r="D80" s="184">
        <f t="shared" si="116"/>
        <v>0</v>
      </c>
      <c r="E80" s="184">
        <f t="shared" si="117"/>
        <v>0</v>
      </c>
      <c r="F80" s="184">
        <f t="shared" si="118"/>
        <v>0</v>
      </c>
      <c r="G80" s="184">
        <f t="shared" si="119"/>
        <v>0</v>
      </c>
      <c r="H80" s="184">
        <f t="shared" si="120"/>
        <v>0</v>
      </c>
      <c r="I80" s="184">
        <f t="shared" si="121"/>
        <v>0</v>
      </c>
      <c r="J80" s="184">
        <f t="shared" si="122"/>
        <v>0</v>
      </c>
      <c r="K80" s="184">
        <f t="shared" si="123"/>
        <v>0</v>
      </c>
      <c r="L80" s="184">
        <f t="shared" si="124"/>
        <v>0</v>
      </c>
      <c r="M80" s="184">
        <f t="shared" si="125"/>
        <v>0</v>
      </c>
      <c r="O80" s="188"/>
      <c r="P80" s="188"/>
      <c r="Q80" s="188"/>
      <c r="R80" s="189"/>
      <c r="S80" s="188"/>
      <c r="T80" s="188"/>
      <c r="U80" s="188"/>
      <c r="V80" s="189"/>
      <c r="W80" s="188"/>
      <c r="X80" s="188"/>
      <c r="Y80" s="189"/>
      <c r="AA80" s="188"/>
      <c r="AB80" s="188"/>
      <c r="AC80" s="188"/>
      <c r="AD80" s="189"/>
      <c r="AE80" s="188"/>
      <c r="AF80" s="188"/>
      <c r="AG80" s="188"/>
      <c r="AH80" s="189"/>
      <c r="AI80" s="188"/>
      <c r="AJ80" s="188"/>
      <c r="AK80" s="189"/>
    </row>
    <row r="81" spans="1:37">
      <c r="A81" s="157">
        <v>1.1000000000000001</v>
      </c>
      <c r="B81" s="159" t="s">
        <v>18</v>
      </c>
      <c r="C81" s="184">
        <f t="shared" si="115"/>
        <v>0</v>
      </c>
      <c r="D81" s="184">
        <f t="shared" si="116"/>
        <v>0</v>
      </c>
      <c r="E81" s="184">
        <f t="shared" si="117"/>
        <v>0</v>
      </c>
      <c r="F81" s="184">
        <f t="shared" si="118"/>
        <v>0</v>
      </c>
      <c r="G81" s="184">
        <f t="shared" si="119"/>
        <v>0</v>
      </c>
      <c r="H81" s="184">
        <f t="shared" si="120"/>
        <v>0</v>
      </c>
      <c r="I81" s="184">
        <f t="shared" si="121"/>
        <v>0</v>
      </c>
      <c r="J81" s="184">
        <f t="shared" si="122"/>
        <v>0</v>
      </c>
      <c r="K81" s="184">
        <f t="shared" si="123"/>
        <v>0</v>
      </c>
      <c r="L81" s="184">
        <f t="shared" si="124"/>
        <v>0</v>
      </c>
      <c r="M81" s="184">
        <f t="shared" si="125"/>
        <v>0</v>
      </c>
      <c r="O81" s="188"/>
      <c r="P81" s="188"/>
      <c r="Q81" s="188"/>
      <c r="R81" s="189"/>
      <c r="S81" s="188"/>
      <c r="T81" s="188"/>
      <c r="U81" s="188"/>
      <c r="V81" s="189"/>
      <c r="W81" s="184"/>
      <c r="X81" s="184"/>
      <c r="Y81" s="189"/>
      <c r="AA81" s="188"/>
      <c r="AB81" s="188"/>
      <c r="AC81" s="188"/>
      <c r="AD81" s="189"/>
      <c r="AE81" s="188"/>
      <c r="AF81" s="188"/>
      <c r="AG81" s="188"/>
      <c r="AH81" s="189"/>
      <c r="AI81" s="184"/>
      <c r="AJ81" s="184"/>
      <c r="AK81" s="189"/>
    </row>
    <row r="82" spans="1:37">
      <c r="A82" s="157">
        <v>1.1100000000000001</v>
      </c>
      <c r="B82" s="159" t="s">
        <v>19</v>
      </c>
      <c r="C82" s="184">
        <f t="shared" si="115"/>
        <v>0</v>
      </c>
      <c r="D82" s="184">
        <f t="shared" si="116"/>
        <v>0</v>
      </c>
      <c r="E82" s="184">
        <f t="shared" si="117"/>
        <v>0</v>
      </c>
      <c r="F82" s="184">
        <f t="shared" si="118"/>
        <v>0</v>
      </c>
      <c r="G82" s="184">
        <f t="shared" si="119"/>
        <v>0</v>
      </c>
      <c r="H82" s="184">
        <f t="shared" si="120"/>
        <v>0</v>
      </c>
      <c r="I82" s="184">
        <f t="shared" si="121"/>
        <v>0</v>
      </c>
      <c r="J82" s="184">
        <f t="shared" si="122"/>
        <v>0</v>
      </c>
      <c r="K82" s="184">
        <f t="shared" si="123"/>
        <v>0</v>
      </c>
      <c r="L82" s="184">
        <f t="shared" si="124"/>
        <v>0</v>
      </c>
      <c r="M82" s="184">
        <f t="shared" si="125"/>
        <v>0</v>
      </c>
      <c r="O82" s="188"/>
      <c r="P82" s="188"/>
      <c r="Q82" s="188"/>
      <c r="R82" s="189"/>
      <c r="S82" s="188"/>
      <c r="T82" s="188"/>
      <c r="U82" s="188"/>
      <c r="V82" s="189"/>
      <c r="W82" s="184"/>
      <c r="X82" s="184"/>
      <c r="Y82" s="189"/>
      <c r="AA82" s="188"/>
      <c r="AB82" s="188"/>
      <c r="AC82" s="188"/>
      <c r="AD82" s="189"/>
      <c r="AE82" s="188"/>
      <c r="AF82" s="188"/>
      <c r="AG82" s="188"/>
      <c r="AH82" s="189"/>
      <c r="AI82" s="184"/>
      <c r="AJ82" s="184"/>
      <c r="AK82" s="189"/>
    </row>
    <row r="83" spans="1:37" s="137" customFormat="1">
      <c r="A83" s="157">
        <v>1.1200000000000001</v>
      </c>
      <c r="B83" s="159" t="s">
        <v>20</v>
      </c>
      <c r="C83" s="184">
        <f t="shared" si="115"/>
        <v>0</v>
      </c>
      <c r="D83" s="184">
        <f t="shared" si="116"/>
        <v>0</v>
      </c>
      <c r="E83" s="184">
        <f t="shared" si="117"/>
        <v>0</v>
      </c>
      <c r="F83" s="184">
        <f t="shared" si="118"/>
        <v>0</v>
      </c>
      <c r="G83" s="184">
        <f t="shared" si="119"/>
        <v>0</v>
      </c>
      <c r="H83" s="184">
        <f t="shared" si="120"/>
        <v>0</v>
      </c>
      <c r="I83" s="184">
        <f t="shared" si="121"/>
        <v>0</v>
      </c>
      <c r="J83" s="184">
        <f t="shared" si="122"/>
        <v>0</v>
      </c>
      <c r="K83" s="184">
        <f t="shared" si="123"/>
        <v>0</v>
      </c>
      <c r="L83" s="184">
        <f t="shared" si="124"/>
        <v>0</v>
      </c>
      <c r="M83" s="184">
        <f t="shared" si="125"/>
        <v>0</v>
      </c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</row>
    <row r="84" spans="1:37" s="137" customFormat="1" ht="21.75" customHeight="1">
      <c r="A84" s="157">
        <v>1.1299999999999999</v>
      </c>
      <c r="B84" s="160" t="s">
        <v>21</v>
      </c>
      <c r="C84" s="184">
        <f t="shared" si="115"/>
        <v>0</v>
      </c>
      <c r="D84" s="184">
        <f t="shared" si="116"/>
        <v>0</v>
      </c>
      <c r="E84" s="184">
        <f t="shared" si="117"/>
        <v>0</v>
      </c>
      <c r="F84" s="184">
        <f t="shared" si="118"/>
        <v>0</v>
      </c>
      <c r="G84" s="184">
        <f t="shared" si="119"/>
        <v>0</v>
      </c>
      <c r="H84" s="184">
        <f t="shared" si="120"/>
        <v>0</v>
      </c>
      <c r="I84" s="184">
        <f t="shared" si="121"/>
        <v>0</v>
      </c>
      <c r="J84" s="184">
        <f t="shared" si="122"/>
        <v>0</v>
      </c>
      <c r="K84" s="184">
        <f t="shared" si="123"/>
        <v>0</v>
      </c>
      <c r="L84" s="184">
        <f t="shared" si="124"/>
        <v>0</v>
      </c>
      <c r="M84" s="184">
        <f t="shared" si="125"/>
        <v>0</v>
      </c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AA84" s="191"/>
      <c r="AB84" s="191"/>
      <c r="AC84" s="191"/>
      <c r="AD84" s="191"/>
      <c r="AE84" s="191"/>
      <c r="AF84" s="191"/>
      <c r="AG84" s="191"/>
      <c r="AH84" s="191"/>
      <c r="AI84" s="191"/>
      <c r="AJ84" s="191"/>
      <c r="AK84" s="191"/>
    </row>
    <row r="85" spans="1:37" s="137" customFormat="1" ht="21.75" customHeight="1">
      <c r="A85" s="157">
        <v>1.1399999999999999</v>
      </c>
      <c r="B85" s="159" t="s">
        <v>22</v>
      </c>
      <c r="C85" s="184">
        <f t="shared" si="115"/>
        <v>0</v>
      </c>
      <c r="D85" s="184">
        <f t="shared" si="116"/>
        <v>0</v>
      </c>
      <c r="E85" s="184">
        <f t="shared" si="117"/>
        <v>0</v>
      </c>
      <c r="F85" s="184">
        <f t="shared" si="118"/>
        <v>0</v>
      </c>
      <c r="G85" s="184">
        <f t="shared" si="119"/>
        <v>0</v>
      </c>
      <c r="H85" s="184">
        <f t="shared" si="120"/>
        <v>0</v>
      </c>
      <c r="I85" s="184">
        <f t="shared" si="121"/>
        <v>0</v>
      </c>
      <c r="J85" s="184">
        <f t="shared" si="122"/>
        <v>0</v>
      </c>
      <c r="K85" s="184">
        <f t="shared" si="123"/>
        <v>0</v>
      </c>
      <c r="L85" s="184">
        <f t="shared" si="124"/>
        <v>0</v>
      </c>
      <c r="M85" s="184">
        <f t="shared" si="125"/>
        <v>0</v>
      </c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</row>
    <row r="86" spans="1:37" s="137" customFormat="1" ht="21.75" customHeight="1">
      <c r="A86" s="157">
        <v>1.1499999999999999</v>
      </c>
      <c r="B86" s="159" t="s">
        <v>23</v>
      </c>
      <c r="C86" s="184">
        <f t="shared" si="115"/>
        <v>0</v>
      </c>
      <c r="D86" s="184">
        <f t="shared" si="116"/>
        <v>0</v>
      </c>
      <c r="E86" s="184">
        <f t="shared" si="117"/>
        <v>0</v>
      </c>
      <c r="F86" s="184">
        <f t="shared" si="118"/>
        <v>0</v>
      </c>
      <c r="G86" s="184">
        <f t="shared" si="119"/>
        <v>0</v>
      </c>
      <c r="H86" s="184">
        <f t="shared" si="120"/>
        <v>0</v>
      </c>
      <c r="I86" s="184">
        <f t="shared" si="121"/>
        <v>0</v>
      </c>
      <c r="J86" s="184">
        <f t="shared" si="122"/>
        <v>0</v>
      </c>
      <c r="K86" s="184">
        <f t="shared" si="123"/>
        <v>0</v>
      </c>
      <c r="L86" s="184">
        <f t="shared" si="124"/>
        <v>0</v>
      </c>
      <c r="M86" s="184">
        <f t="shared" si="125"/>
        <v>0</v>
      </c>
      <c r="O86" s="191"/>
      <c r="P86" s="191"/>
      <c r="Q86" s="191"/>
      <c r="R86" s="191"/>
      <c r="S86" s="191"/>
      <c r="T86" s="191"/>
      <c r="U86" s="191"/>
      <c r="V86" s="191"/>
      <c r="W86" s="184"/>
      <c r="X86" s="184"/>
      <c r="Y86" s="191"/>
      <c r="AA86" s="191"/>
      <c r="AB86" s="191"/>
      <c r="AC86" s="191"/>
      <c r="AD86" s="191"/>
      <c r="AE86" s="191"/>
      <c r="AF86" s="191"/>
      <c r="AG86" s="191"/>
      <c r="AH86" s="191"/>
      <c r="AI86" s="184"/>
      <c r="AJ86" s="184"/>
      <c r="AK86" s="191"/>
    </row>
    <row r="87" spans="1:37">
      <c r="A87" s="157">
        <v>1.1599999999999999</v>
      </c>
      <c r="B87" s="159" t="s">
        <v>24</v>
      </c>
      <c r="C87" s="184">
        <f t="shared" si="115"/>
        <v>0</v>
      </c>
      <c r="D87" s="184">
        <f t="shared" si="116"/>
        <v>0</v>
      </c>
      <c r="E87" s="184">
        <f t="shared" si="117"/>
        <v>0</v>
      </c>
      <c r="F87" s="184">
        <f t="shared" si="118"/>
        <v>0</v>
      </c>
      <c r="G87" s="184">
        <f t="shared" si="119"/>
        <v>0</v>
      </c>
      <c r="H87" s="184">
        <f t="shared" si="120"/>
        <v>0</v>
      </c>
      <c r="I87" s="184">
        <f t="shared" si="121"/>
        <v>0</v>
      </c>
      <c r="J87" s="184">
        <f t="shared" si="122"/>
        <v>0</v>
      </c>
      <c r="K87" s="184">
        <f t="shared" si="123"/>
        <v>0</v>
      </c>
      <c r="L87" s="184">
        <f t="shared" si="124"/>
        <v>0</v>
      </c>
      <c r="M87" s="184">
        <f t="shared" si="125"/>
        <v>0</v>
      </c>
      <c r="O87" s="184"/>
      <c r="P87" s="184"/>
      <c r="Q87" s="184"/>
      <c r="R87" s="189"/>
      <c r="S87" s="184"/>
      <c r="T87" s="184"/>
      <c r="U87" s="184"/>
      <c r="V87" s="189"/>
      <c r="W87" s="184"/>
      <c r="X87" s="184"/>
      <c r="Y87" s="189"/>
      <c r="AA87" s="184"/>
      <c r="AB87" s="184"/>
      <c r="AC87" s="184"/>
      <c r="AD87" s="189"/>
      <c r="AE87" s="184"/>
      <c r="AF87" s="184"/>
      <c r="AG87" s="184"/>
      <c r="AH87" s="189"/>
      <c r="AI87" s="184"/>
      <c r="AJ87" s="184"/>
      <c r="AK87" s="189"/>
    </row>
    <row r="88" spans="1:37">
      <c r="A88" s="157">
        <v>1.17</v>
      </c>
      <c r="B88" s="159" t="s">
        <v>25</v>
      </c>
      <c r="C88" s="184">
        <f t="shared" si="115"/>
        <v>0</v>
      </c>
      <c r="D88" s="184">
        <f t="shared" si="116"/>
        <v>0</v>
      </c>
      <c r="E88" s="184">
        <f t="shared" si="117"/>
        <v>0</v>
      </c>
      <c r="F88" s="184">
        <f t="shared" si="118"/>
        <v>0</v>
      </c>
      <c r="G88" s="184">
        <f t="shared" si="119"/>
        <v>0</v>
      </c>
      <c r="H88" s="184">
        <f t="shared" si="120"/>
        <v>0</v>
      </c>
      <c r="I88" s="184">
        <f t="shared" si="121"/>
        <v>0</v>
      </c>
      <c r="J88" s="184">
        <f t="shared" si="122"/>
        <v>0</v>
      </c>
      <c r="K88" s="184">
        <f t="shared" si="123"/>
        <v>0</v>
      </c>
      <c r="L88" s="184">
        <f t="shared" si="124"/>
        <v>0</v>
      </c>
      <c r="M88" s="184">
        <f t="shared" si="125"/>
        <v>0</v>
      </c>
      <c r="O88" s="184"/>
      <c r="P88" s="184"/>
      <c r="Q88" s="184"/>
      <c r="R88" s="189"/>
      <c r="S88" s="184"/>
      <c r="T88" s="184"/>
      <c r="U88" s="184"/>
      <c r="V88" s="189"/>
      <c r="W88" s="184"/>
      <c r="X88" s="184"/>
      <c r="Y88" s="189"/>
      <c r="AA88" s="184"/>
      <c r="AB88" s="184"/>
      <c r="AC88" s="184"/>
      <c r="AD88" s="189"/>
      <c r="AE88" s="184"/>
      <c r="AF88" s="184"/>
      <c r="AG88" s="184"/>
      <c r="AH88" s="189"/>
      <c r="AI88" s="184"/>
      <c r="AJ88" s="184"/>
      <c r="AK88" s="189"/>
    </row>
    <row r="89" spans="1:37">
      <c r="A89" s="157">
        <v>1.18</v>
      </c>
      <c r="B89" s="159" t="s">
        <v>26</v>
      </c>
      <c r="C89" s="184">
        <f t="shared" si="115"/>
        <v>0</v>
      </c>
      <c r="D89" s="184">
        <f t="shared" si="116"/>
        <v>0</v>
      </c>
      <c r="E89" s="184">
        <f t="shared" si="117"/>
        <v>0</v>
      </c>
      <c r="F89" s="184">
        <f t="shared" si="118"/>
        <v>0</v>
      </c>
      <c r="G89" s="184">
        <f t="shared" si="119"/>
        <v>0</v>
      </c>
      <c r="H89" s="184">
        <f t="shared" si="120"/>
        <v>0</v>
      </c>
      <c r="I89" s="184">
        <f t="shared" si="121"/>
        <v>0</v>
      </c>
      <c r="J89" s="184">
        <f t="shared" si="122"/>
        <v>0</v>
      </c>
      <c r="K89" s="184">
        <f t="shared" si="123"/>
        <v>0</v>
      </c>
      <c r="L89" s="184">
        <f t="shared" si="124"/>
        <v>0</v>
      </c>
      <c r="M89" s="184">
        <f t="shared" si="125"/>
        <v>0</v>
      </c>
      <c r="O89" s="184"/>
      <c r="P89" s="184"/>
      <c r="Q89" s="184"/>
      <c r="R89" s="189"/>
      <c r="S89" s="184"/>
      <c r="T89" s="184"/>
      <c r="U89" s="184"/>
      <c r="V89" s="189"/>
      <c r="W89" s="184"/>
      <c r="X89" s="184"/>
      <c r="Y89" s="189"/>
      <c r="AA89" s="184"/>
      <c r="AB89" s="184"/>
      <c r="AC89" s="184"/>
      <c r="AD89" s="189"/>
      <c r="AE89" s="184"/>
      <c r="AF89" s="184"/>
      <c r="AG89" s="184"/>
      <c r="AH89" s="189"/>
      <c r="AI89" s="184"/>
      <c r="AJ89" s="184"/>
      <c r="AK89" s="189"/>
    </row>
    <row r="90" spans="1:37">
      <c r="A90" s="157">
        <v>1.19</v>
      </c>
      <c r="B90" s="159" t="s">
        <v>27</v>
      </c>
      <c r="C90" s="184">
        <f t="shared" si="115"/>
        <v>0</v>
      </c>
      <c r="D90" s="184">
        <f t="shared" si="116"/>
        <v>0</v>
      </c>
      <c r="E90" s="184">
        <f t="shared" si="117"/>
        <v>0</v>
      </c>
      <c r="F90" s="184">
        <f t="shared" si="118"/>
        <v>0</v>
      </c>
      <c r="G90" s="184">
        <f t="shared" si="119"/>
        <v>0</v>
      </c>
      <c r="H90" s="184">
        <f t="shared" si="120"/>
        <v>0</v>
      </c>
      <c r="I90" s="184">
        <f t="shared" si="121"/>
        <v>0</v>
      </c>
      <c r="J90" s="184">
        <f t="shared" si="122"/>
        <v>0</v>
      </c>
      <c r="K90" s="184">
        <f t="shared" si="123"/>
        <v>0</v>
      </c>
      <c r="L90" s="184">
        <f t="shared" si="124"/>
        <v>0</v>
      </c>
      <c r="M90" s="184">
        <f t="shared" si="125"/>
        <v>0</v>
      </c>
      <c r="O90" s="184"/>
      <c r="P90" s="184"/>
      <c r="Q90" s="184"/>
      <c r="R90" s="189"/>
      <c r="S90" s="184"/>
      <c r="T90" s="184"/>
      <c r="U90" s="184"/>
      <c r="V90" s="189"/>
      <c r="W90" s="184"/>
      <c r="X90" s="184"/>
      <c r="Y90" s="189"/>
      <c r="AA90" s="184"/>
      <c r="AB90" s="184"/>
      <c r="AC90" s="184"/>
      <c r="AD90" s="189"/>
      <c r="AE90" s="184"/>
      <c r="AF90" s="184"/>
      <c r="AG90" s="184"/>
      <c r="AH90" s="189"/>
      <c r="AI90" s="184"/>
      <c r="AJ90" s="184"/>
      <c r="AK90" s="189"/>
    </row>
    <row r="91" spans="1:37" s="71" customFormat="1">
      <c r="A91" s="157">
        <v>1.2</v>
      </c>
      <c r="B91" s="159"/>
      <c r="C91" s="184">
        <f t="shared" si="115"/>
        <v>0</v>
      </c>
      <c r="D91" s="184">
        <f t="shared" si="116"/>
        <v>0</v>
      </c>
      <c r="E91" s="184">
        <f t="shared" si="117"/>
        <v>0</v>
      </c>
      <c r="F91" s="184">
        <f t="shared" si="118"/>
        <v>0</v>
      </c>
      <c r="G91" s="184">
        <f t="shared" si="119"/>
        <v>0</v>
      </c>
      <c r="H91" s="184">
        <f t="shared" si="120"/>
        <v>0</v>
      </c>
      <c r="I91" s="184">
        <f t="shared" si="121"/>
        <v>0</v>
      </c>
      <c r="J91" s="184">
        <f t="shared" si="122"/>
        <v>0</v>
      </c>
      <c r="K91" s="184">
        <f t="shared" si="123"/>
        <v>0</v>
      </c>
      <c r="L91" s="184">
        <f t="shared" si="124"/>
        <v>0</v>
      </c>
      <c r="M91" s="184">
        <f t="shared" si="125"/>
        <v>0</v>
      </c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  <c r="AK91" s="184"/>
    </row>
    <row r="92" spans="1:37">
      <c r="A92" s="157">
        <v>1.21</v>
      </c>
      <c r="B92" s="153" t="s">
        <v>82</v>
      </c>
      <c r="C92" s="184">
        <f t="shared" si="115"/>
        <v>0</v>
      </c>
      <c r="D92" s="184">
        <f t="shared" si="116"/>
        <v>0</v>
      </c>
      <c r="E92" s="184">
        <f t="shared" si="117"/>
        <v>0</v>
      </c>
      <c r="F92" s="184">
        <f t="shared" si="118"/>
        <v>0</v>
      </c>
      <c r="G92" s="184">
        <f t="shared" si="119"/>
        <v>0</v>
      </c>
      <c r="H92" s="184">
        <f t="shared" si="120"/>
        <v>0</v>
      </c>
      <c r="I92" s="184">
        <f t="shared" si="121"/>
        <v>0</v>
      </c>
      <c r="J92" s="184">
        <f t="shared" si="122"/>
        <v>0</v>
      </c>
      <c r="K92" s="184">
        <f t="shared" si="123"/>
        <v>0</v>
      </c>
      <c r="L92" s="184">
        <f t="shared" si="124"/>
        <v>0</v>
      </c>
      <c r="M92" s="184">
        <f t="shared" si="125"/>
        <v>0</v>
      </c>
      <c r="O92" s="184"/>
      <c r="P92" s="184"/>
      <c r="Q92" s="184"/>
      <c r="R92" s="189"/>
      <c r="S92" s="184"/>
      <c r="T92" s="184"/>
      <c r="U92" s="184"/>
      <c r="V92" s="189"/>
      <c r="W92" s="184"/>
      <c r="X92" s="184"/>
      <c r="Y92" s="189"/>
      <c r="AA92" s="184"/>
      <c r="AB92" s="184"/>
      <c r="AC92" s="184"/>
      <c r="AD92" s="189"/>
      <c r="AE92" s="184"/>
      <c r="AF92" s="184"/>
      <c r="AG92" s="184"/>
      <c r="AH92" s="189"/>
      <c r="AI92" s="184"/>
      <c r="AJ92" s="184"/>
      <c r="AK92" s="189"/>
    </row>
    <row r="93" spans="1:37" ht="21.75" thickBot="1">
      <c r="A93" s="157">
        <v>1.22</v>
      </c>
      <c r="B93" s="153"/>
      <c r="C93" s="184">
        <f t="shared" si="115"/>
        <v>0</v>
      </c>
      <c r="D93" s="184">
        <f t="shared" si="116"/>
        <v>0</v>
      </c>
      <c r="E93" s="184">
        <f t="shared" si="117"/>
        <v>0</v>
      </c>
      <c r="F93" s="184">
        <f t="shared" si="118"/>
        <v>0</v>
      </c>
      <c r="G93" s="184">
        <f t="shared" si="119"/>
        <v>0</v>
      </c>
      <c r="H93" s="184">
        <f t="shared" si="120"/>
        <v>0</v>
      </c>
      <c r="I93" s="184">
        <f t="shared" si="121"/>
        <v>0</v>
      </c>
      <c r="J93" s="184">
        <f t="shared" si="122"/>
        <v>0</v>
      </c>
      <c r="K93" s="184">
        <f t="shared" si="123"/>
        <v>0</v>
      </c>
      <c r="L93" s="184">
        <f t="shared" si="124"/>
        <v>0</v>
      </c>
      <c r="M93" s="184">
        <f t="shared" si="125"/>
        <v>0</v>
      </c>
      <c r="O93" s="184"/>
      <c r="P93" s="184"/>
      <c r="Q93" s="184"/>
      <c r="R93" s="189"/>
      <c r="S93" s="184"/>
      <c r="T93" s="184"/>
      <c r="U93" s="184"/>
      <c r="V93" s="189"/>
      <c r="W93" s="184"/>
      <c r="X93" s="184"/>
      <c r="Y93" s="189"/>
      <c r="AA93" s="184"/>
      <c r="AB93" s="184"/>
      <c r="AC93" s="184"/>
      <c r="AD93" s="189"/>
      <c r="AE93" s="184"/>
      <c r="AF93" s="184"/>
      <c r="AG93" s="184"/>
      <c r="AH93" s="189"/>
      <c r="AI93" s="184"/>
      <c r="AJ93" s="184"/>
      <c r="AK93" s="189"/>
    </row>
    <row r="94" spans="1:37" hidden="1">
      <c r="A94" s="155" t="s">
        <v>298</v>
      </c>
      <c r="B94" s="156"/>
      <c r="C94" s="184">
        <f t="shared" si="115"/>
        <v>0</v>
      </c>
      <c r="D94" s="184">
        <f t="shared" si="116"/>
        <v>0</v>
      </c>
      <c r="E94" s="184">
        <f t="shared" si="117"/>
        <v>0</v>
      </c>
      <c r="F94" s="184">
        <f t="shared" si="118"/>
        <v>0</v>
      </c>
      <c r="G94" s="184">
        <f t="shared" si="119"/>
        <v>0</v>
      </c>
      <c r="H94" s="184">
        <f t="shared" si="120"/>
        <v>0</v>
      </c>
      <c r="I94" s="184">
        <f t="shared" si="121"/>
        <v>0</v>
      </c>
      <c r="J94" s="184">
        <f t="shared" si="122"/>
        <v>0</v>
      </c>
      <c r="K94" s="184">
        <f t="shared" si="123"/>
        <v>0</v>
      </c>
      <c r="L94" s="184">
        <f t="shared" si="124"/>
        <v>0</v>
      </c>
      <c r="M94" s="184">
        <f t="shared" si="125"/>
        <v>0</v>
      </c>
      <c r="O94" s="188"/>
      <c r="P94" s="188"/>
      <c r="Q94" s="188"/>
      <c r="R94" s="189"/>
      <c r="S94" s="188"/>
      <c r="T94" s="188"/>
      <c r="U94" s="188"/>
      <c r="V94" s="189"/>
      <c r="W94" s="184"/>
      <c r="X94" s="184"/>
      <c r="Y94" s="189"/>
      <c r="AA94" s="188"/>
      <c r="AB94" s="188"/>
      <c r="AC94" s="188"/>
      <c r="AD94" s="189"/>
      <c r="AE94" s="188"/>
      <c r="AF94" s="188"/>
      <c r="AG94" s="188"/>
      <c r="AH94" s="189"/>
      <c r="AI94" s="184"/>
      <c r="AJ94" s="184"/>
      <c r="AK94" s="189"/>
    </row>
    <row r="95" spans="1:37" ht="21.75" hidden="1" thickBot="1">
      <c r="A95" s="162" t="s">
        <v>299</v>
      </c>
      <c r="B95" s="164"/>
      <c r="C95" s="184">
        <f t="shared" ref="C95" si="126">+O95+AA95</f>
        <v>0</v>
      </c>
      <c r="D95" s="184">
        <f t="shared" ref="D95" si="127">+P95+AB95</f>
        <v>0</v>
      </c>
      <c r="E95" s="184">
        <f t="shared" ref="E95" si="128">+Q95+AC95</f>
        <v>0</v>
      </c>
      <c r="F95" s="184">
        <f t="shared" ref="F95" si="129">+R95+AD95</f>
        <v>0</v>
      </c>
      <c r="G95" s="184">
        <f t="shared" ref="G95" si="130">+S95+AE95</f>
        <v>0</v>
      </c>
      <c r="H95" s="184">
        <f t="shared" ref="H95" si="131">+T95+AF95</f>
        <v>0</v>
      </c>
      <c r="I95" s="184">
        <f t="shared" ref="I95" si="132">+U95+AG95</f>
        <v>0</v>
      </c>
      <c r="J95" s="184">
        <f t="shared" ref="J95" si="133">+V95+AH95</f>
        <v>0</v>
      </c>
      <c r="K95" s="184">
        <f t="shared" ref="K95" si="134">+W95+AI95</f>
        <v>0</v>
      </c>
      <c r="L95" s="184">
        <f t="shared" ref="L95" si="135">+X95+AJ95</f>
        <v>0</v>
      </c>
      <c r="M95" s="184">
        <f t="shared" ref="M95" si="136">+Y95+AK95</f>
        <v>0</v>
      </c>
      <c r="O95" s="188"/>
      <c r="P95" s="188"/>
      <c r="Q95" s="188"/>
      <c r="R95" s="189"/>
      <c r="S95" s="188"/>
      <c r="T95" s="188"/>
      <c r="U95" s="188"/>
      <c r="V95" s="189"/>
      <c r="W95" s="184"/>
      <c r="X95" s="184"/>
      <c r="Y95" s="189"/>
      <c r="AA95" s="188"/>
      <c r="AB95" s="188"/>
      <c r="AC95" s="188"/>
      <c r="AD95" s="189"/>
      <c r="AE95" s="188"/>
      <c r="AF95" s="188"/>
      <c r="AG95" s="188"/>
      <c r="AH95" s="189"/>
      <c r="AI95" s="184"/>
      <c r="AJ95" s="184"/>
      <c r="AK95" s="189"/>
    </row>
    <row r="96" spans="1:37" ht="21.75" thickBot="1">
      <c r="A96" s="1129" t="s">
        <v>572</v>
      </c>
      <c r="B96" s="1130"/>
      <c r="C96" s="192"/>
      <c r="D96" s="193"/>
      <c r="E96" s="193"/>
      <c r="F96" s="193"/>
      <c r="G96" s="193"/>
      <c r="H96" s="193"/>
      <c r="I96" s="193"/>
      <c r="J96" s="193"/>
      <c r="K96" s="193"/>
      <c r="L96" s="193"/>
      <c r="M96" s="194"/>
      <c r="O96" s="192"/>
      <c r="P96" s="193"/>
      <c r="Q96" s="193"/>
      <c r="R96" s="193"/>
      <c r="S96" s="193"/>
      <c r="T96" s="193"/>
      <c r="U96" s="193"/>
      <c r="V96" s="193"/>
      <c r="W96" s="193"/>
      <c r="X96" s="193"/>
      <c r="Y96" s="194"/>
      <c r="AA96" s="192"/>
      <c r="AB96" s="193"/>
      <c r="AC96" s="193"/>
      <c r="AD96" s="193"/>
      <c r="AE96" s="193"/>
      <c r="AF96" s="193"/>
      <c r="AG96" s="193"/>
      <c r="AH96" s="193"/>
      <c r="AI96" s="193"/>
      <c r="AJ96" s="193"/>
      <c r="AK96" s="194"/>
    </row>
    <row r="97" spans="1:37" ht="24" thickBot="1">
      <c r="A97" s="1131" t="s">
        <v>41</v>
      </c>
      <c r="B97" s="1132"/>
      <c r="C97" s="195">
        <f>+C40+C68+C96</f>
        <v>0</v>
      </c>
      <c r="D97" s="195">
        <f t="shared" ref="D97:M97" si="137">+D40+D68+D96</f>
        <v>0</v>
      </c>
      <c r="E97" s="195">
        <f t="shared" si="137"/>
        <v>0</v>
      </c>
      <c r="F97" s="195">
        <f t="shared" si="137"/>
        <v>0</v>
      </c>
      <c r="G97" s="195">
        <f t="shared" si="137"/>
        <v>0</v>
      </c>
      <c r="H97" s="195">
        <f t="shared" si="137"/>
        <v>0</v>
      </c>
      <c r="I97" s="195">
        <f t="shared" si="137"/>
        <v>0</v>
      </c>
      <c r="J97" s="195">
        <f t="shared" si="137"/>
        <v>0</v>
      </c>
      <c r="K97" s="195">
        <f t="shared" si="137"/>
        <v>0</v>
      </c>
      <c r="L97" s="195">
        <f t="shared" si="137"/>
        <v>0</v>
      </c>
      <c r="M97" s="195">
        <f t="shared" si="137"/>
        <v>0</v>
      </c>
      <c r="O97" s="195">
        <f>+O40+O68+O96</f>
        <v>0</v>
      </c>
      <c r="P97" s="195">
        <f t="shared" ref="P97" si="138">+P40+P68+P96</f>
        <v>0</v>
      </c>
      <c r="Q97" s="195">
        <f t="shared" ref="Q97" si="139">+Q40+Q68+Q96</f>
        <v>0</v>
      </c>
      <c r="R97" s="195">
        <f t="shared" ref="R97" si="140">+R40+R68+R96</f>
        <v>0</v>
      </c>
      <c r="S97" s="195">
        <f t="shared" ref="S97" si="141">+S40+S68+S96</f>
        <v>0</v>
      </c>
      <c r="T97" s="195">
        <f t="shared" ref="T97" si="142">+T40+T68+T96</f>
        <v>0</v>
      </c>
      <c r="U97" s="195">
        <f t="shared" ref="U97" si="143">+U40+U68+U96</f>
        <v>0</v>
      </c>
      <c r="V97" s="195">
        <f t="shared" ref="V97" si="144">+V40+V68+V96</f>
        <v>0</v>
      </c>
      <c r="W97" s="195">
        <f t="shared" ref="W97" si="145">+W40+W68+W96</f>
        <v>0</v>
      </c>
      <c r="X97" s="195">
        <f t="shared" ref="X97" si="146">+X40+X68+X96</f>
        <v>0</v>
      </c>
      <c r="Y97" s="195">
        <f t="shared" ref="Y97" si="147">+Y40+Y68+Y96</f>
        <v>0</v>
      </c>
      <c r="AA97" s="195">
        <f>+AA40+AA68+AA96</f>
        <v>0</v>
      </c>
      <c r="AB97" s="195">
        <f t="shared" ref="AB97" si="148">+AB40+AB68+AB96</f>
        <v>0</v>
      </c>
      <c r="AC97" s="195">
        <f t="shared" ref="AC97" si="149">+AC40+AC68+AC96</f>
        <v>0</v>
      </c>
      <c r="AD97" s="195">
        <f t="shared" ref="AD97" si="150">+AD40+AD68+AD96</f>
        <v>0</v>
      </c>
      <c r="AE97" s="195">
        <f t="shared" ref="AE97" si="151">+AE40+AE68+AE96</f>
        <v>0</v>
      </c>
      <c r="AF97" s="195">
        <f t="shared" ref="AF97" si="152">+AF40+AF68+AF96</f>
        <v>0</v>
      </c>
      <c r="AG97" s="195">
        <f t="shared" ref="AG97" si="153">+AG40+AG68+AG96</f>
        <v>0</v>
      </c>
      <c r="AH97" s="195">
        <f t="shared" ref="AH97" si="154">+AH40+AH68+AH96</f>
        <v>0</v>
      </c>
      <c r="AI97" s="195">
        <f t="shared" ref="AI97" si="155">+AI40+AI68+AI96</f>
        <v>0</v>
      </c>
      <c r="AJ97" s="195">
        <f t="shared" ref="AJ97" si="156">+AJ40+AJ68+AJ96</f>
        <v>0</v>
      </c>
      <c r="AK97" s="195">
        <f t="shared" ref="AK97" si="157">+AK40+AK68+AK96</f>
        <v>0</v>
      </c>
    </row>
  </sheetData>
  <mergeCells count="26">
    <mergeCell ref="A40:B40"/>
    <mergeCell ref="A68:B68"/>
    <mergeCell ref="A97:B97"/>
    <mergeCell ref="A96:B96"/>
    <mergeCell ref="C10:F10"/>
    <mergeCell ref="G10:J10"/>
    <mergeCell ref="K10:M10"/>
    <mergeCell ref="C11:D11"/>
    <mergeCell ref="G11:H11"/>
    <mergeCell ref="K11:L11"/>
    <mergeCell ref="C9:M9"/>
    <mergeCell ref="A9:B12"/>
    <mergeCell ref="O9:Y9"/>
    <mergeCell ref="AA9:AK9"/>
    <mergeCell ref="AA10:AD10"/>
    <mergeCell ref="AE10:AH10"/>
    <mergeCell ref="AI10:AK10"/>
    <mergeCell ref="AA11:AB11"/>
    <mergeCell ref="AE11:AF11"/>
    <mergeCell ref="AI11:AJ11"/>
    <mergeCell ref="O10:R10"/>
    <mergeCell ref="S10:V10"/>
    <mergeCell ref="W10:Y10"/>
    <mergeCell ref="O11:P11"/>
    <mergeCell ref="S11:T11"/>
    <mergeCell ref="W11:X11"/>
  </mergeCells>
  <pageMargins left="0.43307086614173201" right="0.31496062992126" top="0.25" bottom="0.196850393700787" header="0.511811023622047" footer="0.23622047244094499"/>
  <pageSetup paperSize="9" scale="30" orientation="landscape" horizontalDpi="1200" verticalDpi="1200" r:id="rId1"/>
  <headerFooter alignWithMargins="0">
    <oddFooter>&amp;R&amp;9&amp;A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BA56"/>
  <sheetViews>
    <sheetView showGridLines="0" zoomScale="110" zoomScaleNormal="110" zoomScaleSheetLayoutView="20" workbookViewId="0">
      <selection activeCell="G2" sqref="G2"/>
    </sheetView>
  </sheetViews>
  <sheetFormatPr defaultRowHeight="18.75"/>
  <cols>
    <col min="1" max="1" width="6" style="207" customWidth="1"/>
    <col min="2" max="2" width="17.42578125" style="198" customWidth="1"/>
    <col min="3" max="3" width="9.28515625" style="198" customWidth="1"/>
    <col min="4" max="4" width="7.42578125" style="323" customWidth="1"/>
    <col min="5" max="5" width="7.7109375" style="323" customWidth="1"/>
    <col min="6" max="6" width="10.5703125" style="198" customWidth="1"/>
    <col min="7" max="7" width="9" style="198" customWidth="1"/>
    <col min="8" max="9" width="8.85546875" style="198" customWidth="1"/>
    <col min="10" max="10" width="10.7109375" style="198" customWidth="1"/>
    <col min="11" max="11" width="8.7109375" style="198" customWidth="1"/>
    <col min="12" max="12" width="15.42578125" style="198" customWidth="1"/>
    <col min="13" max="13" width="8.42578125" style="198" customWidth="1"/>
    <col min="14" max="14" width="7.140625" style="198" customWidth="1"/>
    <col min="15" max="15" width="8.140625" style="198" customWidth="1"/>
    <col min="16" max="16" width="8" style="198" customWidth="1"/>
    <col min="17" max="17" width="12.7109375" style="198" customWidth="1"/>
    <col min="18" max="18" width="9.5703125" style="198" customWidth="1"/>
    <col min="19" max="19" width="10.85546875" style="198" customWidth="1"/>
    <col min="20" max="20" width="10.140625" style="198" customWidth="1"/>
    <col min="21" max="21" width="9.5703125" style="198" customWidth="1"/>
    <col min="22" max="22" width="9.140625" style="198"/>
    <col min="23" max="23" width="7.85546875" style="198" customWidth="1"/>
    <col min="24" max="256" width="9.140625" style="198"/>
    <col min="257" max="257" width="6" style="198" customWidth="1"/>
    <col min="258" max="258" width="17.42578125" style="198" customWidth="1"/>
    <col min="259" max="259" width="9.28515625" style="198" customWidth="1"/>
    <col min="260" max="260" width="7.42578125" style="198" customWidth="1"/>
    <col min="261" max="261" width="7.7109375" style="198" customWidth="1"/>
    <col min="262" max="262" width="10.5703125" style="198" customWidth="1"/>
    <col min="263" max="263" width="9" style="198" customWidth="1"/>
    <col min="264" max="265" width="8.85546875" style="198" customWidth="1"/>
    <col min="266" max="266" width="10.7109375" style="198" customWidth="1"/>
    <col min="267" max="267" width="8.7109375" style="198" customWidth="1"/>
    <col min="268" max="268" width="15.42578125" style="198" customWidth="1"/>
    <col min="269" max="269" width="8.42578125" style="198" customWidth="1"/>
    <col min="270" max="270" width="7.140625" style="198" customWidth="1"/>
    <col min="271" max="271" width="8.140625" style="198" customWidth="1"/>
    <col min="272" max="272" width="8" style="198" customWidth="1"/>
    <col min="273" max="273" width="12.7109375" style="198" customWidth="1"/>
    <col min="274" max="274" width="9.85546875" style="198" customWidth="1"/>
    <col min="275" max="275" width="10.85546875" style="198" customWidth="1"/>
    <col min="276" max="276" width="10.140625" style="198" customWidth="1"/>
    <col min="277" max="277" width="9.5703125" style="198" customWidth="1"/>
    <col min="278" max="278" width="9.140625" style="198"/>
    <col min="279" max="279" width="7.85546875" style="198" customWidth="1"/>
    <col min="280" max="512" width="9.140625" style="198"/>
    <col min="513" max="513" width="6" style="198" customWidth="1"/>
    <col min="514" max="514" width="17.42578125" style="198" customWidth="1"/>
    <col min="515" max="515" width="9.28515625" style="198" customWidth="1"/>
    <col min="516" max="516" width="7.42578125" style="198" customWidth="1"/>
    <col min="517" max="517" width="7.7109375" style="198" customWidth="1"/>
    <col min="518" max="518" width="10.5703125" style="198" customWidth="1"/>
    <col min="519" max="519" width="9" style="198" customWidth="1"/>
    <col min="520" max="521" width="8.85546875" style="198" customWidth="1"/>
    <col min="522" max="522" width="10.7109375" style="198" customWidth="1"/>
    <col min="523" max="523" width="8.7109375" style="198" customWidth="1"/>
    <col min="524" max="524" width="15.42578125" style="198" customWidth="1"/>
    <col min="525" max="525" width="8.42578125" style="198" customWidth="1"/>
    <col min="526" max="526" width="7.140625" style="198" customWidth="1"/>
    <col min="527" max="527" width="8.140625" style="198" customWidth="1"/>
    <col min="528" max="528" width="8" style="198" customWidth="1"/>
    <col min="529" max="529" width="12.7109375" style="198" customWidth="1"/>
    <col min="530" max="530" width="9.85546875" style="198" customWidth="1"/>
    <col min="531" max="531" width="10.85546875" style="198" customWidth="1"/>
    <col min="532" max="532" width="10.140625" style="198" customWidth="1"/>
    <col min="533" max="533" width="9.5703125" style="198" customWidth="1"/>
    <col min="534" max="534" width="9.140625" style="198"/>
    <col min="535" max="535" width="7.85546875" style="198" customWidth="1"/>
    <col min="536" max="768" width="9.140625" style="198"/>
    <col min="769" max="769" width="6" style="198" customWidth="1"/>
    <col min="770" max="770" width="17.42578125" style="198" customWidth="1"/>
    <col min="771" max="771" width="9.28515625" style="198" customWidth="1"/>
    <col min="772" max="772" width="7.42578125" style="198" customWidth="1"/>
    <col min="773" max="773" width="7.7109375" style="198" customWidth="1"/>
    <col min="774" max="774" width="10.5703125" style="198" customWidth="1"/>
    <col min="775" max="775" width="9" style="198" customWidth="1"/>
    <col min="776" max="777" width="8.85546875" style="198" customWidth="1"/>
    <col min="778" max="778" width="10.7109375" style="198" customWidth="1"/>
    <col min="779" max="779" width="8.7109375" style="198" customWidth="1"/>
    <col min="780" max="780" width="15.42578125" style="198" customWidth="1"/>
    <col min="781" max="781" width="8.42578125" style="198" customWidth="1"/>
    <col min="782" max="782" width="7.140625" style="198" customWidth="1"/>
    <col min="783" max="783" width="8.140625" style="198" customWidth="1"/>
    <col min="784" max="784" width="8" style="198" customWidth="1"/>
    <col min="785" max="785" width="12.7109375" style="198" customWidth="1"/>
    <col min="786" max="786" width="9.85546875" style="198" customWidth="1"/>
    <col min="787" max="787" width="10.85546875" style="198" customWidth="1"/>
    <col min="788" max="788" width="10.140625" style="198" customWidth="1"/>
    <col min="789" max="789" width="9.5703125" style="198" customWidth="1"/>
    <col min="790" max="790" width="9.140625" style="198"/>
    <col min="791" max="791" width="7.85546875" style="198" customWidth="1"/>
    <col min="792" max="1024" width="9.140625" style="198"/>
    <col min="1025" max="1025" width="6" style="198" customWidth="1"/>
    <col min="1026" max="1026" width="17.42578125" style="198" customWidth="1"/>
    <col min="1027" max="1027" width="9.28515625" style="198" customWidth="1"/>
    <col min="1028" max="1028" width="7.42578125" style="198" customWidth="1"/>
    <col min="1029" max="1029" width="7.7109375" style="198" customWidth="1"/>
    <col min="1030" max="1030" width="10.5703125" style="198" customWidth="1"/>
    <col min="1031" max="1031" width="9" style="198" customWidth="1"/>
    <col min="1032" max="1033" width="8.85546875" style="198" customWidth="1"/>
    <col min="1034" max="1034" width="10.7109375" style="198" customWidth="1"/>
    <col min="1035" max="1035" width="8.7109375" style="198" customWidth="1"/>
    <col min="1036" max="1036" width="15.42578125" style="198" customWidth="1"/>
    <col min="1037" max="1037" width="8.42578125" style="198" customWidth="1"/>
    <col min="1038" max="1038" width="7.140625" style="198" customWidth="1"/>
    <col min="1039" max="1039" width="8.140625" style="198" customWidth="1"/>
    <col min="1040" max="1040" width="8" style="198" customWidth="1"/>
    <col min="1041" max="1041" width="12.7109375" style="198" customWidth="1"/>
    <col min="1042" max="1042" width="9.85546875" style="198" customWidth="1"/>
    <col min="1043" max="1043" width="10.85546875" style="198" customWidth="1"/>
    <col min="1044" max="1044" width="10.140625" style="198" customWidth="1"/>
    <col min="1045" max="1045" width="9.5703125" style="198" customWidth="1"/>
    <col min="1046" max="1046" width="9.140625" style="198"/>
    <col min="1047" max="1047" width="7.85546875" style="198" customWidth="1"/>
    <col min="1048" max="1280" width="9.140625" style="198"/>
    <col min="1281" max="1281" width="6" style="198" customWidth="1"/>
    <col min="1282" max="1282" width="17.42578125" style="198" customWidth="1"/>
    <col min="1283" max="1283" width="9.28515625" style="198" customWidth="1"/>
    <col min="1284" max="1284" width="7.42578125" style="198" customWidth="1"/>
    <col min="1285" max="1285" width="7.7109375" style="198" customWidth="1"/>
    <col min="1286" max="1286" width="10.5703125" style="198" customWidth="1"/>
    <col min="1287" max="1287" width="9" style="198" customWidth="1"/>
    <col min="1288" max="1289" width="8.85546875" style="198" customWidth="1"/>
    <col min="1290" max="1290" width="10.7109375" style="198" customWidth="1"/>
    <col min="1291" max="1291" width="8.7109375" style="198" customWidth="1"/>
    <col min="1292" max="1292" width="15.42578125" style="198" customWidth="1"/>
    <col min="1293" max="1293" width="8.42578125" style="198" customWidth="1"/>
    <col min="1294" max="1294" width="7.140625" style="198" customWidth="1"/>
    <col min="1295" max="1295" width="8.140625" style="198" customWidth="1"/>
    <col min="1296" max="1296" width="8" style="198" customWidth="1"/>
    <col min="1297" max="1297" width="12.7109375" style="198" customWidth="1"/>
    <col min="1298" max="1298" width="9.85546875" style="198" customWidth="1"/>
    <col min="1299" max="1299" width="10.85546875" style="198" customWidth="1"/>
    <col min="1300" max="1300" width="10.140625" style="198" customWidth="1"/>
    <col min="1301" max="1301" width="9.5703125" style="198" customWidth="1"/>
    <col min="1302" max="1302" width="9.140625" style="198"/>
    <col min="1303" max="1303" width="7.85546875" style="198" customWidth="1"/>
    <col min="1304" max="1536" width="9.140625" style="198"/>
    <col min="1537" max="1537" width="6" style="198" customWidth="1"/>
    <col min="1538" max="1538" width="17.42578125" style="198" customWidth="1"/>
    <col min="1539" max="1539" width="9.28515625" style="198" customWidth="1"/>
    <col min="1540" max="1540" width="7.42578125" style="198" customWidth="1"/>
    <col min="1541" max="1541" width="7.7109375" style="198" customWidth="1"/>
    <col min="1542" max="1542" width="10.5703125" style="198" customWidth="1"/>
    <col min="1543" max="1543" width="9" style="198" customWidth="1"/>
    <col min="1544" max="1545" width="8.85546875" style="198" customWidth="1"/>
    <col min="1546" max="1546" width="10.7109375" style="198" customWidth="1"/>
    <col min="1547" max="1547" width="8.7109375" style="198" customWidth="1"/>
    <col min="1548" max="1548" width="15.42578125" style="198" customWidth="1"/>
    <col min="1549" max="1549" width="8.42578125" style="198" customWidth="1"/>
    <col min="1550" max="1550" width="7.140625" style="198" customWidth="1"/>
    <col min="1551" max="1551" width="8.140625" style="198" customWidth="1"/>
    <col min="1552" max="1552" width="8" style="198" customWidth="1"/>
    <col min="1553" max="1553" width="12.7109375" style="198" customWidth="1"/>
    <col min="1554" max="1554" width="9.85546875" style="198" customWidth="1"/>
    <col min="1555" max="1555" width="10.85546875" style="198" customWidth="1"/>
    <col min="1556" max="1556" width="10.140625" style="198" customWidth="1"/>
    <col min="1557" max="1557" width="9.5703125" style="198" customWidth="1"/>
    <col min="1558" max="1558" width="9.140625" style="198"/>
    <col min="1559" max="1559" width="7.85546875" style="198" customWidth="1"/>
    <col min="1560" max="1792" width="9.140625" style="198"/>
    <col min="1793" max="1793" width="6" style="198" customWidth="1"/>
    <col min="1794" max="1794" width="17.42578125" style="198" customWidth="1"/>
    <col min="1795" max="1795" width="9.28515625" style="198" customWidth="1"/>
    <col min="1796" max="1796" width="7.42578125" style="198" customWidth="1"/>
    <col min="1797" max="1797" width="7.7109375" style="198" customWidth="1"/>
    <col min="1798" max="1798" width="10.5703125" style="198" customWidth="1"/>
    <col min="1799" max="1799" width="9" style="198" customWidth="1"/>
    <col min="1800" max="1801" width="8.85546875" style="198" customWidth="1"/>
    <col min="1802" max="1802" width="10.7109375" style="198" customWidth="1"/>
    <col min="1803" max="1803" width="8.7109375" style="198" customWidth="1"/>
    <col min="1804" max="1804" width="15.42578125" style="198" customWidth="1"/>
    <col min="1805" max="1805" width="8.42578125" style="198" customWidth="1"/>
    <col min="1806" max="1806" width="7.140625" style="198" customWidth="1"/>
    <col min="1807" max="1807" width="8.140625" style="198" customWidth="1"/>
    <col min="1808" max="1808" width="8" style="198" customWidth="1"/>
    <col min="1809" max="1809" width="12.7109375" style="198" customWidth="1"/>
    <col min="1810" max="1810" width="9.85546875" style="198" customWidth="1"/>
    <col min="1811" max="1811" width="10.85546875" style="198" customWidth="1"/>
    <col min="1812" max="1812" width="10.140625" style="198" customWidth="1"/>
    <col min="1813" max="1813" width="9.5703125" style="198" customWidth="1"/>
    <col min="1814" max="1814" width="9.140625" style="198"/>
    <col min="1815" max="1815" width="7.85546875" style="198" customWidth="1"/>
    <col min="1816" max="2048" width="9.140625" style="198"/>
    <col min="2049" max="2049" width="6" style="198" customWidth="1"/>
    <col min="2050" max="2050" width="17.42578125" style="198" customWidth="1"/>
    <col min="2051" max="2051" width="9.28515625" style="198" customWidth="1"/>
    <col min="2052" max="2052" width="7.42578125" style="198" customWidth="1"/>
    <col min="2053" max="2053" width="7.7109375" style="198" customWidth="1"/>
    <col min="2054" max="2054" width="10.5703125" style="198" customWidth="1"/>
    <col min="2055" max="2055" width="9" style="198" customWidth="1"/>
    <col min="2056" max="2057" width="8.85546875" style="198" customWidth="1"/>
    <col min="2058" max="2058" width="10.7109375" style="198" customWidth="1"/>
    <col min="2059" max="2059" width="8.7109375" style="198" customWidth="1"/>
    <col min="2060" max="2060" width="15.42578125" style="198" customWidth="1"/>
    <col min="2061" max="2061" width="8.42578125" style="198" customWidth="1"/>
    <col min="2062" max="2062" width="7.140625" style="198" customWidth="1"/>
    <col min="2063" max="2063" width="8.140625" style="198" customWidth="1"/>
    <col min="2064" max="2064" width="8" style="198" customWidth="1"/>
    <col min="2065" max="2065" width="12.7109375" style="198" customWidth="1"/>
    <col min="2066" max="2066" width="9.85546875" style="198" customWidth="1"/>
    <col min="2067" max="2067" width="10.85546875" style="198" customWidth="1"/>
    <col min="2068" max="2068" width="10.140625" style="198" customWidth="1"/>
    <col min="2069" max="2069" width="9.5703125" style="198" customWidth="1"/>
    <col min="2070" max="2070" width="9.140625" style="198"/>
    <col min="2071" max="2071" width="7.85546875" style="198" customWidth="1"/>
    <col min="2072" max="2304" width="9.140625" style="198"/>
    <col min="2305" max="2305" width="6" style="198" customWidth="1"/>
    <col min="2306" max="2306" width="17.42578125" style="198" customWidth="1"/>
    <col min="2307" max="2307" width="9.28515625" style="198" customWidth="1"/>
    <col min="2308" max="2308" width="7.42578125" style="198" customWidth="1"/>
    <col min="2309" max="2309" width="7.7109375" style="198" customWidth="1"/>
    <col min="2310" max="2310" width="10.5703125" style="198" customWidth="1"/>
    <col min="2311" max="2311" width="9" style="198" customWidth="1"/>
    <col min="2312" max="2313" width="8.85546875" style="198" customWidth="1"/>
    <col min="2314" max="2314" width="10.7109375" style="198" customWidth="1"/>
    <col min="2315" max="2315" width="8.7109375" style="198" customWidth="1"/>
    <col min="2316" max="2316" width="15.42578125" style="198" customWidth="1"/>
    <col min="2317" max="2317" width="8.42578125" style="198" customWidth="1"/>
    <col min="2318" max="2318" width="7.140625" style="198" customWidth="1"/>
    <col min="2319" max="2319" width="8.140625" style="198" customWidth="1"/>
    <col min="2320" max="2320" width="8" style="198" customWidth="1"/>
    <col min="2321" max="2321" width="12.7109375" style="198" customWidth="1"/>
    <col min="2322" max="2322" width="9.85546875" style="198" customWidth="1"/>
    <col min="2323" max="2323" width="10.85546875" style="198" customWidth="1"/>
    <col min="2324" max="2324" width="10.140625" style="198" customWidth="1"/>
    <col min="2325" max="2325" width="9.5703125" style="198" customWidth="1"/>
    <col min="2326" max="2326" width="9.140625" style="198"/>
    <col min="2327" max="2327" width="7.85546875" style="198" customWidth="1"/>
    <col min="2328" max="2560" width="9.140625" style="198"/>
    <col min="2561" max="2561" width="6" style="198" customWidth="1"/>
    <col min="2562" max="2562" width="17.42578125" style="198" customWidth="1"/>
    <col min="2563" max="2563" width="9.28515625" style="198" customWidth="1"/>
    <col min="2564" max="2564" width="7.42578125" style="198" customWidth="1"/>
    <col min="2565" max="2565" width="7.7109375" style="198" customWidth="1"/>
    <col min="2566" max="2566" width="10.5703125" style="198" customWidth="1"/>
    <col min="2567" max="2567" width="9" style="198" customWidth="1"/>
    <col min="2568" max="2569" width="8.85546875" style="198" customWidth="1"/>
    <col min="2570" max="2570" width="10.7109375" style="198" customWidth="1"/>
    <col min="2571" max="2571" width="8.7109375" style="198" customWidth="1"/>
    <col min="2572" max="2572" width="15.42578125" style="198" customWidth="1"/>
    <col min="2573" max="2573" width="8.42578125" style="198" customWidth="1"/>
    <col min="2574" max="2574" width="7.140625" style="198" customWidth="1"/>
    <col min="2575" max="2575" width="8.140625" style="198" customWidth="1"/>
    <col min="2576" max="2576" width="8" style="198" customWidth="1"/>
    <col min="2577" max="2577" width="12.7109375" style="198" customWidth="1"/>
    <col min="2578" max="2578" width="9.85546875" style="198" customWidth="1"/>
    <col min="2579" max="2579" width="10.85546875" style="198" customWidth="1"/>
    <col min="2580" max="2580" width="10.140625" style="198" customWidth="1"/>
    <col min="2581" max="2581" width="9.5703125" style="198" customWidth="1"/>
    <col min="2582" max="2582" width="9.140625" style="198"/>
    <col min="2583" max="2583" width="7.85546875" style="198" customWidth="1"/>
    <col min="2584" max="2816" width="9.140625" style="198"/>
    <col min="2817" max="2817" width="6" style="198" customWidth="1"/>
    <col min="2818" max="2818" width="17.42578125" style="198" customWidth="1"/>
    <col min="2819" max="2819" width="9.28515625" style="198" customWidth="1"/>
    <col min="2820" max="2820" width="7.42578125" style="198" customWidth="1"/>
    <col min="2821" max="2821" width="7.7109375" style="198" customWidth="1"/>
    <col min="2822" max="2822" width="10.5703125" style="198" customWidth="1"/>
    <col min="2823" max="2823" width="9" style="198" customWidth="1"/>
    <col min="2824" max="2825" width="8.85546875" style="198" customWidth="1"/>
    <col min="2826" max="2826" width="10.7109375" style="198" customWidth="1"/>
    <col min="2827" max="2827" width="8.7109375" style="198" customWidth="1"/>
    <col min="2828" max="2828" width="15.42578125" style="198" customWidth="1"/>
    <col min="2829" max="2829" width="8.42578125" style="198" customWidth="1"/>
    <col min="2830" max="2830" width="7.140625" style="198" customWidth="1"/>
    <col min="2831" max="2831" width="8.140625" style="198" customWidth="1"/>
    <col min="2832" max="2832" width="8" style="198" customWidth="1"/>
    <col min="2833" max="2833" width="12.7109375" style="198" customWidth="1"/>
    <col min="2834" max="2834" width="9.85546875" style="198" customWidth="1"/>
    <col min="2835" max="2835" width="10.85546875" style="198" customWidth="1"/>
    <col min="2836" max="2836" width="10.140625" style="198" customWidth="1"/>
    <col min="2837" max="2837" width="9.5703125" style="198" customWidth="1"/>
    <col min="2838" max="2838" width="9.140625" style="198"/>
    <col min="2839" max="2839" width="7.85546875" style="198" customWidth="1"/>
    <col min="2840" max="3072" width="9.140625" style="198"/>
    <col min="3073" max="3073" width="6" style="198" customWidth="1"/>
    <col min="3074" max="3074" width="17.42578125" style="198" customWidth="1"/>
    <col min="3075" max="3075" width="9.28515625" style="198" customWidth="1"/>
    <col min="3076" max="3076" width="7.42578125" style="198" customWidth="1"/>
    <col min="3077" max="3077" width="7.7109375" style="198" customWidth="1"/>
    <col min="3078" max="3078" width="10.5703125" style="198" customWidth="1"/>
    <col min="3079" max="3079" width="9" style="198" customWidth="1"/>
    <col min="3080" max="3081" width="8.85546875" style="198" customWidth="1"/>
    <col min="3082" max="3082" width="10.7109375" style="198" customWidth="1"/>
    <col min="3083" max="3083" width="8.7109375" style="198" customWidth="1"/>
    <col min="3084" max="3084" width="15.42578125" style="198" customWidth="1"/>
    <col min="3085" max="3085" width="8.42578125" style="198" customWidth="1"/>
    <col min="3086" max="3086" width="7.140625" style="198" customWidth="1"/>
    <col min="3087" max="3087" width="8.140625" style="198" customWidth="1"/>
    <col min="3088" max="3088" width="8" style="198" customWidth="1"/>
    <col min="3089" max="3089" width="12.7109375" style="198" customWidth="1"/>
    <col min="3090" max="3090" width="9.85546875" style="198" customWidth="1"/>
    <col min="3091" max="3091" width="10.85546875" style="198" customWidth="1"/>
    <col min="3092" max="3092" width="10.140625" style="198" customWidth="1"/>
    <col min="3093" max="3093" width="9.5703125" style="198" customWidth="1"/>
    <col min="3094" max="3094" width="9.140625" style="198"/>
    <col min="3095" max="3095" width="7.85546875" style="198" customWidth="1"/>
    <col min="3096" max="3328" width="9.140625" style="198"/>
    <col min="3329" max="3329" width="6" style="198" customWidth="1"/>
    <col min="3330" max="3330" width="17.42578125" style="198" customWidth="1"/>
    <col min="3331" max="3331" width="9.28515625" style="198" customWidth="1"/>
    <col min="3332" max="3332" width="7.42578125" style="198" customWidth="1"/>
    <col min="3333" max="3333" width="7.7109375" style="198" customWidth="1"/>
    <col min="3334" max="3334" width="10.5703125" style="198" customWidth="1"/>
    <col min="3335" max="3335" width="9" style="198" customWidth="1"/>
    <col min="3336" max="3337" width="8.85546875" style="198" customWidth="1"/>
    <col min="3338" max="3338" width="10.7109375" style="198" customWidth="1"/>
    <col min="3339" max="3339" width="8.7109375" style="198" customWidth="1"/>
    <col min="3340" max="3340" width="15.42578125" style="198" customWidth="1"/>
    <col min="3341" max="3341" width="8.42578125" style="198" customWidth="1"/>
    <col min="3342" max="3342" width="7.140625" style="198" customWidth="1"/>
    <col min="3343" max="3343" width="8.140625" style="198" customWidth="1"/>
    <col min="3344" max="3344" width="8" style="198" customWidth="1"/>
    <col min="3345" max="3345" width="12.7109375" style="198" customWidth="1"/>
    <col min="3346" max="3346" width="9.85546875" style="198" customWidth="1"/>
    <col min="3347" max="3347" width="10.85546875" style="198" customWidth="1"/>
    <col min="3348" max="3348" width="10.140625" style="198" customWidth="1"/>
    <col min="3349" max="3349" width="9.5703125" style="198" customWidth="1"/>
    <col min="3350" max="3350" width="9.140625" style="198"/>
    <col min="3351" max="3351" width="7.85546875" style="198" customWidth="1"/>
    <col min="3352" max="3584" width="9.140625" style="198"/>
    <col min="3585" max="3585" width="6" style="198" customWidth="1"/>
    <col min="3586" max="3586" width="17.42578125" style="198" customWidth="1"/>
    <col min="3587" max="3587" width="9.28515625" style="198" customWidth="1"/>
    <col min="3588" max="3588" width="7.42578125" style="198" customWidth="1"/>
    <col min="3589" max="3589" width="7.7109375" style="198" customWidth="1"/>
    <col min="3590" max="3590" width="10.5703125" style="198" customWidth="1"/>
    <col min="3591" max="3591" width="9" style="198" customWidth="1"/>
    <col min="3592" max="3593" width="8.85546875" style="198" customWidth="1"/>
    <col min="3594" max="3594" width="10.7109375" style="198" customWidth="1"/>
    <col min="3595" max="3595" width="8.7109375" style="198" customWidth="1"/>
    <col min="3596" max="3596" width="15.42578125" style="198" customWidth="1"/>
    <col min="3597" max="3597" width="8.42578125" style="198" customWidth="1"/>
    <col min="3598" max="3598" width="7.140625" style="198" customWidth="1"/>
    <col min="3599" max="3599" width="8.140625" style="198" customWidth="1"/>
    <col min="3600" max="3600" width="8" style="198" customWidth="1"/>
    <col min="3601" max="3601" width="12.7109375" style="198" customWidth="1"/>
    <col min="3602" max="3602" width="9.85546875" style="198" customWidth="1"/>
    <col min="3603" max="3603" width="10.85546875" style="198" customWidth="1"/>
    <col min="3604" max="3604" width="10.140625" style="198" customWidth="1"/>
    <col min="3605" max="3605" width="9.5703125" style="198" customWidth="1"/>
    <col min="3606" max="3606" width="9.140625" style="198"/>
    <col min="3607" max="3607" width="7.85546875" style="198" customWidth="1"/>
    <col min="3608" max="3840" width="9.140625" style="198"/>
    <col min="3841" max="3841" width="6" style="198" customWidth="1"/>
    <col min="3842" max="3842" width="17.42578125" style="198" customWidth="1"/>
    <col min="3843" max="3843" width="9.28515625" style="198" customWidth="1"/>
    <col min="3844" max="3844" width="7.42578125" style="198" customWidth="1"/>
    <col min="3845" max="3845" width="7.7109375" style="198" customWidth="1"/>
    <col min="3846" max="3846" width="10.5703125" style="198" customWidth="1"/>
    <col min="3847" max="3847" width="9" style="198" customWidth="1"/>
    <col min="3848" max="3849" width="8.85546875" style="198" customWidth="1"/>
    <col min="3850" max="3850" width="10.7109375" style="198" customWidth="1"/>
    <col min="3851" max="3851" width="8.7109375" style="198" customWidth="1"/>
    <col min="3852" max="3852" width="15.42578125" style="198" customWidth="1"/>
    <col min="3853" max="3853" width="8.42578125" style="198" customWidth="1"/>
    <col min="3854" max="3854" width="7.140625" style="198" customWidth="1"/>
    <col min="3855" max="3855" width="8.140625" style="198" customWidth="1"/>
    <col min="3856" max="3856" width="8" style="198" customWidth="1"/>
    <col min="3857" max="3857" width="12.7109375" style="198" customWidth="1"/>
    <col min="3858" max="3858" width="9.85546875" style="198" customWidth="1"/>
    <col min="3859" max="3859" width="10.85546875" style="198" customWidth="1"/>
    <col min="3860" max="3860" width="10.140625" style="198" customWidth="1"/>
    <col min="3861" max="3861" width="9.5703125" style="198" customWidth="1"/>
    <col min="3862" max="3862" width="9.140625" style="198"/>
    <col min="3863" max="3863" width="7.85546875" style="198" customWidth="1"/>
    <col min="3864" max="4096" width="9.140625" style="198"/>
    <col min="4097" max="4097" width="6" style="198" customWidth="1"/>
    <col min="4098" max="4098" width="17.42578125" style="198" customWidth="1"/>
    <col min="4099" max="4099" width="9.28515625" style="198" customWidth="1"/>
    <col min="4100" max="4100" width="7.42578125" style="198" customWidth="1"/>
    <col min="4101" max="4101" width="7.7109375" style="198" customWidth="1"/>
    <col min="4102" max="4102" width="10.5703125" style="198" customWidth="1"/>
    <col min="4103" max="4103" width="9" style="198" customWidth="1"/>
    <col min="4104" max="4105" width="8.85546875" style="198" customWidth="1"/>
    <col min="4106" max="4106" width="10.7109375" style="198" customWidth="1"/>
    <col min="4107" max="4107" width="8.7109375" style="198" customWidth="1"/>
    <col min="4108" max="4108" width="15.42578125" style="198" customWidth="1"/>
    <col min="4109" max="4109" width="8.42578125" style="198" customWidth="1"/>
    <col min="4110" max="4110" width="7.140625" style="198" customWidth="1"/>
    <col min="4111" max="4111" width="8.140625" style="198" customWidth="1"/>
    <col min="4112" max="4112" width="8" style="198" customWidth="1"/>
    <col min="4113" max="4113" width="12.7109375" style="198" customWidth="1"/>
    <col min="4114" max="4114" width="9.85546875" style="198" customWidth="1"/>
    <col min="4115" max="4115" width="10.85546875" style="198" customWidth="1"/>
    <col min="4116" max="4116" width="10.140625" style="198" customWidth="1"/>
    <col min="4117" max="4117" width="9.5703125" style="198" customWidth="1"/>
    <col min="4118" max="4118" width="9.140625" style="198"/>
    <col min="4119" max="4119" width="7.85546875" style="198" customWidth="1"/>
    <col min="4120" max="4352" width="9.140625" style="198"/>
    <col min="4353" max="4353" width="6" style="198" customWidth="1"/>
    <col min="4354" max="4354" width="17.42578125" style="198" customWidth="1"/>
    <col min="4355" max="4355" width="9.28515625" style="198" customWidth="1"/>
    <col min="4356" max="4356" width="7.42578125" style="198" customWidth="1"/>
    <col min="4357" max="4357" width="7.7109375" style="198" customWidth="1"/>
    <col min="4358" max="4358" width="10.5703125" style="198" customWidth="1"/>
    <col min="4359" max="4359" width="9" style="198" customWidth="1"/>
    <col min="4360" max="4361" width="8.85546875" style="198" customWidth="1"/>
    <col min="4362" max="4362" width="10.7109375" style="198" customWidth="1"/>
    <col min="4363" max="4363" width="8.7109375" style="198" customWidth="1"/>
    <col min="4364" max="4364" width="15.42578125" style="198" customWidth="1"/>
    <col min="4365" max="4365" width="8.42578125" style="198" customWidth="1"/>
    <col min="4366" max="4366" width="7.140625" style="198" customWidth="1"/>
    <col min="4367" max="4367" width="8.140625" style="198" customWidth="1"/>
    <col min="4368" max="4368" width="8" style="198" customWidth="1"/>
    <col min="4369" max="4369" width="12.7109375" style="198" customWidth="1"/>
    <col min="4370" max="4370" width="9.85546875" style="198" customWidth="1"/>
    <col min="4371" max="4371" width="10.85546875" style="198" customWidth="1"/>
    <col min="4372" max="4372" width="10.140625" style="198" customWidth="1"/>
    <col min="4373" max="4373" width="9.5703125" style="198" customWidth="1"/>
    <col min="4374" max="4374" width="9.140625" style="198"/>
    <col min="4375" max="4375" width="7.85546875" style="198" customWidth="1"/>
    <col min="4376" max="4608" width="9.140625" style="198"/>
    <col min="4609" max="4609" width="6" style="198" customWidth="1"/>
    <col min="4610" max="4610" width="17.42578125" style="198" customWidth="1"/>
    <col min="4611" max="4611" width="9.28515625" style="198" customWidth="1"/>
    <col min="4612" max="4612" width="7.42578125" style="198" customWidth="1"/>
    <col min="4613" max="4613" width="7.7109375" style="198" customWidth="1"/>
    <col min="4614" max="4614" width="10.5703125" style="198" customWidth="1"/>
    <col min="4615" max="4615" width="9" style="198" customWidth="1"/>
    <col min="4616" max="4617" width="8.85546875" style="198" customWidth="1"/>
    <col min="4618" max="4618" width="10.7109375" style="198" customWidth="1"/>
    <col min="4619" max="4619" width="8.7109375" style="198" customWidth="1"/>
    <col min="4620" max="4620" width="15.42578125" style="198" customWidth="1"/>
    <col min="4621" max="4621" width="8.42578125" style="198" customWidth="1"/>
    <col min="4622" max="4622" width="7.140625" style="198" customWidth="1"/>
    <col min="4623" max="4623" width="8.140625" style="198" customWidth="1"/>
    <col min="4624" max="4624" width="8" style="198" customWidth="1"/>
    <col min="4625" max="4625" width="12.7109375" style="198" customWidth="1"/>
    <col min="4626" max="4626" width="9.85546875" style="198" customWidth="1"/>
    <col min="4627" max="4627" width="10.85546875" style="198" customWidth="1"/>
    <col min="4628" max="4628" width="10.140625" style="198" customWidth="1"/>
    <col min="4629" max="4629" width="9.5703125" style="198" customWidth="1"/>
    <col min="4630" max="4630" width="9.140625" style="198"/>
    <col min="4631" max="4631" width="7.85546875" style="198" customWidth="1"/>
    <col min="4632" max="4864" width="9.140625" style="198"/>
    <col min="4865" max="4865" width="6" style="198" customWidth="1"/>
    <col min="4866" max="4866" width="17.42578125" style="198" customWidth="1"/>
    <col min="4867" max="4867" width="9.28515625" style="198" customWidth="1"/>
    <col min="4868" max="4868" width="7.42578125" style="198" customWidth="1"/>
    <col min="4869" max="4869" width="7.7109375" style="198" customWidth="1"/>
    <col min="4870" max="4870" width="10.5703125" style="198" customWidth="1"/>
    <col min="4871" max="4871" width="9" style="198" customWidth="1"/>
    <col min="4872" max="4873" width="8.85546875" style="198" customWidth="1"/>
    <col min="4874" max="4874" width="10.7109375" style="198" customWidth="1"/>
    <col min="4875" max="4875" width="8.7109375" style="198" customWidth="1"/>
    <col min="4876" max="4876" width="15.42578125" style="198" customWidth="1"/>
    <col min="4877" max="4877" width="8.42578125" style="198" customWidth="1"/>
    <col min="4878" max="4878" width="7.140625" style="198" customWidth="1"/>
    <col min="4879" max="4879" width="8.140625" style="198" customWidth="1"/>
    <col min="4880" max="4880" width="8" style="198" customWidth="1"/>
    <col min="4881" max="4881" width="12.7109375" style="198" customWidth="1"/>
    <col min="4882" max="4882" width="9.85546875" style="198" customWidth="1"/>
    <col min="4883" max="4883" width="10.85546875" style="198" customWidth="1"/>
    <col min="4884" max="4884" width="10.140625" style="198" customWidth="1"/>
    <col min="4885" max="4885" width="9.5703125" style="198" customWidth="1"/>
    <col min="4886" max="4886" width="9.140625" style="198"/>
    <col min="4887" max="4887" width="7.85546875" style="198" customWidth="1"/>
    <col min="4888" max="5120" width="9.140625" style="198"/>
    <col min="5121" max="5121" width="6" style="198" customWidth="1"/>
    <col min="5122" max="5122" width="17.42578125" style="198" customWidth="1"/>
    <col min="5123" max="5123" width="9.28515625" style="198" customWidth="1"/>
    <col min="5124" max="5124" width="7.42578125" style="198" customWidth="1"/>
    <col min="5125" max="5125" width="7.7109375" style="198" customWidth="1"/>
    <col min="5126" max="5126" width="10.5703125" style="198" customWidth="1"/>
    <col min="5127" max="5127" width="9" style="198" customWidth="1"/>
    <col min="5128" max="5129" width="8.85546875" style="198" customWidth="1"/>
    <col min="5130" max="5130" width="10.7109375" style="198" customWidth="1"/>
    <col min="5131" max="5131" width="8.7109375" style="198" customWidth="1"/>
    <col min="5132" max="5132" width="15.42578125" style="198" customWidth="1"/>
    <col min="5133" max="5133" width="8.42578125" style="198" customWidth="1"/>
    <col min="5134" max="5134" width="7.140625" style="198" customWidth="1"/>
    <col min="5135" max="5135" width="8.140625" style="198" customWidth="1"/>
    <col min="5136" max="5136" width="8" style="198" customWidth="1"/>
    <col min="5137" max="5137" width="12.7109375" style="198" customWidth="1"/>
    <col min="5138" max="5138" width="9.85546875" style="198" customWidth="1"/>
    <col min="5139" max="5139" width="10.85546875" style="198" customWidth="1"/>
    <col min="5140" max="5140" width="10.140625" style="198" customWidth="1"/>
    <col min="5141" max="5141" width="9.5703125" style="198" customWidth="1"/>
    <col min="5142" max="5142" width="9.140625" style="198"/>
    <col min="5143" max="5143" width="7.85546875" style="198" customWidth="1"/>
    <col min="5144" max="5376" width="9.140625" style="198"/>
    <col min="5377" max="5377" width="6" style="198" customWidth="1"/>
    <col min="5378" max="5378" width="17.42578125" style="198" customWidth="1"/>
    <col min="5379" max="5379" width="9.28515625" style="198" customWidth="1"/>
    <col min="5380" max="5380" width="7.42578125" style="198" customWidth="1"/>
    <col min="5381" max="5381" width="7.7109375" style="198" customWidth="1"/>
    <col min="5382" max="5382" width="10.5703125" style="198" customWidth="1"/>
    <col min="5383" max="5383" width="9" style="198" customWidth="1"/>
    <col min="5384" max="5385" width="8.85546875" style="198" customWidth="1"/>
    <col min="5386" max="5386" width="10.7109375" style="198" customWidth="1"/>
    <col min="5387" max="5387" width="8.7109375" style="198" customWidth="1"/>
    <col min="5388" max="5388" width="15.42578125" style="198" customWidth="1"/>
    <col min="5389" max="5389" width="8.42578125" style="198" customWidth="1"/>
    <col min="5390" max="5390" width="7.140625" style="198" customWidth="1"/>
    <col min="5391" max="5391" width="8.140625" style="198" customWidth="1"/>
    <col min="5392" max="5392" width="8" style="198" customWidth="1"/>
    <col min="5393" max="5393" width="12.7109375" style="198" customWidth="1"/>
    <col min="5394" max="5394" width="9.85546875" style="198" customWidth="1"/>
    <col min="5395" max="5395" width="10.85546875" style="198" customWidth="1"/>
    <col min="5396" max="5396" width="10.140625" style="198" customWidth="1"/>
    <col min="5397" max="5397" width="9.5703125" style="198" customWidth="1"/>
    <col min="5398" max="5398" width="9.140625" style="198"/>
    <col min="5399" max="5399" width="7.85546875" style="198" customWidth="1"/>
    <col min="5400" max="5632" width="9.140625" style="198"/>
    <col min="5633" max="5633" width="6" style="198" customWidth="1"/>
    <col min="5634" max="5634" width="17.42578125" style="198" customWidth="1"/>
    <col min="5635" max="5635" width="9.28515625" style="198" customWidth="1"/>
    <col min="5636" max="5636" width="7.42578125" style="198" customWidth="1"/>
    <col min="5637" max="5637" width="7.7109375" style="198" customWidth="1"/>
    <col min="5638" max="5638" width="10.5703125" style="198" customWidth="1"/>
    <col min="5639" max="5639" width="9" style="198" customWidth="1"/>
    <col min="5640" max="5641" width="8.85546875" style="198" customWidth="1"/>
    <col min="5642" max="5642" width="10.7109375" style="198" customWidth="1"/>
    <col min="5643" max="5643" width="8.7109375" style="198" customWidth="1"/>
    <col min="5644" max="5644" width="15.42578125" style="198" customWidth="1"/>
    <col min="5645" max="5645" width="8.42578125" style="198" customWidth="1"/>
    <col min="5646" max="5646" width="7.140625" style="198" customWidth="1"/>
    <col min="5647" max="5647" width="8.140625" style="198" customWidth="1"/>
    <col min="5648" max="5648" width="8" style="198" customWidth="1"/>
    <col min="5649" max="5649" width="12.7109375" style="198" customWidth="1"/>
    <col min="5650" max="5650" width="9.85546875" style="198" customWidth="1"/>
    <col min="5651" max="5651" width="10.85546875" style="198" customWidth="1"/>
    <col min="5652" max="5652" width="10.140625" style="198" customWidth="1"/>
    <col min="5653" max="5653" width="9.5703125" style="198" customWidth="1"/>
    <col min="5654" max="5654" width="9.140625" style="198"/>
    <col min="5655" max="5655" width="7.85546875" style="198" customWidth="1"/>
    <col min="5656" max="5888" width="9.140625" style="198"/>
    <col min="5889" max="5889" width="6" style="198" customWidth="1"/>
    <col min="5890" max="5890" width="17.42578125" style="198" customWidth="1"/>
    <col min="5891" max="5891" width="9.28515625" style="198" customWidth="1"/>
    <col min="5892" max="5892" width="7.42578125" style="198" customWidth="1"/>
    <col min="5893" max="5893" width="7.7109375" style="198" customWidth="1"/>
    <col min="5894" max="5894" width="10.5703125" style="198" customWidth="1"/>
    <col min="5895" max="5895" width="9" style="198" customWidth="1"/>
    <col min="5896" max="5897" width="8.85546875" style="198" customWidth="1"/>
    <col min="5898" max="5898" width="10.7109375" style="198" customWidth="1"/>
    <col min="5899" max="5899" width="8.7109375" style="198" customWidth="1"/>
    <col min="5900" max="5900" width="15.42578125" style="198" customWidth="1"/>
    <col min="5901" max="5901" width="8.42578125" style="198" customWidth="1"/>
    <col min="5902" max="5902" width="7.140625" style="198" customWidth="1"/>
    <col min="5903" max="5903" width="8.140625" style="198" customWidth="1"/>
    <col min="5904" max="5904" width="8" style="198" customWidth="1"/>
    <col min="5905" max="5905" width="12.7109375" style="198" customWidth="1"/>
    <col min="5906" max="5906" width="9.85546875" style="198" customWidth="1"/>
    <col min="5907" max="5907" width="10.85546875" style="198" customWidth="1"/>
    <col min="5908" max="5908" width="10.140625" style="198" customWidth="1"/>
    <col min="5909" max="5909" width="9.5703125" style="198" customWidth="1"/>
    <col min="5910" max="5910" width="9.140625" style="198"/>
    <col min="5911" max="5911" width="7.85546875" style="198" customWidth="1"/>
    <col min="5912" max="6144" width="9.140625" style="198"/>
    <col min="6145" max="6145" width="6" style="198" customWidth="1"/>
    <col min="6146" max="6146" width="17.42578125" style="198" customWidth="1"/>
    <col min="6147" max="6147" width="9.28515625" style="198" customWidth="1"/>
    <col min="6148" max="6148" width="7.42578125" style="198" customWidth="1"/>
    <col min="6149" max="6149" width="7.7109375" style="198" customWidth="1"/>
    <col min="6150" max="6150" width="10.5703125" style="198" customWidth="1"/>
    <col min="6151" max="6151" width="9" style="198" customWidth="1"/>
    <col min="6152" max="6153" width="8.85546875" style="198" customWidth="1"/>
    <col min="6154" max="6154" width="10.7109375" style="198" customWidth="1"/>
    <col min="6155" max="6155" width="8.7109375" style="198" customWidth="1"/>
    <col min="6156" max="6156" width="15.42578125" style="198" customWidth="1"/>
    <col min="6157" max="6157" width="8.42578125" style="198" customWidth="1"/>
    <col min="6158" max="6158" width="7.140625" style="198" customWidth="1"/>
    <col min="6159" max="6159" width="8.140625" style="198" customWidth="1"/>
    <col min="6160" max="6160" width="8" style="198" customWidth="1"/>
    <col min="6161" max="6161" width="12.7109375" style="198" customWidth="1"/>
    <col min="6162" max="6162" width="9.85546875" style="198" customWidth="1"/>
    <col min="6163" max="6163" width="10.85546875" style="198" customWidth="1"/>
    <col min="6164" max="6164" width="10.140625" style="198" customWidth="1"/>
    <col min="6165" max="6165" width="9.5703125" style="198" customWidth="1"/>
    <col min="6166" max="6166" width="9.140625" style="198"/>
    <col min="6167" max="6167" width="7.85546875" style="198" customWidth="1"/>
    <col min="6168" max="6400" width="9.140625" style="198"/>
    <col min="6401" max="6401" width="6" style="198" customWidth="1"/>
    <col min="6402" max="6402" width="17.42578125" style="198" customWidth="1"/>
    <col min="6403" max="6403" width="9.28515625" style="198" customWidth="1"/>
    <col min="6404" max="6404" width="7.42578125" style="198" customWidth="1"/>
    <col min="6405" max="6405" width="7.7109375" style="198" customWidth="1"/>
    <col min="6406" max="6406" width="10.5703125" style="198" customWidth="1"/>
    <col min="6407" max="6407" width="9" style="198" customWidth="1"/>
    <col min="6408" max="6409" width="8.85546875" style="198" customWidth="1"/>
    <col min="6410" max="6410" width="10.7109375" style="198" customWidth="1"/>
    <col min="6411" max="6411" width="8.7109375" style="198" customWidth="1"/>
    <col min="6412" max="6412" width="15.42578125" style="198" customWidth="1"/>
    <col min="6413" max="6413" width="8.42578125" style="198" customWidth="1"/>
    <col min="6414" max="6414" width="7.140625" style="198" customWidth="1"/>
    <col min="6415" max="6415" width="8.140625" style="198" customWidth="1"/>
    <col min="6416" max="6416" width="8" style="198" customWidth="1"/>
    <col min="6417" max="6417" width="12.7109375" style="198" customWidth="1"/>
    <col min="6418" max="6418" width="9.85546875" style="198" customWidth="1"/>
    <col min="6419" max="6419" width="10.85546875" style="198" customWidth="1"/>
    <col min="6420" max="6420" width="10.140625" style="198" customWidth="1"/>
    <col min="6421" max="6421" width="9.5703125" style="198" customWidth="1"/>
    <col min="6422" max="6422" width="9.140625" style="198"/>
    <col min="6423" max="6423" width="7.85546875" style="198" customWidth="1"/>
    <col min="6424" max="6656" width="9.140625" style="198"/>
    <col min="6657" max="6657" width="6" style="198" customWidth="1"/>
    <col min="6658" max="6658" width="17.42578125" style="198" customWidth="1"/>
    <col min="6659" max="6659" width="9.28515625" style="198" customWidth="1"/>
    <col min="6660" max="6660" width="7.42578125" style="198" customWidth="1"/>
    <col min="6661" max="6661" width="7.7109375" style="198" customWidth="1"/>
    <col min="6662" max="6662" width="10.5703125" style="198" customWidth="1"/>
    <col min="6663" max="6663" width="9" style="198" customWidth="1"/>
    <col min="6664" max="6665" width="8.85546875" style="198" customWidth="1"/>
    <col min="6666" max="6666" width="10.7109375" style="198" customWidth="1"/>
    <col min="6667" max="6667" width="8.7109375" style="198" customWidth="1"/>
    <col min="6668" max="6668" width="15.42578125" style="198" customWidth="1"/>
    <col min="6669" max="6669" width="8.42578125" style="198" customWidth="1"/>
    <col min="6670" max="6670" width="7.140625" style="198" customWidth="1"/>
    <col min="6671" max="6671" width="8.140625" style="198" customWidth="1"/>
    <col min="6672" max="6672" width="8" style="198" customWidth="1"/>
    <col min="6673" max="6673" width="12.7109375" style="198" customWidth="1"/>
    <col min="6674" max="6674" width="9.85546875" style="198" customWidth="1"/>
    <col min="6675" max="6675" width="10.85546875" style="198" customWidth="1"/>
    <col min="6676" max="6676" width="10.140625" style="198" customWidth="1"/>
    <col min="6677" max="6677" width="9.5703125" style="198" customWidth="1"/>
    <col min="6678" max="6678" width="9.140625" style="198"/>
    <col min="6679" max="6679" width="7.85546875" style="198" customWidth="1"/>
    <col min="6680" max="6912" width="9.140625" style="198"/>
    <col min="6913" max="6913" width="6" style="198" customWidth="1"/>
    <col min="6914" max="6914" width="17.42578125" style="198" customWidth="1"/>
    <col min="6915" max="6915" width="9.28515625" style="198" customWidth="1"/>
    <col min="6916" max="6916" width="7.42578125" style="198" customWidth="1"/>
    <col min="6917" max="6917" width="7.7109375" style="198" customWidth="1"/>
    <col min="6918" max="6918" width="10.5703125" style="198" customWidth="1"/>
    <col min="6919" max="6919" width="9" style="198" customWidth="1"/>
    <col min="6920" max="6921" width="8.85546875" style="198" customWidth="1"/>
    <col min="6922" max="6922" width="10.7109375" style="198" customWidth="1"/>
    <col min="6923" max="6923" width="8.7109375" style="198" customWidth="1"/>
    <col min="6924" max="6924" width="15.42578125" style="198" customWidth="1"/>
    <col min="6925" max="6925" width="8.42578125" style="198" customWidth="1"/>
    <col min="6926" max="6926" width="7.140625" style="198" customWidth="1"/>
    <col min="6927" max="6927" width="8.140625" style="198" customWidth="1"/>
    <col min="6928" max="6928" width="8" style="198" customWidth="1"/>
    <col min="6929" max="6929" width="12.7109375" style="198" customWidth="1"/>
    <col min="6930" max="6930" width="9.85546875" style="198" customWidth="1"/>
    <col min="6931" max="6931" width="10.85546875" style="198" customWidth="1"/>
    <col min="6932" max="6932" width="10.140625" style="198" customWidth="1"/>
    <col min="6933" max="6933" width="9.5703125" style="198" customWidth="1"/>
    <col min="6934" max="6934" width="9.140625" style="198"/>
    <col min="6935" max="6935" width="7.85546875" style="198" customWidth="1"/>
    <col min="6936" max="7168" width="9.140625" style="198"/>
    <col min="7169" max="7169" width="6" style="198" customWidth="1"/>
    <col min="7170" max="7170" width="17.42578125" style="198" customWidth="1"/>
    <col min="7171" max="7171" width="9.28515625" style="198" customWidth="1"/>
    <col min="7172" max="7172" width="7.42578125" style="198" customWidth="1"/>
    <col min="7173" max="7173" width="7.7109375" style="198" customWidth="1"/>
    <col min="7174" max="7174" width="10.5703125" style="198" customWidth="1"/>
    <col min="7175" max="7175" width="9" style="198" customWidth="1"/>
    <col min="7176" max="7177" width="8.85546875" style="198" customWidth="1"/>
    <col min="7178" max="7178" width="10.7109375" style="198" customWidth="1"/>
    <col min="7179" max="7179" width="8.7109375" style="198" customWidth="1"/>
    <col min="7180" max="7180" width="15.42578125" style="198" customWidth="1"/>
    <col min="7181" max="7181" width="8.42578125" style="198" customWidth="1"/>
    <col min="7182" max="7182" width="7.140625" style="198" customWidth="1"/>
    <col min="7183" max="7183" width="8.140625" style="198" customWidth="1"/>
    <col min="7184" max="7184" width="8" style="198" customWidth="1"/>
    <col min="7185" max="7185" width="12.7109375" style="198" customWidth="1"/>
    <col min="7186" max="7186" width="9.85546875" style="198" customWidth="1"/>
    <col min="7187" max="7187" width="10.85546875" style="198" customWidth="1"/>
    <col min="7188" max="7188" width="10.140625" style="198" customWidth="1"/>
    <col min="7189" max="7189" width="9.5703125" style="198" customWidth="1"/>
    <col min="7190" max="7190" width="9.140625" style="198"/>
    <col min="7191" max="7191" width="7.85546875" style="198" customWidth="1"/>
    <col min="7192" max="7424" width="9.140625" style="198"/>
    <col min="7425" max="7425" width="6" style="198" customWidth="1"/>
    <col min="7426" max="7426" width="17.42578125" style="198" customWidth="1"/>
    <col min="7427" max="7427" width="9.28515625" style="198" customWidth="1"/>
    <col min="7428" max="7428" width="7.42578125" style="198" customWidth="1"/>
    <col min="7429" max="7429" width="7.7109375" style="198" customWidth="1"/>
    <col min="7430" max="7430" width="10.5703125" style="198" customWidth="1"/>
    <col min="7431" max="7431" width="9" style="198" customWidth="1"/>
    <col min="7432" max="7433" width="8.85546875" style="198" customWidth="1"/>
    <col min="7434" max="7434" width="10.7109375" style="198" customWidth="1"/>
    <col min="7435" max="7435" width="8.7109375" style="198" customWidth="1"/>
    <col min="7436" max="7436" width="15.42578125" style="198" customWidth="1"/>
    <col min="7437" max="7437" width="8.42578125" style="198" customWidth="1"/>
    <col min="7438" max="7438" width="7.140625" style="198" customWidth="1"/>
    <col min="7439" max="7439" width="8.140625" style="198" customWidth="1"/>
    <col min="7440" max="7440" width="8" style="198" customWidth="1"/>
    <col min="7441" max="7441" width="12.7109375" style="198" customWidth="1"/>
    <col min="7442" max="7442" width="9.85546875" style="198" customWidth="1"/>
    <col min="7443" max="7443" width="10.85546875" style="198" customWidth="1"/>
    <col min="7444" max="7444" width="10.140625" style="198" customWidth="1"/>
    <col min="7445" max="7445" width="9.5703125" style="198" customWidth="1"/>
    <col min="7446" max="7446" width="9.140625" style="198"/>
    <col min="7447" max="7447" width="7.85546875" style="198" customWidth="1"/>
    <col min="7448" max="7680" width="9.140625" style="198"/>
    <col min="7681" max="7681" width="6" style="198" customWidth="1"/>
    <col min="7682" max="7682" width="17.42578125" style="198" customWidth="1"/>
    <col min="7683" max="7683" width="9.28515625" style="198" customWidth="1"/>
    <col min="7684" max="7684" width="7.42578125" style="198" customWidth="1"/>
    <col min="7685" max="7685" width="7.7109375" style="198" customWidth="1"/>
    <col min="7686" max="7686" width="10.5703125" style="198" customWidth="1"/>
    <col min="7687" max="7687" width="9" style="198" customWidth="1"/>
    <col min="7688" max="7689" width="8.85546875" style="198" customWidth="1"/>
    <col min="7690" max="7690" width="10.7109375" style="198" customWidth="1"/>
    <col min="7691" max="7691" width="8.7109375" style="198" customWidth="1"/>
    <col min="7692" max="7692" width="15.42578125" style="198" customWidth="1"/>
    <col min="7693" max="7693" width="8.42578125" style="198" customWidth="1"/>
    <col min="7694" max="7694" width="7.140625" style="198" customWidth="1"/>
    <col min="7695" max="7695" width="8.140625" style="198" customWidth="1"/>
    <col min="7696" max="7696" width="8" style="198" customWidth="1"/>
    <col min="7697" max="7697" width="12.7109375" style="198" customWidth="1"/>
    <col min="7698" max="7698" width="9.85546875" style="198" customWidth="1"/>
    <col min="7699" max="7699" width="10.85546875" style="198" customWidth="1"/>
    <col min="7700" max="7700" width="10.140625" style="198" customWidth="1"/>
    <col min="7701" max="7701" width="9.5703125" style="198" customWidth="1"/>
    <col min="7702" max="7702" width="9.140625" style="198"/>
    <col min="7703" max="7703" width="7.85546875" style="198" customWidth="1"/>
    <col min="7704" max="7936" width="9.140625" style="198"/>
    <col min="7937" max="7937" width="6" style="198" customWidth="1"/>
    <col min="7938" max="7938" width="17.42578125" style="198" customWidth="1"/>
    <col min="7939" max="7939" width="9.28515625" style="198" customWidth="1"/>
    <col min="7940" max="7940" width="7.42578125" style="198" customWidth="1"/>
    <col min="7941" max="7941" width="7.7109375" style="198" customWidth="1"/>
    <col min="7942" max="7942" width="10.5703125" style="198" customWidth="1"/>
    <col min="7943" max="7943" width="9" style="198" customWidth="1"/>
    <col min="7944" max="7945" width="8.85546875" style="198" customWidth="1"/>
    <col min="7946" max="7946" width="10.7109375" style="198" customWidth="1"/>
    <col min="7947" max="7947" width="8.7109375" style="198" customWidth="1"/>
    <col min="7948" max="7948" width="15.42578125" style="198" customWidth="1"/>
    <col min="7949" max="7949" width="8.42578125" style="198" customWidth="1"/>
    <col min="7950" max="7950" width="7.140625" style="198" customWidth="1"/>
    <col min="7951" max="7951" width="8.140625" style="198" customWidth="1"/>
    <col min="7952" max="7952" width="8" style="198" customWidth="1"/>
    <col min="7953" max="7953" width="12.7109375" style="198" customWidth="1"/>
    <col min="7954" max="7954" width="9.85546875" style="198" customWidth="1"/>
    <col min="7955" max="7955" width="10.85546875" style="198" customWidth="1"/>
    <col min="7956" max="7956" width="10.140625" style="198" customWidth="1"/>
    <col min="7957" max="7957" width="9.5703125" style="198" customWidth="1"/>
    <col min="7958" max="7958" width="9.140625" style="198"/>
    <col min="7959" max="7959" width="7.85546875" style="198" customWidth="1"/>
    <col min="7960" max="8192" width="9.140625" style="198"/>
    <col min="8193" max="8193" width="6" style="198" customWidth="1"/>
    <col min="8194" max="8194" width="17.42578125" style="198" customWidth="1"/>
    <col min="8195" max="8195" width="9.28515625" style="198" customWidth="1"/>
    <col min="8196" max="8196" width="7.42578125" style="198" customWidth="1"/>
    <col min="8197" max="8197" width="7.7109375" style="198" customWidth="1"/>
    <col min="8198" max="8198" width="10.5703125" style="198" customWidth="1"/>
    <col min="8199" max="8199" width="9" style="198" customWidth="1"/>
    <col min="8200" max="8201" width="8.85546875" style="198" customWidth="1"/>
    <col min="8202" max="8202" width="10.7109375" style="198" customWidth="1"/>
    <col min="8203" max="8203" width="8.7109375" style="198" customWidth="1"/>
    <col min="8204" max="8204" width="15.42578125" style="198" customWidth="1"/>
    <col min="8205" max="8205" width="8.42578125" style="198" customWidth="1"/>
    <col min="8206" max="8206" width="7.140625" style="198" customWidth="1"/>
    <col min="8207" max="8207" width="8.140625" style="198" customWidth="1"/>
    <col min="8208" max="8208" width="8" style="198" customWidth="1"/>
    <col min="8209" max="8209" width="12.7109375" style="198" customWidth="1"/>
    <col min="8210" max="8210" width="9.85546875" style="198" customWidth="1"/>
    <col min="8211" max="8211" width="10.85546875" style="198" customWidth="1"/>
    <col min="8212" max="8212" width="10.140625" style="198" customWidth="1"/>
    <col min="8213" max="8213" width="9.5703125" style="198" customWidth="1"/>
    <col min="8214" max="8214" width="9.140625" style="198"/>
    <col min="8215" max="8215" width="7.85546875" style="198" customWidth="1"/>
    <col min="8216" max="8448" width="9.140625" style="198"/>
    <col min="8449" max="8449" width="6" style="198" customWidth="1"/>
    <col min="8450" max="8450" width="17.42578125" style="198" customWidth="1"/>
    <col min="8451" max="8451" width="9.28515625" style="198" customWidth="1"/>
    <col min="8452" max="8452" width="7.42578125" style="198" customWidth="1"/>
    <col min="8453" max="8453" width="7.7109375" style="198" customWidth="1"/>
    <col min="8454" max="8454" width="10.5703125" style="198" customWidth="1"/>
    <col min="8455" max="8455" width="9" style="198" customWidth="1"/>
    <col min="8456" max="8457" width="8.85546875" style="198" customWidth="1"/>
    <col min="8458" max="8458" width="10.7109375" style="198" customWidth="1"/>
    <col min="8459" max="8459" width="8.7109375" style="198" customWidth="1"/>
    <col min="8460" max="8460" width="15.42578125" style="198" customWidth="1"/>
    <col min="8461" max="8461" width="8.42578125" style="198" customWidth="1"/>
    <col min="8462" max="8462" width="7.140625" style="198" customWidth="1"/>
    <col min="8463" max="8463" width="8.140625" style="198" customWidth="1"/>
    <col min="8464" max="8464" width="8" style="198" customWidth="1"/>
    <col min="8465" max="8465" width="12.7109375" style="198" customWidth="1"/>
    <col min="8466" max="8466" width="9.85546875" style="198" customWidth="1"/>
    <col min="8467" max="8467" width="10.85546875" style="198" customWidth="1"/>
    <col min="8468" max="8468" width="10.140625" style="198" customWidth="1"/>
    <col min="8469" max="8469" width="9.5703125" style="198" customWidth="1"/>
    <col min="8470" max="8470" width="9.140625" style="198"/>
    <col min="8471" max="8471" width="7.85546875" style="198" customWidth="1"/>
    <col min="8472" max="8704" width="9.140625" style="198"/>
    <col min="8705" max="8705" width="6" style="198" customWidth="1"/>
    <col min="8706" max="8706" width="17.42578125" style="198" customWidth="1"/>
    <col min="8707" max="8707" width="9.28515625" style="198" customWidth="1"/>
    <col min="8708" max="8708" width="7.42578125" style="198" customWidth="1"/>
    <col min="8709" max="8709" width="7.7109375" style="198" customWidth="1"/>
    <col min="8710" max="8710" width="10.5703125" style="198" customWidth="1"/>
    <col min="8711" max="8711" width="9" style="198" customWidth="1"/>
    <col min="8712" max="8713" width="8.85546875" style="198" customWidth="1"/>
    <col min="8714" max="8714" width="10.7109375" style="198" customWidth="1"/>
    <col min="8715" max="8715" width="8.7109375" style="198" customWidth="1"/>
    <col min="8716" max="8716" width="15.42578125" style="198" customWidth="1"/>
    <col min="8717" max="8717" width="8.42578125" style="198" customWidth="1"/>
    <col min="8718" max="8718" width="7.140625" style="198" customWidth="1"/>
    <col min="8719" max="8719" width="8.140625" style="198" customWidth="1"/>
    <col min="8720" max="8720" width="8" style="198" customWidth="1"/>
    <col min="8721" max="8721" width="12.7109375" style="198" customWidth="1"/>
    <col min="8722" max="8722" width="9.85546875" style="198" customWidth="1"/>
    <col min="8723" max="8723" width="10.85546875" style="198" customWidth="1"/>
    <col min="8724" max="8724" width="10.140625" style="198" customWidth="1"/>
    <col min="8725" max="8725" width="9.5703125" style="198" customWidth="1"/>
    <col min="8726" max="8726" width="9.140625" style="198"/>
    <col min="8727" max="8727" width="7.85546875" style="198" customWidth="1"/>
    <col min="8728" max="8960" width="9.140625" style="198"/>
    <col min="8961" max="8961" width="6" style="198" customWidth="1"/>
    <col min="8962" max="8962" width="17.42578125" style="198" customWidth="1"/>
    <col min="8963" max="8963" width="9.28515625" style="198" customWidth="1"/>
    <col min="8964" max="8964" width="7.42578125" style="198" customWidth="1"/>
    <col min="8965" max="8965" width="7.7109375" style="198" customWidth="1"/>
    <col min="8966" max="8966" width="10.5703125" style="198" customWidth="1"/>
    <col min="8967" max="8967" width="9" style="198" customWidth="1"/>
    <col min="8968" max="8969" width="8.85546875" style="198" customWidth="1"/>
    <col min="8970" max="8970" width="10.7109375" style="198" customWidth="1"/>
    <col min="8971" max="8971" width="8.7109375" style="198" customWidth="1"/>
    <col min="8972" max="8972" width="15.42578125" style="198" customWidth="1"/>
    <col min="8973" max="8973" width="8.42578125" style="198" customWidth="1"/>
    <col min="8974" max="8974" width="7.140625" style="198" customWidth="1"/>
    <col min="8975" max="8975" width="8.140625" style="198" customWidth="1"/>
    <col min="8976" max="8976" width="8" style="198" customWidth="1"/>
    <col min="8977" max="8977" width="12.7109375" style="198" customWidth="1"/>
    <col min="8978" max="8978" width="9.85546875" style="198" customWidth="1"/>
    <col min="8979" max="8979" width="10.85546875" style="198" customWidth="1"/>
    <col min="8980" max="8980" width="10.140625" style="198" customWidth="1"/>
    <col min="8981" max="8981" width="9.5703125" style="198" customWidth="1"/>
    <col min="8982" max="8982" width="9.140625" style="198"/>
    <col min="8983" max="8983" width="7.85546875" style="198" customWidth="1"/>
    <col min="8984" max="9216" width="9.140625" style="198"/>
    <col min="9217" max="9217" width="6" style="198" customWidth="1"/>
    <col min="9218" max="9218" width="17.42578125" style="198" customWidth="1"/>
    <col min="9219" max="9219" width="9.28515625" style="198" customWidth="1"/>
    <col min="9220" max="9220" width="7.42578125" style="198" customWidth="1"/>
    <col min="9221" max="9221" width="7.7109375" style="198" customWidth="1"/>
    <col min="9222" max="9222" width="10.5703125" style="198" customWidth="1"/>
    <col min="9223" max="9223" width="9" style="198" customWidth="1"/>
    <col min="9224" max="9225" width="8.85546875" style="198" customWidth="1"/>
    <col min="9226" max="9226" width="10.7109375" style="198" customWidth="1"/>
    <col min="9227" max="9227" width="8.7109375" style="198" customWidth="1"/>
    <col min="9228" max="9228" width="15.42578125" style="198" customWidth="1"/>
    <col min="9229" max="9229" width="8.42578125" style="198" customWidth="1"/>
    <col min="9230" max="9230" width="7.140625" style="198" customWidth="1"/>
    <col min="9231" max="9231" width="8.140625" style="198" customWidth="1"/>
    <col min="9232" max="9232" width="8" style="198" customWidth="1"/>
    <col min="9233" max="9233" width="12.7109375" style="198" customWidth="1"/>
    <col min="9234" max="9234" width="9.85546875" style="198" customWidth="1"/>
    <col min="9235" max="9235" width="10.85546875" style="198" customWidth="1"/>
    <col min="9236" max="9236" width="10.140625" style="198" customWidth="1"/>
    <col min="9237" max="9237" width="9.5703125" style="198" customWidth="1"/>
    <col min="9238" max="9238" width="9.140625" style="198"/>
    <col min="9239" max="9239" width="7.85546875" style="198" customWidth="1"/>
    <col min="9240" max="9472" width="9.140625" style="198"/>
    <col min="9473" max="9473" width="6" style="198" customWidth="1"/>
    <col min="9474" max="9474" width="17.42578125" style="198" customWidth="1"/>
    <col min="9475" max="9475" width="9.28515625" style="198" customWidth="1"/>
    <col min="9476" max="9476" width="7.42578125" style="198" customWidth="1"/>
    <col min="9477" max="9477" width="7.7109375" style="198" customWidth="1"/>
    <col min="9478" max="9478" width="10.5703125" style="198" customWidth="1"/>
    <col min="9479" max="9479" width="9" style="198" customWidth="1"/>
    <col min="9480" max="9481" width="8.85546875" style="198" customWidth="1"/>
    <col min="9482" max="9482" width="10.7109375" style="198" customWidth="1"/>
    <col min="9483" max="9483" width="8.7109375" style="198" customWidth="1"/>
    <col min="9484" max="9484" width="15.42578125" style="198" customWidth="1"/>
    <col min="9485" max="9485" width="8.42578125" style="198" customWidth="1"/>
    <col min="9486" max="9486" width="7.140625" style="198" customWidth="1"/>
    <col min="9487" max="9487" width="8.140625" style="198" customWidth="1"/>
    <col min="9488" max="9488" width="8" style="198" customWidth="1"/>
    <col min="9489" max="9489" width="12.7109375" style="198" customWidth="1"/>
    <col min="9490" max="9490" width="9.85546875" style="198" customWidth="1"/>
    <col min="9491" max="9491" width="10.85546875" style="198" customWidth="1"/>
    <col min="9492" max="9492" width="10.140625" style="198" customWidth="1"/>
    <col min="9493" max="9493" width="9.5703125" style="198" customWidth="1"/>
    <col min="9494" max="9494" width="9.140625" style="198"/>
    <col min="9495" max="9495" width="7.85546875" style="198" customWidth="1"/>
    <col min="9496" max="9728" width="9.140625" style="198"/>
    <col min="9729" max="9729" width="6" style="198" customWidth="1"/>
    <col min="9730" max="9730" width="17.42578125" style="198" customWidth="1"/>
    <col min="9731" max="9731" width="9.28515625" style="198" customWidth="1"/>
    <col min="9732" max="9732" width="7.42578125" style="198" customWidth="1"/>
    <col min="9733" max="9733" width="7.7109375" style="198" customWidth="1"/>
    <col min="9734" max="9734" width="10.5703125" style="198" customWidth="1"/>
    <col min="9735" max="9735" width="9" style="198" customWidth="1"/>
    <col min="9736" max="9737" width="8.85546875" style="198" customWidth="1"/>
    <col min="9738" max="9738" width="10.7109375" style="198" customWidth="1"/>
    <col min="9739" max="9739" width="8.7109375" style="198" customWidth="1"/>
    <col min="9740" max="9740" width="15.42578125" style="198" customWidth="1"/>
    <col min="9741" max="9741" width="8.42578125" style="198" customWidth="1"/>
    <col min="9742" max="9742" width="7.140625" style="198" customWidth="1"/>
    <col min="9743" max="9743" width="8.140625" style="198" customWidth="1"/>
    <col min="9744" max="9744" width="8" style="198" customWidth="1"/>
    <col min="9745" max="9745" width="12.7109375" style="198" customWidth="1"/>
    <col min="9746" max="9746" width="9.85546875" style="198" customWidth="1"/>
    <col min="9747" max="9747" width="10.85546875" style="198" customWidth="1"/>
    <col min="9748" max="9748" width="10.140625" style="198" customWidth="1"/>
    <col min="9749" max="9749" width="9.5703125" style="198" customWidth="1"/>
    <col min="9750" max="9750" width="9.140625" style="198"/>
    <col min="9751" max="9751" width="7.85546875" style="198" customWidth="1"/>
    <col min="9752" max="9984" width="9.140625" style="198"/>
    <col min="9985" max="9985" width="6" style="198" customWidth="1"/>
    <col min="9986" max="9986" width="17.42578125" style="198" customWidth="1"/>
    <col min="9987" max="9987" width="9.28515625" style="198" customWidth="1"/>
    <col min="9988" max="9988" width="7.42578125" style="198" customWidth="1"/>
    <col min="9989" max="9989" width="7.7109375" style="198" customWidth="1"/>
    <col min="9990" max="9990" width="10.5703125" style="198" customWidth="1"/>
    <col min="9991" max="9991" width="9" style="198" customWidth="1"/>
    <col min="9992" max="9993" width="8.85546875" style="198" customWidth="1"/>
    <col min="9994" max="9994" width="10.7109375" style="198" customWidth="1"/>
    <col min="9995" max="9995" width="8.7109375" style="198" customWidth="1"/>
    <col min="9996" max="9996" width="15.42578125" style="198" customWidth="1"/>
    <col min="9997" max="9997" width="8.42578125" style="198" customWidth="1"/>
    <col min="9998" max="9998" width="7.140625" style="198" customWidth="1"/>
    <col min="9999" max="9999" width="8.140625" style="198" customWidth="1"/>
    <col min="10000" max="10000" width="8" style="198" customWidth="1"/>
    <col min="10001" max="10001" width="12.7109375" style="198" customWidth="1"/>
    <col min="10002" max="10002" width="9.85546875" style="198" customWidth="1"/>
    <col min="10003" max="10003" width="10.85546875" style="198" customWidth="1"/>
    <col min="10004" max="10004" width="10.140625" style="198" customWidth="1"/>
    <col min="10005" max="10005" width="9.5703125" style="198" customWidth="1"/>
    <col min="10006" max="10006" width="9.140625" style="198"/>
    <col min="10007" max="10007" width="7.85546875" style="198" customWidth="1"/>
    <col min="10008" max="10240" width="9.140625" style="198"/>
    <col min="10241" max="10241" width="6" style="198" customWidth="1"/>
    <col min="10242" max="10242" width="17.42578125" style="198" customWidth="1"/>
    <col min="10243" max="10243" width="9.28515625" style="198" customWidth="1"/>
    <col min="10244" max="10244" width="7.42578125" style="198" customWidth="1"/>
    <col min="10245" max="10245" width="7.7109375" style="198" customWidth="1"/>
    <col min="10246" max="10246" width="10.5703125" style="198" customWidth="1"/>
    <col min="10247" max="10247" width="9" style="198" customWidth="1"/>
    <col min="10248" max="10249" width="8.85546875" style="198" customWidth="1"/>
    <col min="10250" max="10250" width="10.7109375" style="198" customWidth="1"/>
    <col min="10251" max="10251" width="8.7109375" style="198" customWidth="1"/>
    <col min="10252" max="10252" width="15.42578125" style="198" customWidth="1"/>
    <col min="10253" max="10253" width="8.42578125" style="198" customWidth="1"/>
    <col min="10254" max="10254" width="7.140625" style="198" customWidth="1"/>
    <col min="10255" max="10255" width="8.140625" style="198" customWidth="1"/>
    <col min="10256" max="10256" width="8" style="198" customWidth="1"/>
    <col min="10257" max="10257" width="12.7109375" style="198" customWidth="1"/>
    <col min="10258" max="10258" width="9.85546875" style="198" customWidth="1"/>
    <col min="10259" max="10259" width="10.85546875" style="198" customWidth="1"/>
    <col min="10260" max="10260" width="10.140625" style="198" customWidth="1"/>
    <col min="10261" max="10261" width="9.5703125" style="198" customWidth="1"/>
    <col min="10262" max="10262" width="9.140625" style="198"/>
    <col min="10263" max="10263" width="7.85546875" style="198" customWidth="1"/>
    <col min="10264" max="10496" width="9.140625" style="198"/>
    <col min="10497" max="10497" width="6" style="198" customWidth="1"/>
    <col min="10498" max="10498" width="17.42578125" style="198" customWidth="1"/>
    <col min="10499" max="10499" width="9.28515625" style="198" customWidth="1"/>
    <col min="10500" max="10500" width="7.42578125" style="198" customWidth="1"/>
    <col min="10501" max="10501" width="7.7109375" style="198" customWidth="1"/>
    <col min="10502" max="10502" width="10.5703125" style="198" customWidth="1"/>
    <col min="10503" max="10503" width="9" style="198" customWidth="1"/>
    <col min="10504" max="10505" width="8.85546875" style="198" customWidth="1"/>
    <col min="10506" max="10506" width="10.7109375" style="198" customWidth="1"/>
    <col min="10507" max="10507" width="8.7109375" style="198" customWidth="1"/>
    <col min="10508" max="10508" width="15.42578125" style="198" customWidth="1"/>
    <col min="10509" max="10509" width="8.42578125" style="198" customWidth="1"/>
    <col min="10510" max="10510" width="7.140625" style="198" customWidth="1"/>
    <col min="10511" max="10511" width="8.140625" style="198" customWidth="1"/>
    <col min="10512" max="10512" width="8" style="198" customWidth="1"/>
    <col min="10513" max="10513" width="12.7109375" style="198" customWidth="1"/>
    <col min="10514" max="10514" width="9.85546875" style="198" customWidth="1"/>
    <col min="10515" max="10515" width="10.85546875" style="198" customWidth="1"/>
    <col min="10516" max="10516" width="10.140625" style="198" customWidth="1"/>
    <col min="10517" max="10517" width="9.5703125" style="198" customWidth="1"/>
    <col min="10518" max="10518" width="9.140625" style="198"/>
    <col min="10519" max="10519" width="7.85546875" style="198" customWidth="1"/>
    <col min="10520" max="10752" width="9.140625" style="198"/>
    <col min="10753" max="10753" width="6" style="198" customWidth="1"/>
    <col min="10754" max="10754" width="17.42578125" style="198" customWidth="1"/>
    <col min="10755" max="10755" width="9.28515625" style="198" customWidth="1"/>
    <col min="10756" max="10756" width="7.42578125" style="198" customWidth="1"/>
    <col min="10757" max="10757" width="7.7109375" style="198" customWidth="1"/>
    <col min="10758" max="10758" width="10.5703125" style="198" customWidth="1"/>
    <col min="10759" max="10759" width="9" style="198" customWidth="1"/>
    <col min="10760" max="10761" width="8.85546875" style="198" customWidth="1"/>
    <col min="10762" max="10762" width="10.7109375" style="198" customWidth="1"/>
    <col min="10763" max="10763" width="8.7109375" style="198" customWidth="1"/>
    <col min="10764" max="10764" width="15.42578125" style="198" customWidth="1"/>
    <col min="10765" max="10765" width="8.42578125" style="198" customWidth="1"/>
    <col min="10766" max="10766" width="7.140625" style="198" customWidth="1"/>
    <col min="10767" max="10767" width="8.140625" style="198" customWidth="1"/>
    <col min="10768" max="10768" width="8" style="198" customWidth="1"/>
    <col min="10769" max="10769" width="12.7109375" style="198" customWidth="1"/>
    <col min="10770" max="10770" width="9.85546875" style="198" customWidth="1"/>
    <col min="10771" max="10771" width="10.85546875" style="198" customWidth="1"/>
    <col min="10772" max="10772" width="10.140625" style="198" customWidth="1"/>
    <col min="10773" max="10773" width="9.5703125" style="198" customWidth="1"/>
    <col min="10774" max="10774" width="9.140625" style="198"/>
    <col min="10775" max="10775" width="7.85546875" style="198" customWidth="1"/>
    <col min="10776" max="11008" width="9.140625" style="198"/>
    <col min="11009" max="11009" width="6" style="198" customWidth="1"/>
    <col min="11010" max="11010" width="17.42578125" style="198" customWidth="1"/>
    <col min="11011" max="11011" width="9.28515625" style="198" customWidth="1"/>
    <col min="11012" max="11012" width="7.42578125" style="198" customWidth="1"/>
    <col min="11013" max="11013" width="7.7109375" style="198" customWidth="1"/>
    <col min="11014" max="11014" width="10.5703125" style="198" customWidth="1"/>
    <col min="11015" max="11015" width="9" style="198" customWidth="1"/>
    <col min="11016" max="11017" width="8.85546875" style="198" customWidth="1"/>
    <col min="11018" max="11018" width="10.7109375" style="198" customWidth="1"/>
    <col min="11019" max="11019" width="8.7109375" style="198" customWidth="1"/>
    <col min="11020" max="11020" width="15.42578125" style="198" customWidth="1"/>
    <col min="11021" max="11021" width="8.42578125" style="198" customWidth="1"/>
    <col min="11022" max="11022" width="7.140625" style="198" customWidth="1"/>
    <col min="11023" max="11023" width="8.140625" style="198" customWidth="1"/>
    <col min="11024" max="11024" width="8" style="198" customWidth="1"/>
    <col min="11025" max="11025" width="12.7109375" style="198" customWidth="1"/>
    <col min="11026" max="11026" width="9.85546875" style="198" customWidth="1"/>
    <col min="11027" max="11027" width="10.85546875" style="198" customWidth="1"/>
    <col min="11028" max="11028" width="10.140625" style="198" customWidth="1"/>
    <col min="11029" max="11029" width="9.5703125" style="198" customWidth="1"/>
    <col min="11030" max="11030" width="9.140625" style="198"/>
    <col min="11031" max="11031" width="7.85546875" style="198" customWidth="1"/>
    <col min="11032" max="11264" width="9.140625" style="198"/>
    <col min="11265" max="11265" width="6" style="198" customWidth="1"/>
    <col min="11266" max="11266" width="17.42578125" style="198" customWidth="1"/>
    <col min="11267" max="11267" width="9.28515625" style="198" customWidth="1"/>
    <col min="11268" max="11268" width="7.42578125" style="198" customWidth="1"/>
    <col min="11269" max="11269" width="7.7109375" style="198" customWidth="1"/>
    <col min="11270" max="11270" width="10.5703125" style="198" customWidth="1"/>
    <col min="11271" max="11271" width="9" style="198" customWidth="1"/>
    <col min="11272" max="11273" width="8.85546875" style="198" customWidth="1"/>
    <col min="11274" max="11274" width="10.7109375" style="198" customWidth="1"/>
    <col min="11275" max="11275" width="8.7109375" style="198" customWidth="1"/>
    <col min="11276" max="11276" width="15.42578125" style="198" customWidth="1"/>
    <col min="11277" max="11277" width="8.42578125" style="198" customWidth="1"/>
    <col min="11278" max="11278" width="7.140625" style="198" customWidth="1"/>
    <col min="11279" max="11279" width="8.140625" style="198" customWidth="1"/>
    <col min="11280" max="11280" width="8" style="198" customWidth="1"/>
    <col min="11281" max="11281" width="12.7109375" style="198" customWidth="1"/>
    <col min="11282" max="11282" width="9.85546875" style="198" customWidth="1"/>
    <col min="11283" max="11283" width="10.85546875" style="198" customWidth="1"/>
    <col min="11284" max="11284" width="10.140625" style="198" customWidth="1"/>
    <col min="11285" max="11285" width="9.5703125" style="198" customWidth="1"/>
    <col min="11286" max="11286" width="9.140625" style="198"/>
    <col min="11287" max="11287" width="7.85546875" style="198" customWidth="1"/>
    <col min="11288" max="11520" width="9.140625" style="198"/>
    <col min="11521" max="11521" width="6" style="198" customWidth="1"/>
    <col min="11522" max="11522" width="17.42578125" style="198" customWidth="1"/>
    <col min="11523" max="11523" width="9.28515625" style="198" customWidth="1"/>
    <col min="11524" max="11524" width="7.42578125" style="198" customWidth="1"/>
    <col min="11525" max="11525" width="7.7109375" style="198" customWidth="1"/>
    <col min="11526" max="11526" width="10.5703125" style="198" customWidth="1"/>
    <col min="11527" max="11527" width="9" style="198" customWidth="1"/>
    <col min="11528" max="11529" width="8.85546875" style="198" customWidth="1"/>
    <col min="11530" max="11530" width="10.7109375" style="198" customWidth="1"/>
    <col min="11531" max="11531" width="8.7109375" style="198" customWidth="1"/>
    <col min="11532" max="11532" width="15.42578125" style="198" customWidth="1"/>
    <col min="11533" max="11533" width="8.42578125" style="198" customWidth="1"/>
    <col min="11534" max="11534" width="7.140625" style="198" customWidth="1"/>
    <col min="11535" max="11535" width="8.140625" style="198" customWidth="1"/>
    <col min="11536" max="11536" width="8" style="198" customWidth="1"/>
    <col min="11537" max="11537" width="12.7109375" style="198" customWidth="1"/>
    <col min="11538" max="11538" width="9.85546875" style="198" customWidth="1"/>
    <col min="11539" max="11539" width="10.85546875" style="198" customWidth="1"/>
    <col min="11540" max="11540" width="10.140625" style="198" customWidth="1"/>
    <col min="11541" max="11541" width="9.5703125" style="198" customWidth="1"/>
    <col min="11542" max="11542" width="9.140625" style="198"/>
    <col min="11543" max="11543" width="7.85546875" style="198" customWidth="1"/>
    <col min="11544" max="11776" width="9.140625" style="198"/>
    <col min="11777" max="11777" width="6" style="198" customWidth="1"/>
    <col min="11778" max="11778" width="17.42578125" style="198" customWidth="1"/>
    <col min="11779" max="11779" width="9.28515625" style="198" customWidth="1"/>
    <col min="11780" max="11780" width="7.42578125" style="198" customWidth="1"/>
    <col min="11781" max="11781" width="7.7109375" style="198" customWidth="1"/>
    <col min="11782" max="11782" width="10.5703125" style="198" customWidth="1"/>
    <col min="11783" max="11783" width="9" style="198" customWidth="1"/>
    <col min="11784" max="11785" width="8.85546875" style="198" customWidth="1"/>
    <col min="11786" max="11786" width="10.7109375" style="198" customWidth="1"/>
    <col min="11787" max="11787" width="8.7109375" style="198" customWidth="1"/>
    <col min="11788" max="11788" width="15.42578125" style="198" customWidth="1"/>
    <col min="11789" max="11789" width="8.42578125" style="198" customWidth="1"/>
    <col min="11790" max="11790" width="7.140625" style="198" customWidth="1"/>
    <col min="11791" max="11791" width="8.140625" style="198" customWidth="1"/>
    <col min="11792" max="11792" width="8" style="198" customWidth="1"/>
    <col min="11793" max="11793" width="12.7109375" style="198" customWidth="1"/>
    <col min="11794" max="11794" width="9.85546875" style="198" customWidth="1"/>
    <col min="11795" max="11795" width="10.85546875" style="198" customWidth="1"/>
    <col min="11796" max="11796" width="10.140625" style="198" customWidth="1"/>
    <col min="11797" max="11797" width="9.5703125" style="198" customWidth="1"/>
    <col min="11798" max="11798" width="9.140625" style="198"/>
    <col min="11799" max="11799" width="7.85546875" style="198" customWidth="1"/>
    <col min="11800" max="12032" width="9.140625" style="198"/>
    <col min="12033" max="12033" width="6" style="198" customWidth="1"/>
    <col min="12034" max="12034" width="17.42578125" style="198" customWidth="1"/>
    <col min="12035" max="12035" width="9.28515625" style="198" customWidth="1"/>
    <col min="12036" max="12036" width="7.42578125" style="198" customWidth="1"/>
    <col min="12037" max="12037" width="7.7109375" style="198" customWidth="1"/>
    <col min="12038" max="12038" width="10.5703125" style="198" customWidth="1"/>
    <col min="12039" max="12039" width="9" style="198" customWidth="1"/>
    <col min="12040" max="12041" width="8.85546875" style="198" customWidth="1"/>
    <col min="12042" max="12042" width="10.7109375" style="198" customWidth="1"/>
    <col min="12043" max="12043" width="8.7109375" style="198" customWidth="1"/>
    <col min="12044" max="12044" width="15.42578125" style="198" customWidth="1"/>
    <col min="12045" max="12045" width="8.42578125" style="198" customWidth="1"/>
    <col min="12046" max="12046" width="7.140625" style="198" customWidth="1"/>
    <col min="12047" max="12047" width="8.140625" style="198" customWidth="1"/>
    <col min="12048" max="12048" width="8" style="198" customWidth="1"/>
    <col min="12049" max="12049" width="12.7109375" style="198" customWidth="1"/>
    <col min="12050" max="12050" width="9.85546875" style="198" customWidth="1"/>
    <col min="12051" max="12051" width="10.85546875" style="198" customWidth="1"/>
    <col min="12052" max="12052" width="10.140625" style="198" customWidth="1"/>
    <col min="12053" max="12053" width="9.5703125" style="198" customWidth="1"/>
    <col min="12054" max="12054" width="9.140625" style="198"/>
    <col min="12055" max="12055" width="7.85546875" style="198" customWidth="1"/>
    <col min="12056" max="12288" width="9.140625" style="198"/>
    <col min="12289" max="12289" width="6" style="198" customWidth="1"/>
    <col min="12290" max="12290" width="17.42578125" style="198" customWidth="1"/>
    <col min="12291" max="12291" width="9.28515625" style="198" customWidth="1"/>
    <col min="12292" max="12292" width="7.42578125" style="198" customWidth="1"/>
    <col min="12293" max="12293" width="7.7109375" style="198" customWidth="1"/>
    <col min="12294" max="12294" width="10.5703125" style="198" customWidth="1"/>
    <col min="12295" max="12295" width="9" style="198" customWidth="1"/>
    <col min="12296" max="12297" width="8.85546875" style="198" customWidth="1"/>
    <col min="12298" max="12298" width="10.7109375" style="198" customWidth="1"/>
    <col min="12299" max="12299" width="8.7109375" style="198" customWidth="1"/>
    <col min="12300" max="12300" width="15.42578125" style="198" customWidth="1"/>
    <col min="12301" max="12301" width="8.42578125" style="198" customWidth="1"/>
    <col min="12302" max="12302" width="7.140625" style="198" customWidth="1"/>
    <col min="12303" max="12303" width="8.140625" style="198" customWidth="1"/>
    <col min="12304" max="12304" width="8" style="198" customWidth="1"/>
    <col min="12305" max="12305" width="12.7109375" style="198" customWidth="1"/>
    <col min="12306" max="12306" width="9.85546875" style="198" customWidth="1"/>
    <col min="12307" max="12307" width="10.85546875" style="198" customWidth="1"/>
    <col min="12308" max="12308" width="10.140625" style="198" customWidth="1"/>
    <col min="12309" max="12309" width="9.5703125" style="198" customWidth="1"/>
    <col min="12310" max="12310" width="9.140625" style="198"/>
    <col min="12311" max="12311" width="7.85546875" style="198" customWidth="1"/>
    <col min="12312" max="12544" width="9.140625" style="198"/>
    <col min="12545" max="12545" width="6" style="198" customWidth="1"/>
    <col min="12546" max="12546" width="17.42578125" style="198" customWidth="1"/>
    <col min="12547" max="12547" width="9.28515625" style="198" customWidth="1"/>
    <col min="12548" max="12548" width="7.42578125" style="198" customWidth="1"/>
    <col min="12549" max="12549" width="7.7109375" style="198" customWidth="1"/>
    <col min="12550" max="12550" width="10.5703125" style="198" customWidth="1"/>
    <col min="12551" max="12551" width="9" style="198" customWidth="1"/>
    <col min="12552" max="12553" width="8.85546875" style="198" customWidth="1"/>
    <col min="12554" max="12554" width="10.7109375" style="198" customWidth="1"/>
    <col min="12555" max="12555" width="8.7109375" style="198" customWidth="1"/>
    <col min="12556" max="12556" width="15.42578125" style="198" customWidth="1"/>
    <col min="12557" max="12557" width="8.42578125" style="198" customWidth="1"/>
    <col min="12558" max="12558" width="7.140625" style="198" customWidth="1"/>
    <col min="12559" max="12559" width="8.140625" style="198" customWidth="1"/>
    <col min="12560" max="12560" width="8" style="198" customWidth="1"/>
    <col min="12561" max="12561" width="12.7109375" style="198" customWidth="1"/>
    <col min="12562" max="12562" width="9.85546875" style="198" customWidth="1"/>
    <col min="12563" max="12563" width="10.85546875" style="198" customWidth="1"/>
    <col min="12564" max="12564" width="10.140625" style="198" customWidth="1"/>
    <col min="12565" max="12565" width="9.5703125" style="198" customWidth="1"/>
    <col min="12566" max="12566" width="9.140625" style="198"/>
    <col min="12567" max="12567" width="7.85546875" style="198" customWidth="1"/>
    <col min="12568" max="12800" width="9.140625" style="198"/>
    <col min="12801" max="12801" width="6" style="198" customWidth="1"/>
    <col min="12802" max="12802" width="17.42578125" style="198" customWidth="1"/>
    <col min="12803" max="12803" width="9.28515625" style="198" customWidth="1"/>
    <col min="12804" max="12804" width="7.42578125" style="198" customWidth="1"/>
    <col min="12805" max="12805" width="7.7109375" style="198" customWidth="1"/>
    <col min="12806" max="12806" width="10.5703125" style="198" customWidth="1"/>
    <col min="12807" max="12807" width="9" style="198" customWidth="1"/>
    <col min="12808" max="12809" width="8.85546875" style="198" customWidth="1"/>
    <col min="12810" max="12810" width="10.7109375" style="198" customWidth="1"/>
    <col min="12811" max="12811" width="8.7109375" style="198" customWidth="1"/>
    <col min="12812" max="12812" width="15.42578125" style="198" customWidth="1"/>
    <col min="12813" max="12813" width="8.42578125" style="198" customWidth="1"/>
    <col min="12814" max="12814" width="7.140625" style="198" customWidth="1"/>
    <col min="12815" max="12815" width="8.140625" style="198" customWidth="1"/>
    <col min="12816" max="12816" width="8" style="198" customWidth="1"/>
    <col min="12817" max="12817" width="12.7109375" style="198" customWidth="1"/>
    <col min="12818" max="12818" width="9.85546875" style="198" customWidth="1"/>
    <col min="12819" max="12819" width="10.85546875" style="198" customWidth="1"/>
    <col min="12820" max="12820" width="10.140625" style="198" customWidth="1"/>
    <col min="12821" max="12821" width="9.5703125" style="198" customWidth="1"/>
    <col min="12822" max="12822" width="9.140625" style="198"/>
    <col min="12823" max="12823" width="7.85546875" style="198" customWidth="1"/>
    <col min="12824" max="13056" width="9.140625" style="198"/>
    <col min="13057" max="13057" width="6" style="198" customWidth="1"/>
    <col min="13058" max="13058" width="17.42578125" style="198" customWidth="1"/>
    <col min="13059" max="13059" width="9.28515625" style="198" customWidth="1"/>
    <col min="13060" max="13060" width="7.42578125" style="198" customWidth="1"/>
    <col min="13061" max="13061" width="7.7109375" style="198" customWidth="1"/>
    <col min="13062" max="13062" width="10.5703125" style="198" customWidth="1"/>
    <col min="13063" max="13063" width="9" style="198" customWidth="1"/>
    <col min="13064" max="13065" width="8.85546875" style="198" customWidth="1"/>
    <col min="13066" max="13066" width="10.7109375" style="198" customWidth="1"/>
    <col min="13067" max="13067" width="8.7109375" style="198" customWidth="1"/>
    <col min="13068" max="13068" width="15.42578125" style="198" customWidth="1"/>
    <col min="13069" max="13069" width="8.42578125" style="198" customWidth="1"/>
    <col min="13070" max="13070" width="7.140625" style="198" customWidth="1"/>
    <col min="13071" max="13071" width="8.140625" style="198" customWidth="1"/>
    <col min="13072" max="13072" width="8" style="198" customWidth="1"/>
    <col min="13073" max="13073" width="12.7109375" style="198" customWidth="1"/>
    <col min="13074" max="13074" width="9.85546875" style="198" customWidth="1"/>
    <col min="13075" max="13075" width="10.85546875" style="198" customWidth="1"/>
    <col min="13076" max="13076" width="10.140625" style="198" customWidth="1"/>
    <col min="13077" max="13077" width="9.5703125" style="198" customWidth="1"/>
    <col min="13078" max="13078" width="9.140625" style="198"/>
    <col min="13079" max="13079" width="7.85546875" style="198" customWidth="1"/>
    <col min="13080" max="13312" width="9.140625" style="198"/>
    <col min="13313" max="13313" width="6" style="198" customWidth="1"/>
    <col min="13314" max="13314" width="17.42578125" style="198" customWidth="1"/>
    <col min="13315" max="13315" width="9.28515625" style="198" customWidth="1"/>
    <col min="13316" max="13316" width="7.42578125" style="198" customWidth="1"/>
    <col min="13317" max="13317" width="7.7109375" style="198" customWidth="1"/>
    <col min="13318" max="13318" width="10.5703125" style="198" customWidth="1"/>
    <col min="13319" max="13319" width="9" style="198" customWidth="1"/>
    <col min="13320" max="13321" width="8.85546875" style="198" customWidth="1"/>
    <col min="13322" max="13322" width="10.7109375" style="198" customWidth="1"/>
    <col min="13323" max="13323" width="8.7109375" style="198" customWidth="1"/>
    <col min="13324" max="13324" width="15.42578125" style="198" customWidth="1"/>
    <col min="13325" max="13325" width="8.42578125" style="198" customWidth="1"/>
    <col min="13326" max="13326" width="7.140625" style="198" customWidth="1"/>
    <col min="13327" max="13327" width="8.140625" style="198" customWidth="1"/>
    <col min="13328" max="13328" width="8" style="198" customWidth="1"/>
    <col min="13329" max="13329" width="12.7109375" style="198" customWidth="1"/>
    <col min="13330" max="13330" width="9.85546875" style="198" customWidth="1"/>
    <col min="13331" max="13331" width="10.85546875" style="198" customWidth="1"/>
    <col min="13332" max="13332" width="10.140625" style="198" customWidth="1"/>
    <col min="13333" max="13333" width="9.5703125" style="198" customWidth="1"/>
    <col min="13334" max="13334" width="9.140625" style="198"/>
    <col min="13335" max="13335" width="7.85546875" style="198" customWidth="1"/>
    <col min="13336" max="13568" width="9.140625" style="198"/>
    <col min="13569" max="13569" width="6" style="198" customWidth="1"/>
    <col min="13570" max="13570" width="17.42578125" style="198" customWidth="1"/>
    <col min="13571" max="13571" width="9.28515625" style="198" customWidth="1"/>
    <col min="13572" max="13572" width="7.42578125" style="198" customWidth="1"/>
    <col min="13573" max="13573" width="7.7109375" style="198" customWidth="1"/>
    <col min="13574" max="13574" width="10.5703125" style="198" customWidth="1"/>
    <col min="13575" max="13575" width="9" style="198" customWidth="1"/>
    <col min="13576" max="13577" width="8.85546875" style="198" customWidth="1"/>
    <col min="13578" max="13578" width="10.7109375" style="198" customWidth="1"/>
    <col min="13579" max="13579" width="8.7109375" style="198" customWidth="1"/>
    <col min="13580" max="13580" width="15.42578125" style="198" customWidth="1"/>
    <col min="13581" max="13581" width="8.42578125" style="198" customWidth="1"/>
    <col min="13582" max="13582" width="7.140625" style="198" customWidth="1"/>
    <col min="13583" max="13583" width="8.140625" style="198" customWidth="1"/>
    <col min="13584" max="13584" width="8" style="198" customWidth="1"/>
    <col min="13585" max="13585" width="12.7109375" style="198" customWidth="1"/>
    <col min="13586" max="13586" width="9.85546875" style="198" customWidth="1"/>
    <col min="13587" max="13587" width="10.85546875" style="198" customWidth="1"/>
    <col min="13588" max="13588" width="10.140625" style="198" customWidth="1"/>
    <col min="13589" max="13589" width="9.5703125" style="198" customWidth="1"/>
    <col min="13590" max="13590" width="9.140625" style="198"/>
    <col min="13591" max="13591" width="7.85546875" style="198" customWidth="1"/>
    <col min="13592" max="13824" width="9.140625" style="198"/>
    <col min="13825" max="13825" width="6" style="198" customWidth="1"/>
    <col min="13826" max="13826" width="17.42578125" style="198" customWidth="1"/>
    <col min="13827" max="13827" width="9.28515625" style="198" customWidth="1"/>
    <col min="13828" max="13828" width="7.42578125" style="198" customWidth="1"/>
    <col min="13829" max="13829" width="7.7109375" style="198" customWidth="1"/>
    <col min="13830" max="13830" width="10.5703125" style="198" customWidth="1"/>
    <col min="13831" max="13831" width="9" style="198" customWidth="1"/>
    <col min="13832" max="13833" width="8.85546875" style="198" customWidth="1"/>
    <col min="13834" max="13834" width="10.7109375" style="198" customWidth="1"/>
    <col min="13835" max="13835" width="8.7109375" style="198" customWidth="1"/>
    <col min="13836" max="13836" width="15.42578125" style="198" customWidth="1"/>
    <col min="13837" max="13837" width="8.42578125" style="198" customWidth="1"/>
    <col min="13838" max="13838" width="7.140625" style="198" customWidth="1"/>
    <col min="13839" max="13839" width="8.140625" style="198" customWidth="1"/>
    <col min="13840" max="13840" width="8" style="198" customWidth="1"/>
    <col min="13841" max="13841" width="12.7109375" style="198" customWidth="1"/>
    <col min="13842" max="13842" width="9.85546875" style="198" customWidth="1"/>
    <col min="13843" max="13843" width="10.85546875" style="198" customWidth="1"/>
    <col min="13844" max="13844" width="10.140625" style="198" customWidth="1"/>
    <col min="13845" max="13845" width="9.5703125" style="198" customWidth="1"/>
    <col min="13846" max="13846" width="9.140625" style="198"/>
    <col min="13847" max="13847" width="7.85546875" style="198" customWidth="1"/>
    <col min="13848" max="14080" width="9.140625" style="198"/>
    <col min="14081" max="14081" width="6" style="198" customWidth="1"/>
    <col min="14082" max="14082" width="17.42578125" style="198" customWidth="1"/>
    <col min="14083" max="14083" width="9.28515625" style="198" customWidth="1"/>
    <col min="14084" max="14084" width="7.42578125" style="198" customWidth="1"/>
    <col min="14085" max="14085" width="7.7109375" style="198" customWidth="1"/>
    <col min="14086" max="14086" width="10.5703125" style="198" customWidth="1"/>
    <col min="14087" max="14087" width="9" style="198" customWidth="1"/>
    <col min="14088" max="14089" width="8.85546875" style="198" customWidth="1"/>
    <col min="14090" max="14090" width="10.7109375" style="198" customWidth="1"/>
    <col min="14091" max="14091" width="8.7109375" style="198" customWidth="1"/>
    <col min="14092" max="14092" width="15.42578125" style="198" customWidth="1"/>
    <col min="14093" max="14093" width="8.42578125" style="198" customWidth="1"/>
    <col min="14094" max="14094" width="7.140625" style="198" customWidth="1"/>
    <col min="14095" max="14095" width="8.140625" style="198" customWidth="1"/>
    <col min="14096" max="14096" width="8" style="198" customWidth="1"/>
    <col min="14097" max="14097" width="12.7109375" style="198" customWidth="1"/>
    <col min="14098" max="14098" width="9.85546875" style="198" customWidth="1"/>
    <col min="14099" max="14099" width="10.85546875" style="198" customWidth="1"/>
    <col min="14100" max="14100" width="10.140625" style="198" customWidth="1"/>
    <col min="14101" max="14101" width="9.5703125" style="198" customWidth="1"/>
    <col min="14102" max="14102" width="9.140625" style="198"/>
    <col min="14103" max="14103" width="7.85546875" style="198" customWidth="1"/>
    <col min="14104" max="14336" width="9.140625" style="198"/>
    <col min="14337" max="14337" width="6" style="198" customWidth="1"/>
    <col min="14338" max="14338" width="17.42578125" style="198" customWidth="1"/>
    <col min="14339" max="14339" width="9.28515625" style="198" customWidth="1"/>
    <col min="14340" max="14340" width="7.42578125" style="198" customWidth="1"/>
    <col min="14341" max="14341" width="7.7109375" style="198" customWidth="1"/>
    <col min="14342" max="14342" width="10.5703125" style="198" customWidth="1"/>
    <col min="14343" max="14343" width="9" style="198" customWidth="1"/>
    <col min="14344" max="14345" width="8.85546875" style="198" customWidth="1"/>
    <col min="14346" max="14346" width="10.7109375" style="198" customWidth="1"/>
    <col min="14347" max="14347" width="8.7109375" style="198" customWidth="1"/>
    <col min="14348" max="14348" width="15.42578125" style="198" customWidth="1"/>
    <col min="14349" max="14349" width="8.42578125" style="198" customWidth="1"/>
    <col min="14350" max="14350" width="7.140625" style="198" customWidth="1"/>
    <col min="14351" max="14351" width="8.140625" style="198" customWidth="1"/>
    <col min="14352" max="14352" width="8" style="198" customWidth="1"/>
    <col min="14353" max="14353" width="12.7109375" style="198" customWidth="1"/>
    <col min="14354" max="14354" width="9.85546875" style="198" customWidth="1"/>
    <col min="14355" max="14355" width="10.85546875" style="198" customWidth="1"/>
    <col min="14356" max="14356" width="10.140625" style="198" customWidth="1"/>
    <col min="14357" max="14357" width="9.5703125" style="198" customWidth="1"/>
    <col min="14358" max="14358" width="9.140625" style="198"/>
    <col min="14359" max="14359" width="7.85546875" style="198" customWidth="1"/>
    <col min="14360" max="14592" width="9.140625" style="198"/>
    <col min="14593" max="14593" width="6" style="198" customWidth="1"/>
    <col min="14594" max="14594" width="17.42578125" style="198" customWidth="1"/>
    <col min="14595" max="14595" width="9.28515625" style="198" customWidth="1"/>
    <col min="14596" max="14596" width="7.42578125" style="198" customWidth="1"/>
    <col min="14597" max="14597" width="7.7109375" style="198" customWidth="1"/>
    <col min="14598" max="14598" width="10.5703125" style="198" customWidth="1"/>
    <col min="14599" max="14599" width="9" style="198" customWidth="1"/>
    <col min="14600" max="14601" width="8.85546875" style="198" customWidth="1"/>
    <col min="14602" max="14602" width="10.7109375" style="198" customWidth="1"/>
    <col min="14603" max="14603" width="8.7109375" style="198" customWidth="1"/>
    <col min="14604" max="14604" width="15.42578125" style="198" customWidth="1"/>
    <col min="14605" max="14605" width="8.42578125" style="198" customWidth="1"/>
    <col min="14606" max="14606" width="7.140625" style="198" customWidth="1"/>
    <col min="14607" max="14607" width="8.140625" style="198" customWidth="1"/>
    <col min="14608" max="14608" width="8" style="198" customWidth="1"/>
    <col min="14609" max="14609" width="12.7109375" style="198" customWidth="1"/>
    <col min="14610" max="14610" width="9.85546875" style="198" customWidth="1"/>
    <col min="14611" max="14611" width="10.85546875" style="198" customWidth="1"/>
    <col min="14612" max="14612" width="10.140625" style="198" customWidth="1"/>
    <col min="14613" max="14613" width="9.5703125" style="198" customWidth="1"/>
    <col min="14614" max="14614" width="9.140625" style="198"/>
    <col min="14615" max="14615" width="7.85546875" style="198" customWidth="1"/>
    <col min="14616" max="14848" width="9.140625" style="198"/>
    <col min="14849" max="14849" width="6" style="198" customWidth="1"/>
    <col min="14850" max="14850" width="17.42578125" style="198" customWidth="1"/>
    <col min="14851" max="14851" width="9.28515625" style="198" customWidth="1"/>
    <col min="14852" max="14852" width="7.42578125" style="198" customWidth="1"/>
    <col min="14853" max="14853" width="7.7109375" style="198" customWidth="1"/>
    <col min="14854" max="14854" width="10.5703125" style="198" customWidth="1"/>
    <col min="14855" max="14855" width="9" style="198" customWidth="1"/>
    <col min="14856" max="14857" width="8.85546875" style="198" customWidth="1"/>
    <col min="14858" max="14858" width="10.7109375" style="198" customWidth="1"/>
    <col min="14859" max="14859" width="8.7109375" style="198" customWidth="1"/>
    <col min="14860" max="14860" width="15.42578125" style="198" customWidth="1"/>
    <col min="14861" max="14861" width="8.42578125" style="198" customWidth="1"/>
    <col min="14862" max="14862" width="7.140625" style="198" customWidth="1"/>
    <col min="14863" max="14863" width="8.140625" style="198" customWidth="1"/>
    <col min="14864" max="14864" width="8" style="198" customWidth="1"/>
    <col min="14865" max="14865" width="12.7109375" style="198" customWidth="1"/>
    <col min="14866" max="14866" width="9.85546875" style="198" customWidth="1"/>
    <col min="14867" max="14867" width="10.85546875" style="198" customWidth="1"/>
    <col min="14868" max="14868" width="10.140625" style="198" customWidth="1"/>
    <col min="14869" max="14869" width="9.5703125" style="198" customWidth="1"/>
    <col min="14870" max="14870" width="9.140625" style="198"/>
    <col min="14871" max="14871" width="7.85546875" style="198" customWidth="1"/>
    <col min="14872" max="15104" width="9.140625" style="198"/>
    <col min="15105" max="15105" width="6" style="198" customWidth="1"/>
    <col min="15106" max="15106" width="17.42578125" style="198" customWidth="1"/>
    <col min="15107" max="15107" width="9.28515625" style="198" customWidth="1"/>
    <col min="15108" max="15108" width="7.42578125" style="198" customWidth="1"/>
    <col min="15109" max="15109" width="7.7109375" style="198" customWidth="1"/>
    <col min="15110" max="15110" width="10.5703125" style="198" customWidth="1"/>
    <col min="15111" max="15111" width="9" style="198" customWidth="1"/>
    <col min="15112" max="15113" width="8.85546875" style="198" customWidth="1"/>
    <col min="15114" max="15114" width="10.7109375" style="198" customWidth="1"/>
    <col min="15115" max="15115" width="8.7109375" style="198" customWidth="1"/>
    <col min="15116" max="15116" width="15.42578125" style="198" customWidth="1"/>
    <col min="15117" max="15117" width="8.42578125" style="198" customWidth="1"/>
    <col min="15118" max="15118" width="7.140625" style="198" customWidth="1"/>
    <col min="15119" max="15119" width="8.140625" style="198" customWidth="1"/>
    <col min="15120" max="15120" width="8" style="198" customWidth="1"/>
    <col min="15121" max="15121" width="12.7109375" style="198" customWidth="1"/>
    <col min="15122" max="15122" width="9.85546875" style="198" customWidth="1"/>
    <col min="15123" max="15123" width="10.85546875" style="198" customWidth="1"/>
    <col min="15124" max="15124" width="10.140625" style="198" customWidth="1"/>
    <col min="15125" max="15125" width="9.5703125" style="198" customWidth="1"/>
    <col min="15126" max="15126" width="9.140625" style="198"/>
    <col min="15127" max="15127" width="7.85546875" style="198" customWidth="1"/>
    <col min="15128" max="15360" width="9.140625" style="198"/>
    <col min="15361" max="15361" width="6" style="198" customWidth="1"/>
    <col min="15362" max="15362" width="17.42578125" style="198" customWidth="1"/>
    <col min="15363" max="15363" width="9.28515625" style="198" customWidth="1"/>
    <col min="15364" max="15364" width="7.42578125" style="198" customWidth="1"/>
    <col min="15365" max="15365" width="7.7109375" style="198" customWidth="1"/>
    <col min="15366" max="15366" width="10.5703125" style="198" customWidth="1"/>
    <col min="15367" max="15367" width="9" style="198" customWidth="1"/>
    <col min="15368" max="15369" width="8.85546875" style="198" customWidth="1"/>
    <col min="15370" max="15370" width="10.7109375" style="198" customWidth="1"/>
    <col min="15371" max="15371" width="8.7109375" style="198" customWidth="1"/>
    <col min="15372" max="15372" width="15.42578125" style="198" customWidth="1"/>
    <col min="15373" max="15373" width="8.42578125" style="198" customWidth="1"/>
    <col min="15374" max="15374" width="7.140625" style="198" customWidth="1"/>
    <col min="15375" max="15375" width="8.140625" style="198" customWidth="1"/>
    <col min="15376" max="15376" width="8" style="198" customWidth="1"/>
    <col min="15377" max="15377" width="12.7109375" style="198" customWidth="1"/>
    <col min="15378" max="15378" width="9.85546875" style="198" customWidth="1"/>
    <col min="15379" max="15379" width="10.85546875" style="198" customWidth="1"/>
    <col min="15380" max="15380" width="10.140625" style="198" customWidth="1"/>
    <col min="15381" max="15381" width="9.5703125" style="198" customWidth="1"/>
    <col min="15382" max="15382" width="9.140625" style="198"/>
    <col min="15383" max="15383" width="7.85546875" style="198" customWidth="1"/>
    <col min="15384" max="15616" width="9.140625" style="198"/>
    <col min="15617" max="15617" width="6" style="198" customWidth="1"/>
    <col min="15618" max="15618" width="17.42578125" style="198" customWidth="1"/>
    <col min="15619" max="15619" width="9.28515625" style="198" customWidth="1"/>
    <col min="15620" max="15620" width="7.42578125" style="198" customWidth="1"/>
    <col min="15621" max="15621" width="7.7109375" style="198" customWidth="1"/>
    <col min="15622" max="15622" width="10.5703125" style="198" customWidth="1"/>
    <col min="15623" max="15623" width="9" style="198" customWidth="1"/>
    <col min="15624" max="15625" width="8.85546875" style="198" customWidth="1"/>
    <col min="15626" max="15626" width="10.7109375" style="198" customWidth="1"/>
    <col min="15627" max="15627" width="8.7109375" style="198" customWidth="1"/>
    <col min="15628" max="15628" width="15.42578125" style="198" customWidth="1"/>
    <col min="15629" max="15629" width="8.42578125" style="198" customWidth="1"/>
    <col min="15630" max="15630" width="7.140625" style="198" customWidth="1"/>
    <col min="15631" max="15631" width="8.140625" style="198" customWidth="1"/>
    <col min="15632" max="15632" width="8" style="198" customWidth="1"/>
    <col min="15633" max="15633" width="12.7109375" style="198" customWidth="1"/>
    <col min="15634" max="15634" width="9.85546875" style="198" customWidth="1"/>
    <col min="15635" max="15635" width="10.85546875" style="198" customWidth="1"/>
    <col min="15636" max="15636" width="10.140625" style="198" customWidth="1"/>
    <col min="15637" max="15637" width="9.5703125" style="198" customWidth="1"/>
    <col min="15638" max="15638" width="9.140625" style="198"/>
    <col min="15639" max="15639" width="7.85546875" style="198" customWidth="1"/>
    <col min="15640" max="15872" width="9.140625" style="198"/>
    <col min="15873" max="15873" width="6" style="198" customWidth="1"/>
    <col min="15874" max="15874" width="17.42578125" style="198" customWidth="1"/>
    <col min="15875" max="15875" width="9.28515625" style="198" customWidth="1"/>
    <col min="15876" max="15876" width="7.42578125" style="198" customWidth="1"/>
    <col min="15877" max="15877" width="7.7109375" style="198" customWidth="1"/>
    <col min="15878" max="15878" width="10.5703125" style="198" customWidth="1"/>
    <col min="15879" max="15879" width="9" style="198" customWidth="1"/>
    <col min="15880" max="15881" width="8.85546875" style="198" customWidth="1"/>
    <col min="15882" max="15882" width="10.7109375" style="198" customWidth="1"/>
    <col min="15883" max="15883" width="8.7109375" style="198" customWidth="1"/>
    <col min="15884" max="15884" width="15.42578125" style="198" customWidth="1"/>
    <col min="15885" max="15885" width="8.42578125" style="198" customWidth="1"/>
    <col min="15886" max="15886" width="7.140625" style="198" customWidth="1"/>
    <col min="15887" max="15887" width="8.140625" style="198" customWidth="1"/>
    <col min="15888" max="15888" width="8" style="198" customWidth="1"/>
    <col min="15889" max="15889" width="12.7109375" style="198" customWidth="1"/>
    <col min="15890" max="15890" width="9.85546875" style="198" customWidth="1"/>
    <col min="15891" max="15891" width="10.85546875" style="198" customWidth="1"/>
    <col min="15892" max="15892" width="10.140625" style="198" customWidth="1"/>
    <col min="15893" max="15893" width="9.5703125" style="198" customWidth="1"/>
    <col min="15894" max="15894" width="9.140625" style="198"/>
    <col min="15895" max="15895" width="7.85546875" style="198" customWidth="1"/>
    <col min="15896" max="16128" width="9.140625" style="198"/>
    <col min="16129" max="16129" width="6" style="198" customWidth="1"/>
    <col min="16130" max="16130" width="17.42578125" style="198" customWidth="1"/>
    <col min="16131" max="16131" width="9.28515625" style="198" customWidth="1"/>
    <col min="16132" max="16132" width="7.42578125" style="198" customWidth="1"/>
    <col min="16133" max="16133" width="7.7109375" style="198" customWidth="1"/>
    <col min="16134" max="16134" width="10.5703125" style="198" customWidth="1"/>
    <col min="16135" max="16135" width="9" style="198" customWidth="1"/>
    <col min="16136" max="16137" width="8.85546875" style="198" customWidth="1"/>
    <col min="16138" max="16138" width="10.7109375" style="198" customWidth="1"/>
    <col min="16139" max="16139" width="8.7109375" style="198" customWidth="1"/>
    <col min="16140" max="16140" width="15.42578125" style="198" customWidth="1"/>
    <col min="16141" max="16141" width="8.42578125" style="198" customWidth="1"/>
    <col min="16142" max="16142" width="7.140625" style="198" customWidth="1"/>
    <col min="16143" max="16143" width="8.140625" style="198" customWidth="1"/>
    <col min="16144" max="16144" width="8" style="198" customWidth="1"/>
    <col min="16145" max="16145" width="12.7109375" style="198" customWidth="1"/>
    <col min="16146" max="16146" width="9.85546875" style="198" customWidth="1"/>
    <col min="16147" max="16147" width="10.85546875" style="198" customWidth="1"/>
    <col min="16148" max="16148" width="10.140625" style="198" customWidth="1"/>
    <col min="16149" max="16149" width="9.5703125" style="198" customWidth="1"/>
    <col min="16150" max="16150" width="9.140625" style="198"/>
    <col min="16151" max="16151" width="7.85546875" style="198" customWidth="1"/>
    <col min="16152" max="16384" width="9.140625" style="198"/>
  </cols>
  <sheetData>
    <row r="1" spans="1:53">
      <c r="A1" s="729" t="s">
        <v>96</v>
      </c>
      <c r="B1" s="730"/>
      <c r="C1" s="730"/>
      <c r="D1" s="731"/>
      <c r="E1" s="731"/>
      <c r="F1" s="730"/>
      <c r="G1" s="730"/>
      <c r="H1" s="730"/>
      <c r="I1" s="730"/>
      <c r="J1" s="730"/>
      <c r="K1" s="730"/>
      <c r="L1" s="730"/>
      <c r="M1" s="730"/>
      <c r="N1" s="730"/>
      <c r="O1" s="730"/>
      <c r="P1" s="730"/>
      <c r="Q1" s="730"/>
      <c r="R1" s="196"/>
      <c r="S1" s="197"/>
      <c r="T1" s="197"/>
      <c r="U1" s="197"/>
      <c r="V1" s="196"/>
      <c r="W1" s="196"/>
      <c r="X1" s="196"/>
      <c r="Y1" s="196"/>
    </row>
    <row r="2" spans="1:53">
      <c r="A2" s="729" t="s">
        <v>97</v>
      </c>
      <c r="B2" s="730"/>
      <c r="C2" s="730"/>
      <c r="D2" s="731"/>
      <c r="E2" s="731"/>
      <c r="F2" s="730"/>
      <c r="G2" s="730"/>
      <c r="H2" s="730"/>
      <c r="I2" s="730"/>
      <c r="J2" s="730"/>
      <c r="K2" s="730"/>
      <c r="L2" s="730"/>
      <c r="M2" s="730"/>
      <c r="N2" s="730"/>
      <c r="O2" s="730"/>
      <c r="P2" s="730"/>
      <c r="Q2" s="730"/>
      <c r="R2" s="196"/>
      <c r="S2" s="199"/>
      <c r="T2" s="199"/>
      <c r="U2" s="200"/>
      <c r="V2" s="196"/>
      <c r="W2" s="196"/>
      <c r="X2" s="196"/>
      <c r="Y2" s="196"/>
    </row>
    <row r="3" spans="1:53">
      <c r="A3" s="729" t="s">
        <v>548</v>
      </c>
      <c r="B3" s="730"/>
      <c r="C3" s="730"/>
      <c r="D3" s="731"/>
      <c r="E3" s="731"/>
      <c r="F3" s="730"/>
      <c r="G3" s="730"/>
      <c r="H3" s="730"/>
      <c r="I3" s="730"/>
      <c r="J3" s="730"/>
      <c r="K3" s="730"/>
      <c r="L3" s="730"/>
      <c r="M3" s="730"/>
      <c r="N3" s="730"/>
      <c r="O3" s="730"/>
      <c r="P3" s="730"/>
      <c r="Q3" s="730"/>
      <c r="R3" s="196"/>
      <c r="S3" s="199"/>
      <c r="T3" s="200"/>
      <c r="U3" s="199"/>
      <c r="V3" s="196"/>
      <c r="W3" s="196"/>
      <c r="X3" s="196"/>
      <c r="Y3" s="196"/>
    </row>
    <row r="4" spans="1:53">
      <c r="A4" s="732" t="s">
        <v>98</v>
      </c>
      <c r="B4" s="733"/>
      <c r="C4" s="730"/>
      <c r="D4" s="731"/>
      <c r="E4" s="731"/>
      <c r="F4" s="730"/>
      <c r="G4" s="730"/>
      <c r="H4" s="730"/>
      <c r="I4" s="730"/>
      <c r="J4" s="730"/>
      <c r="K4" s="732"/>
      <c r="L4" s="730"/>
      <c r="M4" s="730"/>
      <c r="N4" s="730"/>
      <c r="O4" s="730"/>
      <c r="P4" s="730"/>
      <c r="Q4" s="730"/>
      <c r="R4" s="196"/>
      <c r="S4" s="199"/>
      <c r="T4" s="200"/>
      <c r="U4" s="199"/>
      <c r="V4" s="196"/>
      <c r="W4" s="196"/>
      <c r="X4" s="196"/>
      <c r="Y4" s="196"/>
    </row>
    <row r="5" spans="1:53" ht="21">
      <c r="A5" s="1147" t="s">
        <v>0</v>
      </c>
      <c r="B5" s="1147"/>
      <c r="C5" s="1147"/>
      <c r="D5" s="1147"/>
      <c r="E5" s="1147"/>
      <c r="F5" s="1147"/>
      <c r="G5" s="1147"/>
      <c r="H5" s="1147"/>
      <c r="I5" s="1147"/>
      <c r="J5" s="1147"/>
      <c r="K5" s="1147"/>
      <c r="L5" s="1147"/>
      <c r="M5" s="1147"/>
      <c r="N5" s="1147"/>
      <c r="O5" s="1147"/>
      <c r="P5" s="1147"/>
      <c r="Q5" s="1147"/>
      <c r="R5" s="888"/>
      <c r="S5" s="1145" t="s">
        <v>253</v>
      </c>
      <c r="T5" s="1145"/>
      <c r="U5" s="1145"/>
      <c r="V5" s="1145"/>
      <c r="W5" s="1145"/>
      <c r="X5" s="1145"/>
      <c r="Y5" s="1145"/>
      <c r="Z5" s="1145"/>
      <c r="AA5" s="1145"/>
      <c r="AB5" s="1145"/>
      <c r="AC5" s="1145"/>
      <c r="AD5" s="1145"/>
      <c r="AE5" s="1145"/>
      <c r="AF5" s="1145"/>
      <c r="AG5" s="1145"/>
      <c r="AH5" s="1145"/>
      <c r="AI5" s="1145"/>
      <c r="AJ5" s="196"/>
      <c r="AK5" s="1146" t="s">
        <v>254</v>
      </c>
      <c r="AL5" s="1146"/>
      <c r="AM5" s="1146"/>
      <c r="AN5" s="1146"/>
      <c r="AO5" s="1146"/>
      <c r="AP5" s="1146"/>
      <c r="AQ5" s="1146"/>
      <c r="AR5" s="1146"/>
      <c r="AS5" s="1146"/>
      <c r="AT5" s="1146"/>
      <c r="AU5" s="1146"/>
      <c r="AV5" s="1146"/>
      <c r="AW5" s="1146"/>
      <c r="AX5" s="1146"/>
      <c r="AY5" s="1146"/>
      <c r="AZ5" s="1146"/>
      <c r="BA5" s="1146"/>
    </row>
    <row r="6" spans="1:53" ht="18" customHeight="1">
      <c r="A6" s="201"/>
      <c r="B6" s="202" t="s">
        <v>99</v>
      </c>
      <c r="C6" s="202"/>
      <c r="D6" s="203"/>
      <c r="E6" s="203"/>
      <c r="F6" s="202"/>
      <c r="G6" s="202"/>
      <c r="H6" s="202"/>
      <c r="I6" s="204"/>
      <c r="J6" s="205" t="s">
        <v>100</v>
      </c>
      <c r="K6" s="202"/>
      <c r="L6" s="202"/>
      <c r="M6" s="202"/>
      <c r="N6" s="202"/>
      <c r="O6" s="202"/>
      <c r="P6" s="202"/>
      <c r="Q6" s="206"/>
      <c r="R6" s="889"/>
      <c r="S6" s="201"/>
      <c r="T6" s="202" t="s">
        <v>99</v>
      </c>
      <c r="U6" s="202"/>
      <c r="V6" s="203"/>
      <c r="W6" s="203"/>
      <c r="X6" s="202"/>
      <c r="Y6" s="202"/>
      <c r="Z6" s="202"/>
      <c r="AA6" s="204"/>
      <c r="AB6" s="205" t="s">
        <v>100</v>
      </c>
      <c r="AC6" s="202"/>
      <c r="AD6" s="202"/>
      <c r="AE6" s="202"/>
      <c r="AF6" s="202"/>
      <c r="AG6" s="202"/>
      <c r="AH6" s="202"/>
      <c r="AI6" s="206"/>
      <c r="AJ6" s="207"/>
      <c r="AK6" s="201"/>
      <c r="AL6" s="202" t="s">
        <v>99</v>
      </c>
      <c r="AM6" s="202"/>
      <c r="AN6" s="203"/>
      <c r="AO6" s="203"/>
      <c r="AP6" s="202"/>
      <c r="AQ6" s="202"/>
      <c r="AR6" s="202"/>
      <c r="AS6" s="204"/>
      <c r="AT6" s="205" t="s">
        <v>100</v>
      </c>
      <c r="AU6" s="202"/>
      <c r="AV6" s="202"/>
      <c r="AW6" s="202"/>
      <c r="AX6" s="202"/>
      <c r="AY6" s="202"/>
      <c r="AZ6" s="202"/>
      <c r="BA6" s="206"/>
    </row>
    <row r="7" spans="1:53" s="219" customFormat="1">
      <c r="A7" s="208" t="s">
        <v>101</v>
      </c>
      <c r="B7" s="209" t="s">
        <v>102</v>
      </c>
      <c r="C7" s="210"/>
      <c r="D7" s="211"/>
      <c r="E7" s="212"/>
      <c r="F7" s="213" t="s">
        <v>103</v>
      </c>
      <c r="G7" s="213"/>
      <c r="H7" s="213"/>
      <c r="I7" s="214" t="s">
        <v>70</v>
      </c>
      <c r="J7" s="215" t="s">
        <v>102</v>
      </c>
      <c r="K7" s="210"/>
      <c r="L7" s="210"/>
      <c r="M7" s="209" t="s">
        <v>103</v>
      </c>
      <c r="N7" s="210"/>
      <c r="O7" s="216"/>
      <c r="P7" s="217" t="s">
        <v>70</v>
      </c>
      <c r="Q7" s="218" t="s">
        <v>70</v>
      </c>
      <c r="R7" s="890"/>
      <c r="S7" s="208" t="s">
        <v>101</v>
      </c>
      <c r="T7" s="209" t="s">
        <v>102</v>
      </c>
      <c r="U7" s="210"/>
      <c r="V7" s="211"/>
      <c r="W7" s="212"/>
      <c r="X7" s="213" t="s">
        <v>103</v>
      </c>
      <c r="Y7" s="213"/>
      <c r="Z7" s="213"/>
      <c r="AA7" s="214" t="s">
        <v>70</v>
      </c>
      <c r="AB7" s="215" t="s">
        <v>102</v>
      </c>
      <c r="AC7" s="210"/>
      <c r="AD7" s="210"/>
      <c r="AE7" s="209" t="s">
        <v>103</v>
      </c>
      <c r="AF7" s="210"/>
      <c r="AG7" s="216"/>
      <c r="AH7" s="217" t="s">
        <v>70</v>
      </c>
      <c r="AI7" s="218" t="s">
        <v>70</v>
      </c>
      <c r="AK7" s="208" t="s">
        <v>101</v>
      </c>
      <c r="AL7" s="209" t="s">
        <v>102</v>
      </c>
      <c r="AM7" s="210"/>
      <c r="AN7" s="211"/>
      <c r="AO7" s="212"/>
      <c r="AP7" s="213" t="s">
        <v>103</v>
      </c>
      <c r="AQ7" s="213"/>
      <c r="AR7" s="213"/>
      <c r="AS7" s="214" t="s">
        <v>70</v>
      </c>
      <c r="AT7" s="215" t="s">
        <v>102</v>
      </c>
      <c r="AU7" s="210"/>
      <c r="AV7" s="210"/>
      <c r="AW7" s="209" t="s">
        <v>103</v>
      </c>
      <c r="AX7" s="210"/>
      <c r="AY7" s="216"/>
      <c r="AZ7" s="217" t="s">
        <v>70</v>
      </c>
      <c r="BA7" s="218" t="s">
        <v>70</v>
      </c>
    </row>
    <row r="8" spans="1:53" s="219" customFormat="1">
      <c r="A8" s="208" t="s">
        <v>12</v>
      </c>
      <c r="B8" s="208"/>
      <c r="C8" s="220"/>
      <c r="D8" s="221"/>
      <c r="E8" s="222"/>
      <c r="F8" s="223" t="s">
        <v>104</v>
      </c>
      <c r="G8" s="223"/>
      <c r="H8" s="223"/>
      <c r="I8" s="224" t="s">
        <v>105</v>
      </c>
      <c r="J8" s="225"/>
      <c r="K8" s="220"/>
      <c r="L8" s="220"/>
      <c r="M8" s="226" t="s">
        <v>104</v>
      </c>
      <c r="N8" s="227"/>
      <c r="O8" s="228"/>
      <c r="P8" s="229" t="s">
        <v>106</v>
      </c>
      <c r="Q8" s="230" t="s">
        <v>107</v>
      </c>
      <c r="R8" s="230"/>
      <c r="S8" s="208" t="s">
        <v>12</v>
      </c>
      <c r="T8" s="208"/>
      <c r="U8" s="220"/>
      <c r="V8" s="221"/>
      <c r="W8" s="222"/>
      <c r="X8" s="223" t="s">
        <v>104</v>
      </c>
      <c r="Y8" s="223"/>
      <c r="Z8" s="223"/>
      <c r="AA8" s="224" t="s">
        <v>105</v>
      </c>
      <c r="AB8" s="225"/>
      <c r="AC8" s="220"/>
      <c r="AD8" s="220"/>
      <c r="AE8" s="226" t="s">
        <v>104</v>
      </c>
      <c r="AF8" s="227"/>
      <c r="AG8" s="228"/>
      <c r="AH8" s="229" t="s">
        <v>106</v>
      </c>
      <c r="AI8" s="230" t="s">
        <v>107</v>
      </c>
      <c r="AK8" s="208" t="s">
        <v>12</v>
      </c>
      <c r="AL8" s="208"/>
      <c r="AM8" s="220"/>
      <c r="AN8" s="221"/>
      <c r="AO8" s="222"/>
      <c r="AP8" s="223" t="s">
        <v>104</v>
      </c>
      <c r="AQ8" s="223"/>
      <c r="AR8" s="223"/>
      <c r="AS8" s="224" t="s">
        <v>105</v>
      </c>
      <c r="AT8" s="225"/>
      <c r="AU8" s="220"/>
      <c r="AV8" s="220"/>
      <c r="AW8" s="226" t="s">
        <v>104</v>
      </c>
      <c r="AX8" s="227"/>
      <c r="AY8" s="228"/>
      <c r="AZ8" s="229" t="s">
        <v>106</v>
      </c>
      <c r="BA8" s="230" t="s">
        <v>107</v>
      </c>
    </row>
    <row r="9" spans="1:53" s="219" customFormat="1" ht="28.9" customHeight="1" thickBot="1">
      <c r="A9" s="231"/>
      <c r="B9" s="231"/>
      <c r="C9" s="232"/>
      <c r="D9" s="233"/>
      <c r="E9" s="234"/>
      <c r="F9" s="235" t="s">
        <v>90</v>
      </c>
      <c r="G9" s="236" t="s">
        <v>91</v>
      </c>
      <c r="H9" s="235" t="s">
        <v>0</v>
      </c>
      <c r="I9" s="237"/>
      <c r="J9" s="238"/>
      <c r="K9" s="232"/>
      <c r="L9" s="232"/>
      <c r="M9" s="235" t="s">
        <v>90</v>
      </c>
      <c r="N9" s="236" t="s">
        <v>91</v>
      </c>
      <c r="O9" s="235" t="s">
        <v>0</v>
      </c>
      <c r="P9" s="239"/>
      <c r="Q9" s="240"/>
      <c r="R9" s="230"/>
      <c r="S9" s="231"/>
      <c r="T9" s="231"/>
      <c r="U9" s="232"/>
      <c r="V9" s="233"/>
      <c r="W9" s="234"/>
      <c r="X9" s="235" t="s">
        <v>90</v>
      </c>
      <c r="Y9" s="236" t="s">
        <v>91</v>
      </c>
      <c r="Z9" s="235" t="s">
        <v>0</v>
      </c>
      <c r="AA9" s="237"/>
      <c r="AB9" s="238"/>
      <c r="AC9" s="232"/>
      <c r="AD9" s="232"/>
      <c r="AE9" s="235" t="s">
        <v>90</v>
      </c>
      <c r="AF9" s="236" t="s">
        <v>91</v>
      </c>
      <c r="AG9" s="235" t="s">
        <v>0</v>
      </c>
      <c r="AH9" s="239"/>
      <c r="AI9" s="240"/>
      <c r="AK9" s="231"/>
      <c r="AL9" s="231"/>
      <c r="AM9" s="232"/>
      <c r="AN9" s="233"/>
      <c r="AO9" s="234"/>
      <c r="AP9" s="235" t="s">
        <v>90</v>
      </c>
      <c r="AQ9" s="236" t="s">
        <v>91</v>
      </c>
      <c r="AR9" s="235" t="s">
        <v>0</v>
      </c>
      <c r="AS9" s="237"/>
      <c r="AT9" s="238"/>
      <c r="AU9" s="232"/>
      <c r="AV9" s="232"/>
      <c r="AW9" s="235" t="s">
        <v>90</v>
      </c>
      <c r="AX9" s="236" t="s">
        <v>91</v>
      </c>
      <c r="AY9" s="235" t="s">
        <v>0</v>
      </c>
      <c r="AZ9" s="239"/>
      <c r="BA9" s="240"/>
    </row>
    <row r="10" spans="1:53" s="219" customFormat="1" ht="21" customHeight="1">
      <c r="A10" s="241" t="s">
        <v>259</v>
      </c>
      <c r="B10" s="242" t="s">
        <v>95</v>
      </c>
      <c r="C10" s="366"/>
      <c r="D10" s="366"/>
      <c r="E10" s="245"/>
      <c r="F10" s="246"/>
      <c r="G10" s="246"/>
      <c r="H10" s="247"/>
      <c r="I10" s="248"/>
      <c r="J10" s="242" t="s">
        <v>95</v>
      </c>
      <c r="K10" s="243"/>
      <c r="L10" s="244"/>
      <c r="M10" s="246"/>
      <c r="N10" s="246"/>
      <c r="O10" s="247"/>
      <c r="P10" s="247"/>
      <c r="Q10" s="249"/>
      <c r="R10" s="891"/>
      <c r="S10" s="241" t="s">
        <v>95</v>
      </c>
      <c r="T10" s="242"/>
      <c r="U10" s="366"/>
      <c r="V10" s="366"/>
      <c r="W10" s="245"/>
      <c r="X10" s="246">
        <f>+X11+X12+X13</f>
        <v>0</v>
      </c>
      <c r="Y10" s="246">
        <f>+Y11+Y12+Y13</f>
        <v>0</v>
      </c>
      <c r="Z10" s="247">
        <f>+Y10+X10</f>
        <v>0</v>
      </c>
      <c r="AA10" s="248"/>
      <c r="AB10" s="242" t="s">
        <v>95</v>
      </c>
      <c r="AC10" s="243"/>
      <c r="AD10" s="244"/>
      <c r="AE10" s="246"/>
      <c r="AF10" s="246"/>
      <c r="AG10" s="247"/>
      <c r="AH10" s="247"/>
      <c r="AI10" s="249"/>
      <c r="AK10" s="241" t="s">
        <v>259</v>
      </c>
      <c r="AL10" s="242" t="s">
        <v>95</v>
      </c>
      <c r="AM10" s="366"/>
      <c r="AN10" s="366"/>
      <c r="AO10" s="245"/>
      <c r="AP10" s="246"/>
      <c r="AQ10" s="246"/>
      <c r="AR10" s="247"/>
      <c r="AS10" s="248"/>
      <c r="AT10" s="242" t="s">
        <v>95</v>
      </c>
      <c r="AU10" s="243"/>
      <c r="AV10" s="244"/>
      <c r="AW10" s="246"/>
      <c r="AX10" s="246"/>
      <c r="AY10" s="247"/>
      <c r="AZ10" s="247"/>
      <c r="BA10" s="249"/>
    </row>
    <row r="11" spans="1:53" s="219" customFormat="1" ht="21" customHeight="1">
      <c r="A11" s="250"/>
      <c r="B11" s="251" t="s">
        <v>573</v>
      </c>
      <c r="C11" s="243"/>
      <c r="D11" s="243"/>
      <c r="E11" s="252"/>
      <c r="F11" s="246">
        <f>+X11+AE11</f>
        <v>0</v>
      </c>
      <c r="G11" s="246">
        <f t="shared" ref="G11:I11" si="0">+Y11+AF11</f>
        <v>0</v>
      </c>
      <c r="H11" s="246">
        <f t="shared" si="0"/>
        <v>0</v>
      </c>
      <c r="I11" s="246">
        <f t="shared" si="0"/>
        <v>0</v>
      </c>
      <c r="J11" s="251" t="s">
        <v>573</v>
      </c>
      <c r="K11" s="243"/>
      <c r="L11" s="244"/>
      <c r="M11" s="246">
        <f>+AE11+AW11</f>
        <v>0</v>
      </c>
      <c r="N11" s="246">
        <f>+AF11+AM11</f>
        <v>0</v>
      </c>
      <c r="O11" s="246">
        <f t="shared" ref="O11:P11" si="1">+AG11+AN11</f>
        <v>0</v>
      </c>
      <c r="P11" s="246">
        <f t="shared" si="1"/>
        <v>0</v>
      </c>
      <c r="Q11" s="249"/>
      <c r="R11" s="891"/>
      <c r="S11" s="250"/>
      <c r="T11" s="251" t="s">
        <v>573</v>
      </c>
      <c r="U11" s="243"/>
      <c r="V11" s="243"/>
      <c r="W11" s="252"/>
      <c r="X11" s="246"/>
      <c r="Y11" s="246"/>
      <c r="Z11" s="247"/>
      <c r="AA11" s="248"/>
      <c r="AB11" s="251" t="s">
        <v>573</v>
      </c>
      <c r="AC11" s="243"/>
      <c r="AD11" s="244"/>
      <c r="AE11" s="246"/>
      <c r="AF11" s="246"/>
      <c r="AG11" s="247"/>
      <c r="AH11" s="247"/>
      <c r="AI11" s="249"/>
      <c r="AK11" s="250"/>
      <c r="AL11" s="251" t="s">
        <v>508</v>
      </c>
      <c r="AM11" s="243"/>
      <c r="AN11" s="243"/>
      <c r="AO11" s="252"/>
      <c r="AP11" s="246"/>
      <c r="AQ11" s="246"/>
      <c r="AR11" s="247"/>
      <c r="AS11" s="248"/>
      <c r="AT11" s="251" t="s">
        <v>508</v>
      </c>
      <c r="AU11" s="243"/>
      <c r="AV11" s="244"/>
      <c r="AW11" s="246"/>
      <c r="AX11" s="246"/>
      <c r="AY11" s="247"/>
      <c r="AZ11" s="247"/>
      <c r="BA11" s="249"/>
    </row>
    <row r="12" spans="1:53" ht="21">
      <c r="A12" s="253"/>
      <c r="B12" s="251" t="s">
        <v>574</v>
      </c>
      <c r="C12" s="254"/>
      <c r="D12" s="254"/>
      <c r="E12" s="256"/>
      <c r="F12" s="246">
        <f t="shared" ref="F12:F17" si="2">+X12+AE12</f>
        <v>0</v>
      </c>
      <c r="G12" s="246">
        <f t="shared" ref="G12:G17" si="3">+Y12+AF12</f>
        <v>0</v>
      </c>
      <c r="H12" s="246">
        <f t="shared" ref="H12:H17" si="4">+Z12+AG12</f>
        <v>0</v>
      </c>
      <c r="I12" s="246">
        <f t="shared" ref="I12:I17" si="5">+AA12+AH12</f>
        <v>0</v>
      </c>
      <c r="J12" s="251" t="s">
        <v>574</v>
      </c>
      <c r="K12" s="254"/>
      <c r="L12" s="255"/>
      <c r="M12" s="246">
        <f t="shared" ref="M12:M17" si="6">+AE12+AW12</f>
        <v>0</v>
      </c>
      <c r="N12" s="246">
        <f t="shared" ref="N12:N17" si="7">+AF12+AM12</f>
        <v>0</v>
      </c>
      <c r="O12" s="246">
        <f t="shared" ref="O12:O17" si="8">+AG12+AN12</f>
        <v>0</v>
      </c>
      <c r="P12" s="246">
        <f t="shared" ref="P12:P17" si="9">+AH12+AO12</f>
        <v>0</v>
      </c>
      <c r="Q12" s="260"/>
      <c r="R12" s="892"/>
      <c r="S12" s="253"/>
      <c r="T12" s="251" t="s">
        <v>574</v>
      </c>
      <c r="U12" s="254"/>
      <c r="V12" s="254"/>
      <c r="W12" s="256"/>
      <c r="X12" s="257"/>
      <c r="Y12" s="257"/>
      <c r="Z12" s="258"/>
      <c r="AA12" s="259"/>
      <c r="AB12" s="251" t="s">
        <v>574</v>
      </c>
      <c r="AC12" s="254"/>
      <c r="AD12" s="255"/>
      <c r="AE12" s="257"/>
      <c r="AF12" s="257"/>
      <c r="AG12" s="258"/>
      <c r="AH12" s="258"/>
      <c r="AI12" s="260"/>
      <c r="AK12" s="253"/>
      <c r="AL12" s="251" t="s">
        <v>509</v>
      </c>
      <c r="AM12" s="254"/>
      <c r="AN12" s="254"/>
      <c r="AO12" s="256"/>
      <c r="AP12" s="257"/>
      <c r="AQ12" s="257"/>
      <c r="AR12" s="258"/>
      <c r="AS12" s="259"/>
      <c r="AT12" s="251" t="s">
        <v>509</v>
      </c>
      <c r="AU12" s="254"/>
      <c r="AV12" s="255"/>
      <c r="AW12" s="257"/>
      <c r="AX12" s="257"/>
      <c r="AY12" s="258"/>
      <c r="AZ12" s="258"/>
      <c r="BA12" s="260"/>
    </row>
    <row r="13" spans="1:53" ht="21">
      <c r="A13" s="261"/>
      <c r="B13" s="262" t="s">
        <v>575</v>
      </c>
      <c r="C13" s="254"/>
      <c r="D13" s="254"/>
      <c r="E13" s="256"/>
      <c r="F13" s="246">
        <f t="shared" si="2"/>
        <v>0</v>
      </c>
      <c r="G13" s="246">
        <f t="shared" si="3"/>
        <v>0</v>
      </c>
      <c r="H13" s="246">
        <f t="shared" si="4"/>
        <v>0</v>
      </c>
      <c r="I13" s="246">
        <f t="shared" si="5"/>
        <v>0</v>
      </c>
      <c r="J13" s="262" t="s">
        <v>575</v>
      </c>
      <c r="K13" s="254"/>
      <c r="L13" s="255"/>
      <c r="M13" s="246">
        <f t="shared" si="6"/>
        <v>0</v>
      </c>
      <c r="N13" s="246">
        <f t="shared" si="7"/>
        <v>0</v>
      </c>
      <c r="O13" s="246">
        <f t="shared" si="8"/>
        <v>0</v>
      </c>
      <c r="P13" s="246">
        <f t="shared" si="9"/>
        <v>0</v>
      </c>
      <c r="Q13" s="260"/>
      <c r="R13" s="892"/>
      <c r="S13" s="261"/>
      <c r="T13" s="262" t="s">
        <v>575</v>
      </c>
      <c r="U13" s="254"/>
      <c r="V13" s="254"/>
      <c r="W13" s="256"/>
      <c r="X13" s="257"/>
      <c r="Y13" s="257"/>
      <c r="Z13" s="257"/>
      <c r="AA13" s="259"/>
      <c r="AB13" s="262" t="s">
        <v>575</v>
      </c>
      <c r="AC13" s="254"/>
      <c r="AD13" s="255"/>
      <c r="AE13" s="257"/>
      <c r="AF13" s="257"/>
      <c r="AG13" s="257"/>
      <c r="AH13" s="263"/>
      <c r="AI13" s="260"/>
      <c r="AK13" s="261"/>
      <c r="AL13" s="262" t="s">
        <v>510</v>
      </c>
      <c r="AM13" s="254"/>
      <c r="AN13" s="254"/>
      <c r="AO13" s="256"/>
      <c r="AP13" s="257"/>
      <c r="AQ13" s="257"/>
      <c r="AR13" s="257"/>
      <c r="AS13" s="259"/>
      <c r="AT13" s="262" t="s">
        <v>510</v>
      </c>
      <c r="AU13" s="254"/>
      <c r="AV13" s="255"/>
      <c r="AW13" s="257"/>
      <c r="AX13" s="257"/>
      <c r="AY13" s="257"/>
      <c r="AZ13" s="263"/>
      <c r="BA13" s="260"/>
    </row>
    <row r="14" spans="1:53" s="219" customFormat="1">
      <c r="A14" s="250" t="s">
        <v>108</v>
      </c>
      <c r="B14" s="264"/>
      <c r="C14" s="265"/>
      <c r="D14" s="266"/>
      <c r="E14" s="252"/>
      <c r="F14" s="246">
        <f t="shared" si="2"/>
        <v>0</v>
      </c>
      <c r="G14" s="246">
        <f t="shared" si="3"/>
        <v>0</v>
      </c>
      <c r="H14" s="246">
        <f t="shared" si="4"/>
        <v>0</v>
      </c>
      <c r="I14" s="246">
        <f t="shared" si="5"/>
        <v>0</v>
      </c>
      <c r="J14" s="270" t="s">
        <v>108</v>
      </c>
      <c r="K14" s="265"/>
      <c r="L14" s="271"/>
      <c r="M14" s="246">
        <f t="shared" si="6"/>
        <v>0</v>
      </c>
      <c r="N14" s="246">
        <f t="shared" si="7"/>
        <v>0</v>
      </c>
      <c r="O14" s="246">
        <f t="shared" si="8"/>
        <v>0</v>
      </c>
      <c r="P14" s="246">
        <f t="shared" si="9"/>
        <v>0</v>
      </c>
      <c r="Q14" s="272"/>
      <c r="R14" s="891"/>
      <c r="S14" s="250" t="s">
        <v>108</v>
      </c>
      <c r="T14" s="264"/>
      <c r="U14" s="265"/>
      <c r="V14" s="266"/>
      <c r="W14" s="252"/>
      <c r="X14" s="267"/>
      <c r="Y14" s="267"/>
      <c r="Z14" s="268"/>
      <c r="AA14" s="269"/>
      <c r="AB14" s="270" t="s">
        <v>108</v>
      </c>
      <c r="AC14" s="265"/>
      <c r="AD14" s="271"/>
      <c r="AE14" s="267"/>
      <c r="AF14" s="267"/>
      <c r="AG14" s="268"/>
      <c r="AH14" s="268"/>
      <c r="AI14" s="272"/>
      <c r="AK14" s="250" t="s">
        <v>108</v>
      </c>
      <c r="AL14" s="264"/>
      <c r="AM14" s="265"/>
      <c r="AN14" s="266"/>
      <c r="AO14" s="252"/>
      <c r="AP14" s="267"/>
      <c r="AQ14" s="267"/>
      <c r="AR14" s="268"/>
      <c r="AS14" s="269"/>
      <c r="AT14" s="270" t="s">
        <v>108</v>
      </c>
      <c r="AU14" s="265"/>
      <c r="AV14" s="271"/>
      <c r="AW14" s="267"/>
      <c r="AX14" s="267"/>
      <c r="AY14" s="268"/>
      <c r="AZ14" s="268"/>
      <c r="BA14" s="272"/>
    </row>
    <row r="15" spans="1:53" s="219" customFormat="1" ht="21">
      <c r="A15" s="273"/>
      <c r="B15" s="251" t="s">
        <v>573</v>
      </c>
      <c r="C15" s="243"/>
      <c r="D15" s="243"/>
      <c r="E15" s="274"/>
      <c r="F15" s="246">
        <f t="shared" si="2"/>
        <v>0</v>
      </c>
      <c r="G15" s="246">
        <f t="shared" si="3"/>
        <v>0</v>
      </c>
      <c r="H15" s="246">
        <f t="shared" si="4"/>
        <v>0</v>
      </c>
      <c r="I15" s="246">
        <f t="shared" si="5"/>
        <v>0</v>
      </c>
      <c r="J15" s="251" t="s">
        <v>573</v>
      </c>
      <c r="K15" s="243"/>
      <c r="L15" s="244"/>
      <c r="M15" s="246">
        <f t="shared" si="6"/>
        <v>0</v>
      </c>
      <c r="N15" s="246">
        <f t="shared" si="7"/>
        <v>0</v>
      </c>
      <c r="O15" s="246">
        <f t="shared" si="8"/>
        <v>0</v>
      </c>
      <c r="P15" s="246">
        <f t="shared" si="9"/>
        <v>0</v>
      </c>
      <c r="Q15" s="272"/>
      <c r="R15" s="891"/>
      <c r="S15" s="273"/>
      <c r="T15" s="251" t="s">
        <v>573</v>
      </c>
      <c r="U15" s="243"/>
      <c r="V15" s="243"/>
      <c r="W15" s="274"/>
      <c r="X15" s="275"/>
      <c r="Y15" s="275"/>
      <c r="Z15" s="276"/>
      <c r="AA15" s="248"/>
      <c r="AB15" s="251" t="s">
        <v>573</v>
      </c>
      <c r="AC15" s="243"/>
      <c r="AD15" s="244"/>
      <c r="AE15" s="267"/>
      <c r="AF15" s="267"/>
      <c r="AG15" s="268"/>
      <c r="AH15" s="268"/>
      <c r="AI15" s="272"/>
      <c r="AK15" s="273"/>
      <c r="AL15" s="251" t="s">
        <v>508</v>
      </c>
      <c r="AM15" s="243"/>
      <c r="AN15" s="243"/>
      <c r="AO15" s="274"/>
      <c r="AP15" s="275"/>
      <c r="AQ15" s="275"/>
      <c r="AR15" s="276"/>
      <c r="AS15" s="248"/>
      <c r="AT15" s="251" t="s">
        <v>508</v>
      </c>
      <c r="AU15" s="243"/>
      <c r="AV15" s="244"/>
      <c r="AW15" s="267"/>
      <c r="AX15" s="267"/>
      <c r="AY15" s="268"/>
      <c r="AZ15" s="268"/>
      <c r="BA15" s="272"/>
    </row>
    <row r="16" spans="1:53" ht="21">
      <c r="A16" s="261"/>
      <c r="B16" s="251" t="s">
        <v>574</v>
      </c>
      <c r="C16" s="254"/>
      <c r="D16" s="254"/>
      <c r="E16" s="256"/>
      <c r="F16" s="246">
        <f t="shared" si="2"/>
        <v>0</v>
      </c>
      <c r="G16" s="246">
        <f t="shared" si="3"/>
        <v>0</v>
      </c>
      <c r="H16" s="246">
        <f t="shared" si="4"/>
        <v>0</v>
      </c>
      <c r="I16" s="246">
        <f t="shared" si="5"/>
        <v>0</v>
      </c>
      <c r="J16" s="251" t="s">
        <v>574</v>
      </c>
      <c r="K16" s="254"/>
      <c r="L16" s="255"/>
      <c r="M16" s="246">
        <f t="shared" si="6"/>
        <v>0</v>
      </c>
      <c r="N16" s="246">
        <f t="shared" si="7"/>
        <v>0</v>
      </c>
      <c r="O16" s="246">
        <f t="shared" si="8"/>
        <v>0</v>
      </c>
      <c r="P16" s="246">
        <f t="shared" si="9"/>
        <v>0</v>
      </c>
      <c r="Q16" s="260"/>
      <c r="R16" s="892"/>
      <c r="S16" s="261"/>
      <c r="T16" s="251" t="s">
        <v>574</v>
      </c>
      <c r="U16" s="254"/>
      <c r="V16" s="254"/>
      <c r="W16" s="256"/>
      <c r="X16" s="277"/>
      <c r="Y16" s="277"/>
      <c r="Z16" s="260"/>
      <c r="AA16" s="259"/>
      <c r="AB16" s="251" t="s">
        <v>574</v>
      </c>
      <c r="AC16" s="254"/>
      <c r="AD16" s="255"/>
      <c r="AE16" s="277"/>
      <c r="AF16" s="277"/>
      <c r="AG16" s="260"/>
      <c r="AH16" s="268"/>
      <c r="AI16" s="260"/>
      <c r="AK16" s="261"/>
      <c r="AL16" s="251" t="s">
        <v>509</v>
      </c>
      <c r="AM16" s="254"/>
      <c r="AN16" s="254"/>
      <c r="AO16" s="256"/>
      <c r="AP16" s="277"/>
      <c r="AQ16" s="277"/>
      <c r="AR16" s="260"/>
      <c r="AS16" s="259"/>
      <c r="AT16" s="251" t="s">
        <v>509</v>
      </c>
      <c r="AU16" s="254"/>
      <c r="AV16" s="255"/>
      <c r="AW16" s="277"/>
      <c r="AX16" s="277"/>
      <c r="AY16" s="260"/>
      <c r="AZ16" s="268"/>
      <c r="BA16" s="260"/>
    </row>
    <row r="17" spans="1:53" ht="21.75" thickBot="1">
      <c r="A17" s="278"/>
      <c r="B17" s="262" t="s">
        <v>575</v>
      </c>
      <c r="C17" s="254"/>
      <c r="D17" s="254"/>
      <c r="E17" s="279"/>
      <c r="F17" s="246">
        <f t="shared" si="2"/>
        <v>0</v>
      </c>
      <c r="G17" s="246">
        <f t="shared" si="3"/>
        <v>0</v>
      </c>
      <c r="H17" s="246">
        <f t="shared" si="4"/>
        <v>0</v>
      </c>
      <c r="I17" s="246">
        <f t="shared" si="5"/>
        <v>0</v>
      </c>
      <c r="J17" s="262" t="s">
        <v>575</v>
      </c>
      <c r="K17" s="254"/>
      <c r="L17" s="255"/>
      <c r="M17" s="246">
        <f t="shared" si="6"/>
        <v>0</v>
      </c>
      <c r="N17" s="246">
        <f t="shared" si="7"/>
        <v>0</v>
      </c>
      <c r="O17" s="246">
        <f t="shared" si="8"/>
        <v>0</v>
      </c>
      <c r="P17" s="246">
        <f t="shared" si="9"/>
        <v>0</v>
      </c>
      <c r="Q17" s="283"/>
      <c r="R17" s="892"/>
      <c r="S17" s="278"/>
      <c r="T17" s="262" t="s">
        <v>575</v>
      </c>
      <c r="U17" s="254"/>
      <c r="V17" s="254"/>
      <c r="W17" s="279"/>
      <c r="X17" s="280"/>
      <c r="Y17" s="280"/>
      <c r="Z17" s="281"/>
      <c r="AA17" s="282"/>
      <c r="AB17" s="262" t="s">
        <v>575</v>
      </c>
      <c r="AC17" s="254"/>
      <c r="AD17" s="255"/>
      <c r="AE17" s="280"/>
      <c r="AF17" s="280"/>
      <c r="AG17" s="281"/>
      <c r="AH17" s="281"/>
      <c r="AI17" s="283"/>
      <c r="AK17" s="278"/>
      <c r="AL17" s="262" t="s">
        <v>510</v>
      </c>
      <c r="AM17" s="254"/>
      <c r="AN17" s="254"/>
      <c r="AO17" s="279"/>
      <c r="AP17" s="280"/>
      <c r="AQ17" s="280"/>
      <c r="AR17" s="281"/>
      <c r="AS17" s="282"/>
      <c r="AT17" s="262" t="s">
        <v>510</v>
      </c>
      <c r="AU17" s="254"/>
      <c r="AV17" s="255"/>
      <c r="AW17" s="280"/>
      <c r="AX17" s="280"/>
      <c r="AY17" s="281"/>
      <c r="AZ17" s="281"/>
      <c r="BA17" s="283"/>
    </row>
    <row r="18" spans="1:53" s="296" customFormat="1" ht="21.75" thickBot="1">
      <c r="A18" s="284" t="s">
        <v>109</v>
      </c>
      <c r="B18" s="285"/>
      <c r="C18" s="286"/>
      <c r="D18" s="287"/>
      <c r="E18" s="288"/>
      <c r="F18" s="289"/>
      <c r="G18" s="290"/>
      <c r="H18" s="291"/>
      <c r="I18" s="292"/>
      <c r="J18" s="293" t="s">
        <v>109</v>
      </c>
      <c r="K18" s="286"/>
      <c r="L18" s="294"/>
      <c r="M18" s="289"/>
      <c r="N18" s="290"/>
      <c r="O18" s="291"/>
      <c r="P18" s="291"/>
      <c r="Q18" s="295"/>
      <c r="R18" s="303"/>
      <c r="S18" s="284" t="s">
        <v>109</v>
      </c>
      <c r="T18" s="285"/>
      <c r="U18" s="286"/>
      <c r="V18" s="287"/>
      <c r="W18" s="288"/>
      <c r="X18" s="289"/>
      <c r="Y18" s="290"/>
      <c r="Z18" s="291"/>
      <c r="AA18" s="292"/>
      <c r="AB18" s="293" t="s">
        <v>109</v>
      </c>
      <c r="AC18" s="286"/>
      <c r="AD18" s="294"/>
      <c r="AE18" s="289"/>
      <c r="AF18" s="290"/>
      <c r="AG18" s="291"/>
      <c r="AH18" s="291"/>
      <c r="AI18" s="295"/>
      <c r="AK18" s="284" t="s">
        <v>109</v>
      </c>
      <c r="AL18" s="285"/>
      <c r="AM18" s="286"/>
      <c r="AN18" s="287"/>
      <c r="AO18" s="288"/>
      <c r="AP18" s="289"/>
      <c r="AQ18" s="290"/>
      <c r="AR18" s="291"/>
      <c r="AS18" s="292"/>
      <c r="AT18" s="293" t="s">
        <v>109</v>
      </c>
      <c r="AU18" s="286"/>
      <c r="AV18" s="294"/>
      <c r="AW18" s="289"/>
      <c r="AX18" s="290"/>
      <c r="AY18" s="291"/>
      <c r="AZ18" s="291"/>
      <c r="BA18" s="295"/>
    </row>
    <row r="19" spans="1:53" s="296" customFormat="1" ht="21">
      <c r="A19" s="297"/>
      <c r="B19" s="251" t="s">
        <v>573</v>
      </c>
      <c r="C19" s="243"/>
      <c r="D19" s="243"/>
      <c r="E19" s="298"/>
      <c r="F19" s="246">
        <f t="shared" ref="F19:F21" si="10">+X19+AE19</f>
        <v>0</v>
      </c>
      <c r="G19" s="246">
        <f t="shared" ref="G19:G21" si="11">+Y19+AF19</f>
        <v>0</v>
      </c>
      <c r="H19" s="246">
        <f t="shared" ref="H19:H21" si="12">+Z19+AG19</f>
        <v>0</v>
      </c>
      <c r="I19" s="246">
        <f t="shared" ref="I19:I21" si="13">+AA19+AH19</f>
        <v>0</v>
      </c>
      <c r="J19" s="251" t="s">
        <v>573</v>
      </c>
      <c r="K19" s="243"/>
      <c r="L19" s="244"/>
      <c r="M19" s="246">
        <f t="shared" ref="M19:M21" si="14">+AE19+AW19</f>
        <v>0</v>
      </c>
      <c r="N19" s="246">
        <f t="shared" ref="N19:N21" si="15">+AF19+AM19</f>
        <v>0</v>
      </c>
      <c r="O19" s="246">
        <f t="shared" ref="O19:O21" si="16">+AG19+AN19</f>
        <v>0</v>
      </c>
      <c r="P19" s="246">
        <f t="shared" ref="P19:P21" si="17">+AH19+AO19</f>
        <v>0</v>
      </c>
      <c r="Q19" s="303"/>
      <c r="R19" s="303"/>
      <c r="S19" s="297"/>
      <c r="T19" s="251" t="s">
        <v>573</v>
      </c>
      <c r="U19" s="243"/>
      <c r="V19" s="243"/>
      <c r="W19" s="298"/>
      <c r="X19" s="299"/>
      <c r="Y19" s="300"/>
      <c r="Z19" s="301"/>
      <c r="AA19" s="302"/>
      <c r="AB19" s="251" t="s">
        <v>573</v>
      </c>
      <c r="AC19" s="243"/>
      <c r="AD19" s="244"/>
      <c r="AE19" s="299"/>
      <c r="AF19" s="300"/>
      <c r="AG19" s="301"/>
      <c r="AH19" s="301"/>
      <c r="AI19" s="303"/>
      <c r="AK19" s="297"/>
      <c r="AL19" s="251" t="s">
        <v>508</v>
      </c>
      <c r="AM19" s="243"/>
      <c r="AN19" s="243"/>
      <c r="AO19" s="298"/>
      <c r="AP19" s="299"/>
      <c r="AQ19" s="300"/>
      <c r="AR19" s="301"/>
      <c r="AS19" s="302"/>
      <c r="AT19" s="251" t="s">
        <v>508</v>
      </c>
      <c r="AU19" s="243"/>
      <c r="AV19" s="244"/>
      <c r="AW19" s="299"/>
      <c r="AX19" s="300"/>
      <c r="AY19" s="301"/>
      <c r="AZ19" s="301"/>
      <c r="BA19" s="303"/>
    </row>
    <row r="20" spans="1:53" s="308" customFormat="1" ht="21">
      <c r="A20" s="261"/>
      <c r="B20" s="251" t="s">
        <v>574</v>
      </c>
      <c r="C20" s="254"/>
      <c r="D20" s="254"/>
      <c r="E20" s="256"/>
      <c r="F20" s="246">
        <f t="shared" si="10"/>
        <v>0</v>
      </c>
      <c r="G20" s="246">
        <f t="shared" si="11"/>
        <v>0</v>
      </c>
      <c r="H20" s="246">
        <f t="shared" si="12"/>
        <v>0</v>
      </c>
      <c r="I20" s="246">
        <f t="shared" si="13"/>
        <v>0</v>
      </c>
      <c r="J20" s="251" t="s">
        <v>574</v>
      </c>
      <c r="K20" s="254"/>
      <c r="L20" s="255"/>
      <c r="M20" s="246">
        <f t="shared" si="14"/>
        <v>0</v>
      </c>
      <c r="N20" s="246">
        <f t="shared" si="15"/>
        <v>0</v>
      </c>
      <c r="O20" s="246">
        <f t="shared" si="16"/>
        <v>0</v>
      </c>
      <c r="P20" s="246">
        <f t="shared" si="17"/>
        <v>0</v>
      </c>
      <c r="Q20" s="307"/>
      <c r="R20" s="893"/>
      <c r="S20" s="261"/>
      <c r="T20" s="251" t="s">
        <v>574</v>
      </c>
      <c r="U20" s="254"/>
      <c r="V20" s="254"/>
      <c r="W20" s="256"/>
      <c r="X20" s="304"/>
      <c r="Y20" s="304"/>
      <c r="Z20" s="305"/>
      <c r="AA20" s="306"/>
      <c r="AB20" s="251" t="s">
        <v>574</v>
      </c>
      <c r="AC20" s="254"/>
      <c r="AD20" s="255"/>
      <c r="AE20" s="304"/>
      <c r="AF20" s="304"/>
      <c r="AG20" s="305"/>
      <c r="AH20" s="305"/>
      <c r="AI20" s="307"/>
      <c r="AK20" s="261"/>
      <c r="AL20" s="251" t="s">
        <v>509</v>
      </c>
      <c r="AM20" s="254"/>
      <c r="AN20" s="254"/>
      <c r="AO20" s="256"/>
      <c r="AP20" s="304"/>
      <c r="AQ20" s="304"/>
      <c r="AR20" s="305"/>
      <c r="AS20" s="306"/>
      <c r="AT20" s="251" t="s">
        <v>509</v>
      </c>
      <c r="AU20" s="254"/>
      <c r="AV20" s="255"/>
      <c r="AW20" s="304"/>
      <c r="AX20" s="304"/>
      <c r="AY20" s="305"/>
      <c r="AZ20" s="305"/>
      <c r="BA20" s="307"/>
    </row>
    <row r="21" spans="1:53" s="315" customFormat="1" ht="21">
      <c r="A21" s="261"/>
      <c r="B21" s="262" t="s">
        <v>575</v>
      </c>
      <c r="C21" s="254"/>
      <c r="D21" s="254"/>
      <c r="E21" s="309"/>
      <c r="F21" s="246">
        <f t="shared" si="10"/>
        <v>0</v>
      </c>
      <c r="G21" s="246">
        <f t="shared" si="11"/>
        <v>0</v>
      </c>
      <c r="H21" s="246">
        <f t="shared" si="12"/>
        <v>0</v>
      </c>
      <c r="I21" s="246">
        <f t="shared" si="13"/>
        <v>0</v>
      </c>
      <c r="J21" s="262" t="s">
        <v>575</v>
      </c>
      <c r="K21" s="254"/>
      <c r="L21" s="255"/>
      <c r="M21" s="246">
        <f t="shared" si="14"/>
        <v>0</v>
      </c>
      <c r="N21" s="246">
        <f t="shared" si="15"/>
        <v>0</v>
      </c>
      <c r="O21" s="246">
        <f t="shared" si="16"/>
        <v>0</v>
      </c>
      <c r="P21" s="246">
        <f t="shared" si="17"/>
        <v>0</v>
      </c>
      <c r="Q21" s="314"/>
      <c r="R21" s="300"/>
      <c r="S21" s="261"/>
      <c r="T21" s="262" t="s">
        <v>575</v>
      </c>
      <c r="U21" s="254"/>
      <c r="V21" s="254"/>
      <c r="W21" s="309"/>
      <c r="X21" s="304"/>
      <c r="Y21" s="310"/>
      <c r="Z21" s="311"/>
      <c r="AA21" s="312"/>
      <c r="AB21" s="262" t="s">
        <v>575</v>
      </c>
      <c r="AC21" s="254"/>
      <c r="AD21" s="255"/>
      <c r="AE21" s="304"/>
      <c r="AF21" s="310"/>
      <c r="AG21" s="311"/>
      <c r="AH21" s="313"/>
      <c r="AI21" s="314"/>
      <c r="AK21" s="261"/>
      <c r="AL21" s="262" t="s">
        <v>510</v>
      </c>
      <c r="AM21" s="254"/>
      <c r="AN21" s="254"/>
      <c r="AO21" s="309"/>
      <c r="AP21" s="304"/>
      <c r="AQ21" s="310"/>
      <c r="AR21" s="311"/>
      <c r="AS21" s="312"/>
      <c r="AT21" s="262" t="s">
        <v>510</v>
      </c>
      <c r="AU21" s="254"/>
      <c r="AV21" s="255"/>
      <c r="AW21" s="304"/>
      <c r="AX21" s="310"/>
      <c r="AY21" s="311"/>
      <c r="AZ21" s="313"/>
      <c r="BA21" s="314"/>
    </row>
    <row r="22" spans="1:53" ht="21">
      <c r="A22" s="316"/>
      <c r="B22" s="317"/>
      <c r="C22" s="318"/>
      <c r="D22" s="319"/>
      <c r="E22" s="319"/>
      <c r="F22" s="318"/>
      <c r="G22" s="318"/>
      <c r="H22" s="318"/>
      <c r="I22" s="318"/>
      <c r="J22" s="318"/>
      <c r="K22" s="317"/>
      <c r="L22" s="318"/>
      <c r="M22" s="318"/>
      <c r="N22" s="318"/>
      <c r="O22" s="318"/>
      <c r="P22" s="318"/>
      <c r="Q22" s="318"/>
      <c r="R22" s="318"/>
    </row>
    <row r="23" spans="1:53" ht="21">
      <c r="A23" s="320"/>
      <c r="B23" s="317"/>
      <c r="C23" s="318"/>
      <c r="D23" s="319"/>
      <c r="E23" s="319"/>
      <c r="F23" s="318"/>
      <c r="G23" s="318"/>
      <c r="H23" s="318"/>
      <c r="I23" s="318"/>
      <c r="J23" s="318"/>
      <c r="K23" s="317"/>
      <c r="L23" s="318"/>
      <c r="M23" s="318"/>
      <c r="N23" s="318"/>
      <c r="O23" s="318"/>
      <c r="P23" s="318"/>
      <c r="Q23" s="318"/>
      <c r="R23" s="318"/>
    </row>
    <row r="24" spans="1:53" ht="21">
      <c r="A24" s="320"/>
      <c r="B24" s="317"/>
      <c r="C24" s="318"/>
      <c r="D24" s="319"/>
      <c r="E24" s="319"/>
      <c r="F24" s="318"/>
      <c r="G24" s="318"/>
      <c r="H24" s="318"/>
      <c r="I24" s="318"/>
      <c r="J24" s="318"/>
      <c r="K24" s="317"/>
      <c r="L24" s="318"/>
      <c r="M24" s="318"/>
      <c r="N24" s="318"/>
      <c r="O24" s="318"/>
      <c r="P24" s="318"/>
      <c r="Q24" s="318"/>
      <c r="R24" s="318"/>
    </row>
    <row r="25" spans="1:53" ht="21">
      <c r="A25" s="320"/>
      <c r="B25" s="317"/>
      <c r="C25" s="318"/>
      <c r="D25" s="319"/>
      <c r="E25" s="319"/>
      <c r="F25" s="318"/>
      <c r="G25" s="318"/>
      <c r="H25" s="318"/>
      <c r="I25" s="318"/>
      <c r="J25" s="318"/>
      <c r="K25" s="317"/>
      <c r="L25" s="318"/>
      <c r="M25" s="318"/>
      <c r="N25" s="318"/>
      <c r="O25" s="318"/>
      <c r="P25" s="318"/>
      <c r="Q25" s="318"/>
      <c r="R25" s="318"/>
    </row>
    <row r="26" spans="1:53" ht="21">
      <c r="A26" s="320"/>
      <c r="B26" s="317"/>
      <c r="C26" s="318"/>
      <c r="D26" s="319"/>
      <c r="E26" s="319"/>
      <c r="F26" s="318"/>
      <c r="G26" s="318"/>
      <c r="H26" s="318"/>
      <c r="I26" s="318"/>
      <c r="J26" s="318"/>
      <c r="K26" s="317"/>
      <c r="L26" s="318"/>
      <c r="M26" s="318"/>
      <c r="N26" s="318"/>
      <c r="O26" s="318"/>
      <c r="P26" s="318"/>
      <c r="Q26" s="318"/>
      <c r="R26" s="318"/>
    </row>
    <row r="27" spans="1:53" ht="21.75" thickBot="1">
      <c r="A27" s="320"/>
      <c r="B27" s="317"/>
      <c r="C27" s="318"/>
      <c r="D27" s="319"/>
      <c r="E27" s="319"/>
      <c r="F27" s="318"/>
      <c r="G27" s="318"/>
      <c r="H27" s="318"/>
      <c r="I27" s="318"/>
      <c r="J27" s="318"/>
      <c r="K27" s="317"/>
      <c r="L27" s="318"/>
      <c r="M27" s="318"/>
      <c r="N27" s="318"/>
      <c r="O27" s="318"/>
      <c r="P27" s="318"/>
      <c r="Q27" s="318"/>
      <c r="R27" s="318"/>
    </row>
    <row r="28" spans="1:53" ht="21">
      <c r="A28" s="1148" t="s">
        <v>253</v>
      </c>
      <c r="B28" s="1149"/>
      <c r="C28" s="1149"/>
      <c r="D28" s="1149"/>
      <c r="E28" s="1149"/>
      <c r="F28" s="1149"/>
      <c r="G28" s="1149"/>
      <c r="H28" s="1149"/>
      <c r="I28" s="1149"/>
      <c r="J28" s="1149"/>
      <c r="K28" s="1149"/>
      <c r="L28" s="1149"/>
      <c r="M28" s="1149"/>
      <c r="N28" s="1149"/>
      <c r="O28" s="1149"/>
      <c r="P28" s="1149"/>
      <c r="Q28" s="1149"/>
      <c r="R28" s="1149"/>
      <c r="S28" s="1149"/>
      <c r="T28" s="1149"/>
      <c r="U28" s="1149"/>
      <c r="V28" s="1149"/>
      <c r="W28" s="1149"/>
      <c r="X28" s="1149"/>
      <c r="Y28" s="1150"/>
      <c r="AA28" s="1148" t="s">
        <v>254</v>
      </c>
      <c r="AB28" s="1149"/>
      <c r="AC28" s="1149"/>
      <c r="AD28" s="1149"/>
      <c r="AE28" s="1149"/>
      <c r="AF28" s="1149"/>
      <c r="AG28" s="1149"/>
      <c r="AH28" s="1149"/>
      <c r="AI28" s="1149"/>
      <c r="AJ28" s="1149"/>
      <c r="AK28" s="1149"/>
      <c r="AL28" s="1149"/>
      <c r="AM28" s="1149"/>
      <c r="AN28" s="1149"/>
      <c r="AO28" s="1149"/>
      <c r="AP28" s="1149"/>
      <c r="AQ28" s="1149"/>
      <c r="AR28" s="1149"/>
      <c r="AS28" s="1149"/>
      <c r="AT28" s="1149"/>
      <c r="AU28" s="1149"/>
      <c r="AV28" s="1149"/>
      <c r="AW28" s="1149"/>
      <c r="AX28" s="1149"/>
      <c r="AY28" s="1150"/>
    </row>
    <row r="29" spans="1:53">
      <c r="A29" s="894" t="s">
        <v>110</v>
      </c>
      <c r="B29" s="196"/>
      <c r="C29" s="196"/>
      <c r="D29" s="321"/>
      <c r="E29" s="321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895"/>
      <c r="AA29" s="894" t="s">
        <v>110</v>
      </c>
      <c r="AB29" s="196"/>
      <c r="AC29" s="196"/>
      <c r="AD29" s="321"/>
      <c r="AE29" s="321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895"/>
    </row>
    <row r="30" spans="1:53">
      <c r="A30" s="894" t="s">
        <v>548</v>
      </c>
      <c r="B30" s="196"/>
      <c r="C30" s="196"/>
      <c r="D30" s="321"/>
      <c r="E30" s="321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895"/>
      <c r="AA30" s="894" t="s">
        <v>362</v>
      </c>
      <c r="AB30" s="196"/>
      <c r="AC30" s="196"/>
      <c r="AD30" s="321"/>
      <c r="AE30" s="321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895"/>
    </row>
    <row r="31" spans="1:53" ht="19.5" thickBot="1">
      <c r="A31" s="896"/>
      <c r="B31" s="322" t="s">
        <v>98</v>
      </c>
      <c r="K31" s="322"/>
      <c r="Y31" s="897"/>
      <c r="AA31" s="896"/>
      <c r="AB31" s="322" t="s">
        <v>98</v>
      </c>
      <c r="AD31" s="323"/>
      <c r="AE31" s="323"/>
      <c r="AK31" s="322"/>
      <c r="AY31" s="897"/>
    </row>
    <row r="32" spans="1:53" ht="18" customHeight="1">
      <c r="A32" s="324"/>
      <c r="B32" s="325" t="s">
        <v>99</v>
      </c>
      <c r="C32" s="325"/>
      <c r="D32" s="326"/>
      <c r="E32" s="326"/>
      <c r="F32" s="325"/>
      <c r="G32" s="325"/>
      <c r="H32" s="325"/>
      <c r="I32" s="325"/>
      <c r="J32" s="325"/>
      <c r="K32" s="325"/>
      <c r="L32" s="327"/>
      <c r="M32" s="324"/>
      <c r="N32" s="325" t="s">
        <v>100</v>
      </c>
      <c r="O32" s="325"/>
      <c r="P32" s="326"/>
      <c r="Q32" s="326"/>
      <c r="R32" s="325"/>
      <c r="S32" s="325"/>
      <c r="T32" s="325"/>
      <c r="U32" s="325"/>
      <c r="V32" s="325"/>
      <c r="W32" s="325"/>
      <c r="X32" s="327"/>
      <c r="Y32" s="328" t="s">
        <v>70</v>
      </c>
      <c r="AA32" s="324"/>
      <c r="AB32" s="325" t="s">
        <v>99</v>
      </c>
      <c r="AC32" s="325"/>
      <c r="AD32" s="326"/>
      <c r="AE32" s="326"/>
      <c r="AF32" s="325"/>
      <c r="AG32" s="325"/>
      <c r="AH32" s="325"/>
      <c r="AI32" s="325"/>
      <c r="AJ32" s="325"/>
      <c r="AK32" s="325"/>
      <c r="AL32" s="327"/>
      <c r="AM32" s="324"/>
      <c r="AN32" s="325" t="s">
        <v>100</v>
      </c>
      <c r="AO32" s="325"/>
      <c r="AP32" s="326"/>
      <c r="AQ32" s="326"/>
      <c r="AR32" s="325"/>
      <c r="AS32" s="325"/>
      <c r="AT32" s="325"/>
      <c r="AU32" s="325"/>
      <c r="AV32" s="325"/>
      <c r="AW32" s="325"/>
      <c r="AX32" s="327"/>
      <c r="AY32" s="328" t="s">
        <v>70</v>
      </c>
    </row>
    <row r="33" spans="1:51" s="219" customFormat="1" ht="21" customHeight="1">
      <c r="A33" s="329" t="s">
        <v>101</v>
      </c>
      <c r="B33" s="330" t="s">
        <v>111</v>
      </c>
      <c r="C33" s="898" t="s">
        <v>112</v>
      </c>
      <c r="D33" s="1141" t="s">
        <v>113</v>
      </c>
      <c r="E33" s="1142"/>
      <c r="F33" s="1133" t="s">
        <v>103</v>
      </c>
      <c r="G33" s="1134"/>
      <c r="H33" s="1135"/>
      <c r="I33" s="898" t="s">
        <v>114</v>
      </c>
      <c r="J33" s="1136" t="s">
        <v>115</v>
      </c>
      <c r="K33" s="1137"/>
      <c r="L33" s="331" t="s">
        <v>70</v>
      </c>
      <c r="M33" s="329" t="s">
        <v>101</v>
      </c>
      <c r="N33" s="1143" t="s">
        <v>111</v>
      </c>
      <c r="O33" s="898" t="s">
        <v>112</v>
      </c>
      <c r="P33" s="1141" t="s">
        <v>113</v>
      </c>
      <c r="Q33" s="1142"/>
      <c r="R33" s="1133" t="s">
        <v>103</v>
      </c>
      <c r="S33" s="1134"/>
      <c r="T33" s="1135"/>
      <c r="U33" s="898" t="s">
        <v>114</v>
      </c>
      <c r="V33" s="1136" t="s">
        <v>115</v>
      </c>
      <c r="W33" s="1137"/>
      <c r="X33" s="331" t="s">
        <v>70</v>
      </c>
      <c r="Y33" s="332" t="s">
        <v>107</v>
      </c>
      <c r="AA33" s="329" t="s">
        <v>101</v>
      </c>
      <c r="AB33" s="330" t="s">
        <v>111</v>
      </c>
      <c r="AC33" s="898" t="s">
        <v>112</v>
      </c>
      <c r="AD33" s="1141" t="s">
        <v>113</v>
      </c>
      <c r="AE33" s="1142"/>
      <c r="AF33" s="1133" t="s">
        <v>103</v>
      </c>
      <c r="AG33" s="1134"/>
      <c r="AH33" s="1135"/>
      <c r="AI33" s="898" t="s">
        <v>114</v>
      </c>
      <c r="AJ33" s="1136" t="s">
        <v>115</v>
      </c>
      <c r="AK33" s="1137"/>
      <c r="AL33" s="331" t="s">
        <v>70</v>
      </c>
      <c r="AM33" s="329" t="s">
        <v>101</v>
      </c>
      <c r="AN33" s="1143" t="s">
        <v>111</v>
      </c>
      <c r="AO33" s="898" t="s">
        <v>112</v>
      </c>
      <c r="AP33" s="1141" t="s">
        <v>113</v>
      </c>
      <c r="AQ33" s="1142"/>
      <c r="AR33" s="1133" t="s">
        <v>103</v>
      </c>
      <c r="AS33" s="1134"/>
      <c r="AT33" s="1135"/>
      <c r="AU33" s="898" t="s">
        <v>114</v>
      </c>
      <c r="AV33" s="1136" t="s">
        <v>115</v>
      </c>
      <c r="AW33" s="1137"/>
      <c r="AX33" s="331" t="s">
        <v>70</v>
      </c>
      <c r="AY33" s="332" t="s">
        <v>107</v>
      </c>
    </row>
    <row r="34" spans="1:51" s="219" customFormat="1">
      <c r="A34" s="333" t="s">
        <v>12</v>
      </c>
      <c r="B34" s="244"/>
      <c r="C34" s="275" t="s">
        <v>0</v>
      </c>
      <c r="D34" s="334" t="s">
        <v>116</v>
      </c>
      <c r="E34" s="334" t="s">
        <v>117</v>
      </c>
      <c r="F34" s="1138" t="s">
        <v>104</v>
      </c>
      <c r="G34" s="1139"/>
      <c r="H34" s="1140"/>
      <c r="I34" s="275" t="s">
        <v>118</v>
      </c>
      <c r="J34" s="275" t="s">
        <v>116</v>
      </c>
      <c r="K34" s="275" t="s">
        <v>117</v>
      </c>
      <c r="L34" s="335" t="s">
        <v>105</v>
      </c>
      <c r="M34" s="333" t="s">
        <v>12</v>
      </c>
      <c r="N34" s="1144"/>
      <c r="O34" s="275" t="s">
        <v>0</v>
      </c>
      <c r="P34" s="334" t="s">
        <v>116</v>
      </c>
      <c r="Q34" s="334" t="s">
        <v>117</v>
      </c>
      <c r="R34" s="1138" t="s">
        <v>104</v>
      </c>
      <c r="S34" s="1139"/>
      <c r="T34" s="1140"/>
      <c r="U34" s="275" t="s">
        <v>118</v>
      </c>
      <c r="V34" s="275" t="s">
        <v>116</v>
      </c>
      <c r="W34" s="275" t="s">
        <v>117</v>
      </c>
      <c r="X34" s="335" t="s">
        <v>106</v>
      </c>
      <c r="Y34" s="332"/>
      <c r="AA34" s="333" t="s">
        <v>12</v>
      </c>
      <c r="AB34" s="244"/>
      <c r="AC34" s="275" t="s">
        <v>0</v>
      </c>
      <c r="AD34" s="334" t="s">
        <v>116</v>
      </c>
      <c r="AE34" s="334" t="s">
        <v>117</v>
      </c>
      <c r="AF34" s="1138" t="s">
        <v>104</v>
      </c>
      <c r="AG34" s="1139"/>
      <c r="AH34" s="1140"/>
      <c r="AI34" s="275" t="s">
        <v>118</v>
      </c>
      <c r="AJ34" s="275" t="s">
        <v>116</v>
      </c>
      <c r="AK34" s="275" t="s">
        <v>117</v>
      </c>
      <c r="AL34" s="335" t="s">
        <v>105</v>
      </c>
      <c r="AM34" s="333" t="s">
        <v>12</v>
      </c>
      <c r="AN34" s="1144"/>
      <c r="AO34" s="275" t="s">
        <v>0</v>
      </c>
      <c r="AP34" s="334" t="s">
        <v>116</v>
      </c>
      <c r="AQ34" s="334" t="s">
        <v>117</v>
      </c>
      <c r="AR34" s="1138" t="s">
        <v>104</v>
      </c>
      <c r="AS34" s="1139"/>
      <c r="AT34" s="1140"/>
      <c r="AU34" s="275" t="s">
        <v>118</v>
      </c>
      <c r="AV34" s="275" t="s">
        <v>116</v>
      </c>
      <c r="AW34" s="275" t="s">
        <v>117</v>
      </c>
      <c r="AX34" s="335" t="s">
        <v>106</v>
      </c>
      <c r="AY34" s="332"/>
    </row>
    <row r="35" spans="1:51" s="219" customFormat="1">
      <c r="A35" s="225"/>
      <c r="B35" s="220"/>
      <c r="C35" s="220"/>
      <c r="D35" s="221"/>
      <c r="E35" s="221"/>
      <c r="F35" s="898" t="s">
        <v>90</v>
      </c>
      <c r="G35" s="898" t="s">
        <v>91</v>
      </c>
      <c r="H35" s="898" t="s">
        <v>0</v>
      </c>
      <c r="I35" s="220"/>
      <c r="J35" s="220"/>
      <c r="K35" s="220"/>
      <c r="L35" s="224"/>
      <c r="M35" s="225"/>
      <c r="N35" s="220"/>
      <c r="O35" s="220"/>
      <c r="P35" s="221"/>
      <c r="Q35" s="221"/>
      <c r="R35" s="898" t="s">
        <v>90</v>
      </c>
      <c r="S35" s="898" t="s">
        <v>91</v>
      </c>
      <c r="T35" s="898" t="s">
        <v>0</v>
      </c>
      <c r="U35" s="220"/>
      <c r="V35" s="220"/>
      <c r="W35" s="220"/>
      <c r="X35" s="229"/>
      <c r="Y35" s="899"/>
      <c r="AA35" s="225"/>
      <c r="AB35" s="220"/>
      <c r="AC35" s="220"/>
      <c r="AD35" s="221"/>
      <c r="AE35" s="221"/>
      <c r="AF35" s="898" t="s">
        <v>90</v>
      </c>
      <c r="AG35" s="898" t="s">
        <v>91</v>
      </c>
      <c r="AH35" s="898" t="s">
        <v>0</v>
      </c>
      <c r="AI35" s="220"/>
      <c r="AJ35" s="220"/>
      <c r="AK35" s="220"/>
      <c r="AL35" s="224"/>
      <c r="AM35" s="225"/>
      <c r="AN35" s="220"/>
      <c r="AO35" s="220"/>
      <c r="AP35" s="221"/>
      <c r="AQ35" s="221"/>
      <c r="AR35" s="898" t="s">
        <v>90</v>
      </c>
      <c r="AS35" s="898" t="s">
        <v>91</v>
      </c>
      <c r="AT35" s="898" t="s">
        <v>0</v>
      </c>
      <c r="AU35" s="220"/>
      <c r="AV35" s="220"/>
      <c r="AW35" s="220"/>
      <c r="AX35" s="229"/>
      <c r="AY35" s="899"/>
    </row>
    <row r="36" spans="1:51" s="340" customFormat="1">
      <c r="A36" s="339" t="s">
        <v>576</v>
      </c>
      <c r="B36" s="336"/>
      <c r="C36" s="336"/>
      <c r="D36" s="337"/>
      <c r="E36" s="337"/>
      <c r="F36" s="336"/>
      <c r="G36" s="336"/>
      <c r="H36" s="336"/>
      <c r="I36" s="336"/>
      <c r="J36" s="336"/>
      <c r="K36" s="336"/>
      <c r="L36" s="338"/>
      <c r="M36" s="339" t="s">
        <v>576</v>
      </c>
      <c r="N36" s="336"/>
      <c r="O36" s="336"/>
      <c r="P36" s="337"/>
      <c r="Q36" s="337"/>
      <c r="R36" s="336"/>
      <c r="S36" s="336"/>
      <c r="T36" s="336"/>
      <c r="U36" s="336"/>
      <c r="V36" s="336"/>
      <c r="W36" s="336"/>
      <c r="X36" s="338"/>
      <c r="Y36" s="900">
        <f t="shared" ref="Y36:Y53" si="18">+L36+X36</f>
        <v>0</v>
      </c>
      <c r="AA36" s="339" t="s">
        <v>576</v>
      </c>
      <c r="AB36" s="336"/>
      <c r="AC36" s="336"/>
      <c r="AD36" s="337"/>
      <c r="AE36" s="337"/>
      <c r="AF36" s="336"/>
      <c r="AG36" s="336"/>
      <c r="AH36" s="336"/>
      <c r="AI36" s="336"/>
      <c r="AJ36" s="336"/>
      <c r="AK36" s="336"/>
      <c r="AL36" s="338"/>
      <c r="AM36" s="339" t="s">
        <v>576</v>
      </c>
      <c r="AN36" s="336"/>
      <c r="AO36" s="336"/>
      <c r="AP36" s="337"/>
      <c r="AQ36" s="337"/>
      <c r="AR36" s="336"/>
      <c r="AS36" s="336"/>
      <c r="AT36" s="336"/>
      <c r="AU36" s="336"/>
      <c r="AV36" s="336"/>
      <c r="AW36" s="336"/>
      <c r="AX36" s="338"/>
      <c r="AY36" s="900">
        <f t="shared" ref="AY36:AY53" si="19">+AL36+AX36</f>
        <v>0</v>
      </c>
    </row>
    <row r="37" spans="1:51">
      <c r="A37" s="341">
        <v>1</v>
      </c>
      <c r="B37" s="260"/>
      <c r="C37" s="342">
        <f>+D37+E37</f>
        <v>0</v>
      </c>
      <c r="D37" s="342"/>
      <c r="E37" s="342"/>
      <c r="F37" s="343"/>
      <c r="G37" s="343"/>
      <c r="H37" s="343">
        <f>+F37+G37</f>
        <v>0</v>
      </c>
      <c r="I37" s="344"/>
      <c r="J37" s="344"/>
      <c r="K37" s="260"/>
      <c r="L37" s="345">
        <f>+((D37*J37)+(E37*K37))*H37</f>
        <v>0</v>
      </c>
      <c r="M37" s="341">
        <v>1</v>
      </c>
      <c r="N37" s="260"/>
      <c r="O37" s="342">
        <f>+P37+Q37</f>
        <v>0</v>
      </c>
      <c r="P37" s="342"/>
      <c r="Q37" s="342"/>
      <c r="R37" s="343"/>
      <c r="S37" s="343"/>
      <c r="T37" s="343">
        <f>+R37+S37</f>
        <v>0</v>
      </c>
      <c r="U37" s="344"/>
      <c r="V37" s="344"/>
      <c r="W37" s="260"/>
      <c r="X37" s="345">
        <f>+((P37*V37)+(Q37*W37))*T37</f>
        <v>0</v>
      </c>
      <c r="Y37" s="900">
        <f t="shared" si="18"/>
        <v>0</v>
      </c>
      <c r="AA37" s="341">
        <v>1</v>
      </c>
      <c r="AB37" s="260"/>
      <c r="AC37" s="342">
        <f>+AD37+AE37</f>
        <v>0</v>
      </c>
      <c r="AD37" s="342"/>
      <c r="AE37" s="342"/>
      <c r="AF37" s="343"/>
      <c r="AG37" s="343"/>
      <c r="AH37" s="343">
        <f>+AF37+AG37</f>
        <v>0</v>
      </c>
      <c r="AI37" s="344"/>
      <c r="AJ37" s="344"/>
      <c r="AK37" s="260"/>
      <c r="AL37" s="345">
        <f>+((AD37*AJ37)+(AE37*AK37))*AH37</f>
        <v>0</v>
      </c>
      <c r="AM37" s="341">
        <v>1</v>
      </c>
      <c r="AN37" s="260"/>
      <c r="AO37" s="342">
        <f>+AP37+AQ37</f>
        <v>0</v>
      </c>
      <c r="AP37" s="342"/>
      <c r="AQ37" s="342"/>
      <c r="AR37" s="343"/>
      <c r="AS37" s="343"/>
      <c r="AT37" s="343">
        <f>+AR37+AS37</f>
        <v>0</v>
      </c>
      <c r="AU37" s="344"/>
      <c r="AV37" s="344"/>
      <c r="AW37" s="260"/>
      <c r="AX37" s="345">
        <f>+((AP37*AV37)+(AQ37*AW37))*AT37</f>
        <v>0</v>
      </c>
      <c r="AY37" s="900">
        <f t="shared" si="19"/>
        <v>0</v>
      </c>
    </row>
    <row r="38" spans="1:51">
      <c r="A38" s="341">
        <v>2</v>
      </c>
      <c r="C38" s="342">
        <f>+D38+E38</f>
        <v>0</v>
      </c>
      <c r="D38" s="342"/>
      <c r="E38" s="342"/>
      <c r="F38" s="343"/>
      <c r="G38" s="343"/>
      <c r="H38" s="343">
        <f>+F38+G38</f>
        <v>0</v>
      </c>
      <c r="I38" s="344"/>
      <c r="J38" s="344"/>
      <c r="K38" s="260"/>
      <c r="L38" s="345">
        <f>+((D38*J38)+(E38*K38))*H38</f>
        <v>0</v>
      </c>
      <c r="M38" s="341">
        <v>2</v>
      </c>
      <c r="O38" s="342">
        <f>+P38+Q38</f>
        <v>0</v>
      </c>
      <c r="P38" s="342"/>
      <c r="Q38" s="342"/>
      <c r="R38" s="343"/>
      <c r="S38" s="343"/>
      <c r="T38" s="343">
        <f>+R38+S38</f>
        <v>0</v>
      </c>
      <c r="U38" s="344"/>
      <c r="V38" s="344"/>
      <c r="W38" s="260"/>
      <c r="X38" s="345">
        <f>+((P38*V38)+(Q38*W38))*T38</f>
        <v>0</v>
      </c>
      <c r="Y38" s="900">
        <f t="shared" si="18"/>
        <v>0</v>
      </c>
      <c r="AA38" s="341">
        <v>2</v>
      </c>
      <c r="AC38" s="342">
        <f>+AD38+AE38</f>
        <v>0</v>
      </c>
      <c r="AD38" s="342"/>
      <c r="AE38" s="342"/>
      <c r="AF38" s="343"/>
      <c r="AG38" s="343"/>
      <c r="AH38" s="343">
        <f>+AF38+AG38</f>
        <v>0</v>
      </c>
      <c r="AI38" s="344"/>
      <c r="AJ38" s="344"/>
      <c r="AK38" s="260"/>
      <c r="AL38" s="345">
        <f>+((AD38*AJ38)+(AE38*AK38))*AH38</f>
        <v>0</v>
      </c>
      <c r="AM38" s="341">
        <v>2</v>
      </c>
      <c r="AO38" s="342">
        <f>+AP38+AQ38</f>
        <v>0</v>
      </c>
      <c r="AP38" s="342"/>
      <c r="AQ38" s="342"/>
      <c r="AR38" s="343"/>
      <c r="AS38" s="343"/>
      <c r="AT38" s="343">
        <f>+AR38+AS38</f>
        <v>0</v>
      </c>
      <c r="AU38" s="344"/>
      <c r="AV38" s="344"/>
      <c r="AW38" s="260"/>
      <c r="AX38" s="345">
        <f>+((AP38*AV38)+(AQ38*AW38))*AT38</f>
        <v>0</v>
      </c>
      <c r="AY38" s="900">
        <f t="shared" si="19"/>
        <v>0</v>
      </c>
    </row>
    <row r="39" spans="1:51">
      <c r="A39" s="341">
        <v>3</v>
      </c>
      <c r="B39" s="260"/>
      <c r="C39" s="342">
        <f>+D39+E39</f>
        <v>0</v>
      </c>
      <c r="D39" s="342"/>
      <c r="E39" s="342"/>
      <c r="F39" s="343"/>
      <c r="G39" s="343"/>
      <c r="H39" s="343">
        <f>+F39+G39</f>
        <v>0</v>
      </c>
      <c r="I39" s="344"/>
      <c r="J39" s="344"/>
      <c r="K39" s="260"/>
      <c r="L39" s="345">
        <f>+((D39*J39)+(E39*K39))*H39</f>
        <v>0</v>
      </c>
      <c r="M39" s="341">
        <v>3</v>
      </c>
      <c r="N39" s="260"/>
      <c r="O39" s="342">
        <f>+P39+Q39</f>
        <v>0</v>
      </c>
      <c r="P39" s="342"/>
      <c r="Q39" s="342"/>
      <c r="R39" s="343"/>
      <c r="S39" s="343"/>
      <c r="T39" s="343">
        <f>+R39+S39</f>
        <v>0</v>
      </c>
      <c r="U39" s="344"/>
      <c r="V39" s="344"/>
      <c r="W39" s="260"/>
      <c r="X39" s="345">
        <f>+((P39*V39)+(Q39*W39))*T39</f>
        <v>0</v>
      </c>
      <c r="Y39" s="900">
        <f t="shared" si="18"/>
        <v>0</v>
      </c>
      <c r="AA39" s="341">
        <v>3</v>
      </c>
      <c r="AB39" s="260"/>
      <c r="AC39" s="342">
        <f>+AD39+AE39</f>
        <v>0</v>
      </c>
      <c r="AD39" s="342"/>
      <c r="AE39" s="342"/>
      <c r="AF39" s="343"/>
      <c r="AG39" s="343"/>
      <c r="AH39" s="343">
        <f>+AF39+AG39</f>
        <v>0</v>
      </c>
      <c r="AI39" s="344"/>
      <c r="AJ39" s="344"/>
      <c r="AK39" s="260"/>
      <c r="AL39" s="345">
        <f>+((AD39*AJ39)+(AE39*AK39))*AH39</f>
        <v>0</v>
      </c>
      <c r="AM39" s="341">
        <v>3</v>
      </c>
      <c r="AN39" s="260"/>
      <c r="AO39" s="342">
        <f>+AP39+AQ39</f>
        <v>0</v>
      </c>
      <c r="AP39" s="342"/>
      <c r="AQ39" s="342"/>
      <c r="AR39" s="343"/>
      <c r="AS39" s="343"/>
      <c r="AT39" s="343">
        <f>+AR39+AS39</f>
        <v>0</v>
      </c>
      <c r="AU39" s="344"/>
      <c r="AV39" s="344"/>
      <c r="AW39" s="260"/>
      <c r="AX39" s="345">
        <f>+((AP39*AV39)+(AQ39*AW39))*AT39</f>
        <v>0</v>
      </c>
      <c r="AY39" s="900">
        <f t="shared" si="19"/>
        <v>0</v>
      </c>
    </row>
    <row r="40" spans="1:51">
      <c r="A40" s="341" t="s">
        <v>119</v>
      </c>
      <c r="B40" s="260"/>
      <c r="C40" s="342"/>
      <c r="D40" s="342"/>
      <c r="E40" s="342"/>
      <c r="F40" s="343"/>
      <c r="G40" s="343"/>
      <c r="H40" s="343">
        <f>+F40+G40</f>
        <v>0</v>
      </c>
      <c r="I40" s="344"/>
      <c r="J40" s="344"/>
      <c r="K40" s="260"/>
      <c r="L40" s="345">
        <f>+((D40*J40)+(E40*K40))*H40</f>
        <v>0</v>
      </c>
      <c r="M40" s="341" t="s">
        <v>119</v>
      </c>
      <c r="N40" s="260"/>
      <c r="O40" s="342"/>
      <c r="P40" s="342"/>
      <c r="Q40" s="342"/>
      <c r="R40" s="343"/>
      <c r="S40" s="343"/>
      <c r="T40" s="343">
        <f>+R40+S40</f>
        <v>0</v>
      </c>
      <c r="U40" s="344"/>
      <c r="V40" s="344"/>
      <c r="W40" s="260"/>
      <c r="X40" s="345">
        <f>+((P40*V40)+(Q40*W40))*T40</f>
        <v>0</v>
      </c>
      <c r="Y40" s="900">
        <f t="shared" si="18"/>
        <v>0</v>
      </c>
      <c r="AA40" s="341" t="s">
        <v>119</v>
      </c>
      <c r="AB40" s="260"/>
      <c r="AC40" s="342"/>
      <c r="AD40" s="342"/>
      <c r="AE40" s="342"/>
      <c r="AF40" s="343"/>
      <c r="AG40" s="343"/>
      <c r="AH40" s="343">
        <f>+AF40+AG40</f>
        <v>0</v>
      </c>
      <c r="AI40" s="344"/>
      <c r="AJ40" s="344"/>
      <c r="AK40" s="260"/>
      <c r="AL40" s="345">
        <f>+((AD40*AJ40)+(AE40*AK40))*AH40</f>
        <v>0</v>
      </c>
      <c r="AM40" s="341" t="s">
        <v>119</v>
      </c>
      <c r="AN40" s="260"/>
      <c r="AO40" s="342"/>
      <c r="AP40" s="342"/>
      <c r="AQ40" s="342"/>
      <c r="AR40" s="343"/>
      <c r="AS40" s="343"/>
      <c r="AT40" s="343">
        <f>+AR40+AS40</f>
        <v>0</v>
      </c>
      <c r="AU40" s="344"/>
      <c r="AV40" s="344"/>
      <c r="AW40" s="260"/>
      <c r="AX40" s="345">
        <f>+((AP40*AV40)+(AQ40*AW40))*AT40</f>
        <v>0</v>
      </c>
      <c r="AY40" s="900">
        <f t="shared" si="19"/>
        <v>0</v>
      </c>
    </row>
    <row r="41" spans="1:51" ht="21">
      <c r="A41" s="346"/>
      <c r="B41" s="347" t="s">
        <v>573</v>
      </c>
      <c r="C41" s="348"/>
      <c r="D41" s="349"/>
      <c r="E41" s="349"/>
      <c r="F41" s="310">
        <f>SUM(F37:F40)</f>
        <v>0</v>
      </c>
      <c r="G41" s="310">
        <f>SUM(G37:G40)</f>
        <v>0</v>
      </c>
      <c r="H41" s="310">
        <f>SUM(H37:H40)</f>
        <v>0</v>
      </c>
      <c r="I41" s="350"/>
      <c r="J41" s="350"/>
      <c r="K41" s="351"/>
      <c r="L41" s="352">
        <f>SUM(L37:L40)</f>
        <v>0</v>
      </c>
      <c r="M41" s="346"/>
      <c r="N41" s="347" t="s">
        <v>573</v>
      </c>
      <c r="O41" s="348"/>
      <c r="P41" s="349"/>
      <c r="Q41" s="349"/>
      <c r="R41" s="310">
        <f>SUM(R37:R40)</f>
        <v>0</v>
      </c>
      <c r="S41" s="310">
        <f>SUM(S37:S40)</f>
        <v>0</v>
      </c>
      <c r="T41" s="310">
        <f>SUM(T37:T40)</f>
        <v>0</v>
      </c>
      <c r="U41" s="350"/>
      <c r="V41" s="350"/>
      <c r="W41" s="351"/>
      <c r="X41" s="352">
        <f>SUM(X37:X40)</f>
        <v>0</v>
      </c>
      <c r="Y41" s="900">
        <f t="shared" si="18"/>
        <v>0</v>
      </c>
      <c r="AA41" s="346"/>
      <c r="AB41" s="347" t="s">
        <v>573</v>
      </c>
      <c r="AC41" s="348"/>
      <c r="AD41" s="349"/>
      <c r="AE41" s="349"/>
      <c r="AF41" s="310">
        <f>SUM(AF37:AF40)</f>
        <v>0</v>
      </c>
      <c r="AG41" s="310">
        <f>SUM(AG37:AG40)</f>
        <v>0</v>
      </c>
      <c r="AH41" s="310">
        <f>SUM(AH37:AH40)</f>
        <v>0</v>
      </c>
      <c r="AI41" s="350"/>
      <c r="AJ41" s="350"/>
      <c r="AK41" s="351"/>
      <c r="AL41" s="352">
        <f>SUM(AL37:AL40)</f>
        <v>0</v>
      </c>
      <c r="AM41" s="346"/>
      <c r="AN41" s="347" t="s">
        <v>573</v>
      </c>
      <c r="AO41" s="348"/>
      <c r="AP41" s="349"/>
      <c r="AQ41" s="349"/>
      <c r="AR41" s="310">
        <f>SUM(AR37:AR40)</f>
        <v>0</v>
      </c>
      <c r="AS41" s="310">
        <f>SUM(AS37:AS40)</f>
        <v>0</v>
      </c>
      <c r="AT41" s="310">
        <f>SUM(AT37:AT40)</f>
        <v>0</v>
      </c>
      <c r="AU41" s="350"/>
      <c r="AV41" s="350"/>
      <c r="AW41" s="351"/>
      <c r="AX41" s="352">
        <f>SUM(AX37:AX40)</f>
        <v>0</v>
      </c>
      <c r="AY41" s="900">
        <f t="shared" si="19"/>
        <v>0</v>
      </c>
    </row>
    <row r="42" spans="1:51" s="340" customFormat="1">
      <c r="A42" s="339" t="s">
        <v>577</v>
      </c>
      <c r="B42" s="336"/>
      <c r="C42" s="336"/>
      <c r="D42" s="337"/>
      <c r="E42" s="337"/>
      <c r="F42" s="336"/>
      <c r="G42" s="336"/>
      <c r="H42" s="336"/>
      <c r="I42" s="336"/>
      <c r="J42" s="336"/>
      <c r="K42" s="336"/>
      <c r="L42" s="338"/>
      <c r="M42" s="339" t="s">
        <v>577</v>
      </c>
      <c r="N42" s="336"/>
      <c r="O42" s="336"/>
      <c r="P42" s="337"/>
      <c r="Q42" s="337"/>
      <c r="R42" s="336"/>
      <c r="S42" s="336"/>
      <c r="T42" s="336"/>
      <c r="U42" s="336"/>
      <c r="V42" s="336"/>
      <c r="W42" s="336"/>
      <c r="X42" s="338"/>
      <c r="Y42" s="900">
        <f t="shared" si="18"/>
        <v>0</v>
      </c>
      <c r="AA42" s="339" t="s">
        <v>577</v>
      </c>
      <c r="AB42" s="336"/>
      <c r="AC42" s="336"/>
      <c r="AD42" s="337"/>
      <c r="AE42" s="337"/>
      <c r="AF42" s="336"/>
      <c r="AG42" s="336"/>
      <c r="AH42" s="336"/>
      <c r="AI42" s="336"/>
      <c r="AJ42" s="336"/>
      <c r="AK42" s="336"/>
      <c r="AL42" s="338"/>
      <c r="AM42" s="339" t="s">
        <v>577</v>
      </c>
      <c r="AN42" s="336"/>
      <c r="AO42" s="336"/>
      <c r="AP42" s="337"/>
      <c r="AQ42" s="337"/>
      <c r="AR42" s="336"/>
      <c r="AS42" s="336"/>
      <c r="AT42" s="336"/>
      <c r="AU42" s="336"/>
      <c r="AV42" s="336"/>
      <c r="AW42" s="336"/>
      <c r="AX42" s="338"/>
      <c r="AY42" s="900">
        <f t="shared" si="19"/>
        <v>0</v>
      </c>
    </row>
    <row r="43" spans="1:51">
      <c r="A43" s="341">
        <v>1</v>
      </c>
      <c r="B43" s="260"/>
      <c r="C43" s="342">
        <f>+D43+E43</f>
        <v>0</v>
      </c>
      <c r="D43" s="342"/>
      <c r="E43" s="342"/>
      <c r="F43" s="343"/>
      <c r="G43" s="343"/>
      <c r="H43" s="343">
        <f>+F43+G43</f>
        <v>0</v>
      </c>
      <c r="I43" s="344"/>
      <c r="J43" s="344"/>
      <c r="K43" s="260"/>
      <c r="L43" s="345">
        <f>+((D43*J43)+(E43*K43))*H43</f>
        <v>0</v>
      </c>
      <c r="M43" s="341">
        <v>1</v>
      </c>
      <c r="N43" s="260"/>
      <c r="O43" s="342">
        <f>+P43+Q43</f>
        <v>0</v>
      </c>
      <c r="P43" s="342"/>
      <c r="Q43" s="342"/>
      <c r="R43" s="343"/>
      <c r="S43" s="343"/>
      <c r="T43" s="343">
        <f>+R43+S43</f>
        <v>0</v>
      </c>
      <c r="U43" s="344"/>
      <c r="V43" s="344"/>
      <c r="W43" s="260"/>
      <c r="X43" s="345">
        <f>+((P43*V43)+(Q43*W43))*T43</f>
        <v>0</v>
      </c>
      <c r="Y43" s="900">
        <f t="shared" si="18"/>
        <v>0</v>
      </c>
      <c r="AA43" s="341">
        <v>1</v>
      </c>
      <c r="AB43" s="260"/>
      <c r="AC43" s="342">
        <f>+AD43+AE43</f>
        <v>0</v>
      </c>
      <c r="AD43" s="342"/>
      <c r="AE43" s="342"/>
      <c r="AF43" s="343"/>
      <c r="AG43" s="343"/>
      <c r="AH43" s="343">
        <f>+AF43+AG43</f>
        <v>0</v>
      </c>
      <c r="AI43" s="344"/>
      <c r="AJ43" s="344"/>
      <c r="AK43" s="260"/>
      <c r="AL43" s="345">
        <f>+((AD43*AJ43)+(AE43*AK43))*AH43</f>
        <v>0</v>
      </c>
      <c r="AM43" s="341">
        <v>1</v>
      </c>
      <c r="AN43" s="260"/>
      <c r="AO43" s="342">
        <f>+AP43+AQ43</f>
        <v>0</v>
      </c>
      <c r="AP43" s="342"/>
      <c r="AQ43" s="342"/>
      <c r="AR43" s="343"/>
      <c r="AS43" s="343"/>
      <c r="AT43" s="343">
        <f>+AR43+AS43</f>
        <v>0</v>
      </c>
      <c r="AU43" s="344"/>
      <c r="AV43" s="344"/>
      <c r="AW43" s="260"/>
      <c r="AX43" s="345">
        <f>+((AP43*AV43)+(AQ43*AW43))*AT43</f>
        <v>0</v>
      </c>
      <c r="AY43" s="900">
        <f t="shared" si="19"/>
        <v>0</v>
      </c>
    </row>
    <row r="44" spans="1:51">
      <c r="A44" s="341">
        <v>2</v>
      </c>
      <c r="C44" s="342">
        <f>+D44+E44</f>
        <v>0</v>
      </c>
      <c r="D44" s="342"/>
      <c r="E44" s="342"/>
      <c r="F44" s="343"/>
      <c r="G44" s="343"/>
      <c r="H44" s="343">
        <f>+F44+G44</f>
        <v>0</v>
      </c>
      <c r="I44" s="344"/>
      <c r="J44" s="344"/>
      <c r="K44" s="260"/>
      <c r="L44" s="345">
        <f>+((D44*J44)+(E44*K44))*H44</f>
        <v>0</v>
      </c>
      <c r="M44" s="341">
        <v>2</v>
      </c>
      <c r="O44" s="342">
        <f>+P44+Q44</f>
        <v>0</v>
      </c>
      <c r="P44" s="342"/>
      <c r="Q44" s="342"/>
      <c r="R44" s="343"/>
      <c r="S44" s="343"/>
      <c r="T44" s="343">
        <f>+R44+S44</f>
        <v>0</v>
      </c>
      <c r="U44" s="344"/>
      <c r="V44" s="344"/>
      <c r="W44" s="260"/>
      <c r="X44" s="345">
        <f>+((P44*V44)+(Q44*W44))*T44</f>
        <v>0</v>
      </c>
      <c r="Y44" s="900">
        <f t="shared" si="18"/>
        <v>0</v>
      </c>
      <c r="AA44" s="341">
        <v>2</v>
      </c>
      <c r="AC44" s="342">
        <f>+AD44+AE44</f>
        <v>0</v>
      </c>
      <c r="AD44" s="342"/>
      <c r="AE44" s="342"/>
      <c r="AF44" s="343"/>
      <c r="AG44" s="343"/>
      <c r="AH44" s="343">
        <f>+AF44+AG44</f>
        <v>0</v>
      </c>
      <c r="AI44" s="344"/>
      <c r="AJ44" s="344"/>
      <c r="AK44" s="260"/>
      <c r="AL44" s="345">
        <f>+((AD44*AJ44)+(AE44*AK44))*AH44</f>
        <v>0</v>
      </c>
      <c r="AM44" s="341">
        <v>2</v>
      </c>
      <c r="AO44" s="342">
        <f>+AP44+AQ44</f>
        <v>0</v>
      </c>
      <c r="AP44" s="342"/>
      <c r="AQ44" s="342"/>
      <c r="AR44" s="343"/>
      <c r="AS44" s="343"/>
      <c r="AT44" s="343">
        <f>+AR44+AS44</f>
        <v>0</v>
      </c>
      <c r="AU44" s="344"/>
      <c r="AV44" s="344"/>
      <c r="AW44" s="260"/>
      <c r="AX44" s="345">
        <f>+((AP44*AV44)+(AQ44*AW44))*AT44</f>
        <v>0</v>
      </c>
      <c r="AY44" s="900">
        <f t="shared" si="19"/>
        <v>0</v>
      </c>
    </row>
    <row r="45" spans="1:51">
      <c r="A45" s="341">
        <v>3</v>
      </c>
      <c r="B45" s="260"/>
      <c r="C45" s="342">
        <f>+D45+E45</f>
        <v>0</v>
      </c>
      <c r="D45" s="342"/>
      <c r="E45" s="342"/>
      <c r="F45" s="343"/>
      <c r="G45" s="343"/>
      <c r="H45" s="343">
        <f>+F45+G45</f>
        <v>0</v>
      </c>
      <c r="I45" s="344"/>
      <c r="J45" s="344"/>
      <c r="K45" s="260"/>
      <c r="L45" s="345">
        <f>+((D45*J45)+(E45*K45))*H45</f>
        <v>0</v>
      </c>
      <c r="M45" s="341">
        <v>3</v>
      </c>
      <c r="N45" s="260"/>
      <c r="O45" s="342">
        <f>+P45+Q45</f>
        <v>0</v>
      </c>
      <c r="P45" s="342"/>
      <c r="Q45" s="342"/>
      <c r="R45" s="343"/>
      <c r="S45" s="343"/>
      <c r="T45" s="343">
        <f>+R45+S45</f>
        <v>0</v>
      </c>
      <c r="U45" s="344"/>
      <c r="V45" s="344"/>
      <c r="W45" s="260"/>
      <c r="X45" s="345">
        <f>+((P45*V45)+(Q45*W45))*T45</f>
        <v>0</v>
      </c>
      <c r="Y45" s="900">
        <f t="shared" si="18"/>
        <v>0</v>
      </c>
      <c r="AA45" s="341">
        <v>3</v>
      </c>
      <c r="AB45" s="260"/>
      <c r="AC45" s="342">
        <f>+AD45+AE45</f>
        <v>0</v>
      </c>
      <c r="AD45" s="342"/>
      <c r="AE45" s="342"/>
      <c r="AF45" s="343"/>
      <c r="AG45" s="343"/>
      <c r="AH45" s="343">
        <f>+AF45+AG45</f>
        <v>0</v>
      </c>
      <c r="AI45" s="344"/>
      <c r="AJ45" s="344"/>
      <c r="AK45" s="260"/>
      <c r="AL45" s="345">
        <f>+((AD45*AJ45)+(AE45*AK45))*AH45</f>
        <v>0</v>
      </c>
      <c r="AM45" s="341">
        <v>3</v>
      </c>
      <c r="AN45" s="260"/>
      <c r="AO45" s="342">
        <f>+AP45+AQ45</f>
        <v>0</v>
      </c>
      <c r="AP45" s="342"/>
      <c r="AQ45" s="342"/>
      <c r="AR45" s="343"/>
      <c r="AS45" s="343"/>
      <c r="AT45" s="343">
        <f>+AR45+AS45</f>
        <v>0</v>
      </c>
      <c r="AU45" s="344"/>
      <c r="AV45" s="344"/>
      <c r="AW45" s="260"/>
      <c r="AX45" s="345">
        <f>+((AP45*AV45)+(AQ45*AW45))*AT45</f>
        <v>0</v>
      </c>
      <c r="AY45" s="900">
        <f t="shared" si="19"/>
        <v>0</v>
      </c>
    </row>
    <row r="46" spans="1:51">
      <c r="A46" s="341" t="s">
        <v>119</v>
      </c>
      <c r="B46" s="260"/>
      <c r="C46" s="342"/>
      <c r="D46" s="342"/>
      <c r="E46" s="342"/>
      <c r="F46" s="343"/>
      <c r="G46" s="343"/>
      <c r="H46" s="343">
        <f>+F46+G46</f>
        <v>0</v>
      </c>
      <c r="I46" s="344"/>
      <c r="J46" s="344"/>
      <c r="K46" s="260"/>
      <c r="L46" s="345">
        <f>+((D46*J46)+(E46*K46))*H46</f>
        <v>0</v>
      </c>
      <c r="M46" s="341" t="s">
        <v>119</v>
      </c>
      <c r="N46" s="260"/>
      <c r="O46" s="342"/>
      <c r="P46" s="342"/>
      <c r="Q46" s="342"/>
      <c r="R46" s="343"/>
      <c r="S46" s="343"/>
      <c r="T46" s="343">
        <f>+R46+S46</f>
        <v>0</v>
      </c>
      <c r="U46" s="344"/>
      <c r="V46" s="344"/>
      <c r="W46" s="260"/>
      <c r="X46" s="345">
        <f>+((P46*V46)+(Q46*W46))*T46</f>
        <v>0</v>
      </c>
      <c r="Y46" s="900">
        <f t="shared" si="18"/>
        <v>0</v>
      </c>
      <c r="AA46" s="341" t="s">
        <v>119</v>
      </c>
      <c r="AB46" s="260"/>
      <c r="AC46" s="342"/>
      <c r="AD46" s="342"/>
      <c r="AE46" s="342"/>
      <c r="AF46" s="343"/>
      <c r="AG46" s="343"/>
      <c r="AH46" s="343">
        <f>+AF46+AG46</f>
        <v>0</v>
      </c>
      <c r="AI46" s="344"/>
      <c r="AJ46" s="344"/>
      <c r="AK46" s="260"/>
      <c r="AL46" s="345">
        <f>+((AD46*AJ46)+(AE46*AK46))*AH46</f>
        <v>0</v>
      </c>
      <c r="AM46" s="341" t="s">
        <v>119</v>
      </c>
      <c r="AN46" s="260"/>
      <c r="AO46" s="342"/>
      <c r="AP46" s="342"/>
      <c r="AQ46" s="342"/>
      <c r="AR46" s="343"/>
      <c r="AS46" s="343"/>
      <c r="AT46" s="343">
        <f>+AR46+AS46</f>
        <v>0</v>
      </c>
      <c r="AU46" s="344"/>
      <c r="AV46" s="344"/>
      <c r="AW46" s="260"/>
      <c r="AX46" s="345">
        <f>+((AP46*AV46)+(AQ46*AW46))*AT46</f>
        <v>0</v>
      </c>
      <c r="AY46" s="900">
        <f t="shared" si="19"/>
        <v>0</v>
      </c>
    </row>
    <row r="47" spans="1:51" ht="21">
      <c r="A47" s="346"/>
      <c r="B47" s="347" t="s">
        <v>574</v>
      </c>
      <c r="C47" s="348"/>
      <c r="D47" s="349"/>
      <c r="E47" s="349"/>
      <c r="F47" s="310">
        <f>SUM(F43:F46)</f>
        <v>0</v>
      </c>
      <c r="G47" s="310">
        <f>SUM(G43:G46)</f>
        <v>0</v>
      </c>
      <c r="H47" s="310">
        <f>SUM(H43:H46)</f>
        <v>0</v>
      </c>
      <c r="I47" s="350"/>
      <c r="J47" s="350"/>
      <c r="K47" s="351"/>
      <c r="L47" s="352">
        <f>SUM(L43:L46)</f>
        <v>0</v>
      </c>
      <c r="M47" s="346"/>
      <c r="N47" s="347" t="s">
        <v>574</v>
      </c>
      <c r="O47" s="348"/>
      <c r="P47" s="349"/>
      <c r="Q47" s="349"/>
      <c r="R47" s="310">
        <f>SUM(R43:R46)</f>
        <v>0</v>
      </c>
      <c r="S47" s="310">
        <f>SUM(S43:S46)</f>
        <v>0</v>
      </c>
      <c r="T47" s="310">
        <f>SUM(T43:T46)</f>
        <v>0</v>
      </c>
      <c r="U47" s="350"/>
      <c r="V47" s="350"/>
      <c r="W47" s="351"/>
      <c r="X47" s="352">
        <f>SUM(X43:X46)</f>
        <v>0</v>
      </c>
      <c r="Y47" s="900">
        <f t="shared" si="18"/>
        <v>0</v>
      </c>
      <c r="AA47" s="346"/>
      <c r="AB47" s="347" t="s">
        <v>574</v>
      </c>
      <c r="AC47" s="348"/>
      <c r="AD47" s="349"/>
      <c r="AE47" s="349"/>
      <c r="AF47" s="310">
        <f>SUM(AF43:AF46)</f>
        <v>0</v>
      </c>
      <c r="AG47" s="310">
        <f>SUM(AG43:AG46)</f>
        <v>0</v>
      </c>
      <c r="AH47" s="310">
        <f>SUM(AH43:AH46)</f>
        <v>0</v>
      </c>
      <c r="AI47" s="350"/>
      <c r="AJ47" s="350"/>
      <c r="AK47" s="351"/>
      <c r="AL47" s="352">
        <f>SUM(AL43:AL46)</f>
        <v>0</v>
      </c>
      <c r="AM47" s="346"/>
      <c r="AN47" s="347" t="s">
        <v>574</v>
      </c>
      <c r="AO47" s="348"/>
      <c r="AP47" s="349"/>
      <c r="AQ47" s="349"/>
      <c r="AR47" s="310">
        <f>SUM(AR43:AR46)</f>
        <v>0</v>
      </c>
      <c r="AS47" s="310">
        <f>SUM(AS43:AS46)</f>
        <v>0</v>
      </c>
      <c r="AT47" s="310">
        <f>SUM(AT43:AT46)</f>
        <v>0</v>
      </c>
      <c r="AU47" s="350"/>
      <c r="AV47" s="350"/>
      <c r="AW47" s="351"/>
      <c r="AX47" s="352">
        <f>SUM(AX43:AX46)</f>
        <v>0</v>
      </c>
      <c r="AY47" s="900">
        <f t="shared" si="19"/>
        <v>0</v>
      </c>
    </row>
    <row r="48" spans="1:51" s="340" customFormat="1">
      <c r="A48" s="353" t="s">
        <v>578</v>
      </c>
      <c r="B48" s="354"/>
      <c r="C48" s="354"/>
      <c r="D48" s="355"/>
      <c r="E48" s="355"/>
      <c r="F48" s="354"/>
      <c r="G48" s="354"/>
      <c r="H48" s="354"/>
      <c r="I48" s="354"/>
      <c r="J48" s="354"/>
      <c r="K48" s="354"/>
      <c r="L48" s="356"/>
      <c r="M48" s="353" t="s">
        <v>578</v>
      </c>
      <c r="N48" s="354"/>
      <c r="O48" s="354"/>
      <c r="P48" s="355"/>
      <c r="Q48" s="355"/>
      <c r="R48" s="354"/>
      <c r="S48" s="354"/>
      <c r="T48" s="354"/>
      <c r="U48" s="354"/>
      <c r="V48" s="354"/>
      <c r="W48" s="354"/>
      <c r="X48" s="356"/>
      <c r="Y48" s="900">
        <f t="shared" si="18"/>
        <v>0</v>
      </c>
      <c r="AA48" s="353" t="s">
        <v>578</v>
      </c>
      <c r="AB48" s="354"/>
      <c r="AC48" s="354"/>
      <c r="AD48" s="355"/>
      <c r="AE48" s="355"/>
      <c r="AF48" s="354"/>
      <c r="AG48" s="354"/>
      <c r="AH48" s="354"/>
      <c r="AI48" s="354"/>
      <c r="AJ48" s="354"/>
      <c r="AK48" s="354"/>
      <c r="AL48" s="356"/>
      <c r="AM48" s="353" t="s">
        <v>578</v>
      </c>
      <c r="AN48" s="354"/>
      <c r="AO48" s="354"/>
      <c r="AP48" s="355"/>
      <c r="AQ48" s="355"/>
      <c r="AR48" s="354"/>
      <c r="AS48" s="354"/>
      <c r="AT48" s="354"/>
      <c r="AU48" s="354"/>
      <c r="AV48" s="354"/>
      <c r="AW48" s="354"/>
      <c r="AX48" s="356"/>
      <c r="AY48" s="900">
        <f t="shared" si="19"/>
        <v>0</v>
      </c>
    </row>
    <row r="49" spans="1:51">
      <c r="A49" s="341">
        <v>1</v>
      </c>
      <c r="B49" s="260"/>
      <c r="C49" s="342">
        <f>+D49+E49</f>
        <v>0</v>
      </c>
      <c r="D49" s="342"/>
      <c r="E49" s="342"/>
      <c r="F49" s="343"/>
      <c r="G49" s="343"/>
      <c r="H49" s="343">
        <f>+F49+G49</f>
        <v>0</v>
      </c>
      <c r="I49" s="344"/>
      <c r="J49" s="344"/>
      <c r="K49" s="260"/>
      <c r="L49" s="345">
        <f>+((D49*J49)+(E49*K49))*H49</f>
        <v>0</v>
      </c>
      <c r="M49" s="341">
        <v>1</v>
      </c>
      <c r="N49" s="260"/>
      <c r="O49" s="342">
        <f>+P49+Q49</f>
        <v>0</v>
      </c>
      <c r="P49" s="342"/>
      <c r="Q49" s="342"/>
      <c r="R49" s="343"/>
      <c r="S49" s="343"/>
      <c r="T49" s="343">
        <f>+R49+S49</f>
        <v>0</v>
      </c>
      <c r="U49" s="344"/>
      <c r="V49" s="344"/>
      <c r="W49" s="260"/>
      <c r="X49" s="345">
        <f>+((P49*V49)+(Q49*W49))*T49</f>
        <v>0</v>
      </c>
      <c r="Y49" s="900">
        <f t="shared" si="18"/>
        <v>0</v>
      </c>
      <c r="AA49" s="341">
        <v>1</v>
      </c>
      <c r="AB49" s="260"/>
      <c r="AC49" s="342">
        <f>+AD49+AE49</f>
        <v>0</v>
      </c>
      <c r="AD49" s="342"/>
      <c r="AE49" s="342"/>
      <c r="AF49" s="343"/>
      <c r="AG49" s="343"/>
      <c r="AH49" s="343">
        <f>+AF49+AG49</f>
        <v>0</v>
      </c>
      <c r="AI49" s="344"/>
      <c r="AJ49" s="344"/>
      <c r="AK49" s="260"/>
      <c r="AL49" s="345">
        <f>+((AD49*AJ49)+(AE49*AK49))*AH49</f>
        <v>0</v>
      </c>
      <c r="AM49" s="341">
        <v>1</v>
      </c>
      <c r="AN49" s="260"/>
      <c r="AO49" s="342">
        <f>+AP49+AQ49</f>
        <v>0</v>
      </c>
      <c r="AP49" s="342"/>
      <c r="AQ49" s="342"/>
      <c r="AR49" s="343"/>
      <c r="AS49" s="343"/>
      <c r="AT49" s="343">
        <f>+AR49+AS49</f>
        <v>0</v>
      </c>
      <c r="AU49" s="344"/>
      <c r="AV49" s="344"/>
      <c r="AW49" s="260"/>
      <c r="AX49" s="345">
        <f>+((AP49*AV49)+(AQ49*AW49))*AT49</f>
        <v>0</v>
      </c>
      <c r="AY49" s="900">
        <f t="shared" si="19"/>
        <v>0</v>
      </c>
    </row>
    <row r="50" spans="1:51">
      <c r="A50" s="341">
        <v>2</v>
      </c>
      <c r="C50" s="342">
        <f>+D50+E50</f>
        <v>0</v>
      </c>
      <c r="D50" s="342"/>
      <c r="E50" s="342"/>
      <c r="F50" s="343"/>
      <c r="G50" s="343"/>
      <c r="H50" s="343">
        <f>+F50+G50</f>
        <v>0</v>
      </c>
      <c r="I50" s="344"/>
      <c r="J50" s="344"/>
      <c r="K50" s="260"/>
      <c r="L50" s="345">
        <f>+((D50*J50)+(E50*K50))*H50</f>
        <v>0</v>
      </c>
      <c r="M50" s="341">
        <v>2</v>
      </c>
      <c r="O50" s="342">
        <f>+P50+Q50</f>
        <v>0</v>
      </c>
      <c r="P50" s="342"/>
      <c r="Q50" s="342"/>
      <c r="R50" s="343"/>
      <c r="S50" s="343"/>
      <c r="T50" s="343">
        <f>+R50+S50</f>
        <v>0</v>
      </c>
      <c r="U50" s="344"/>
      <c r="V50" s="344"/>
      <c r="W50" s="260"/>
      <c r="X50" s="345">
        <f>+((P50*V50)+(Q50*W50))*T50</f>
        <v>0</v>
      </c>
      <c r="Y50" s="900">
        <f t="shared" si="18"/>
        <v>0</v>
      </c>
      <c r="AA50" s="341">
        <v>2</v>
      </c>
      <c r="AC50" s="342">
        <f>+AD50+AE50</f>
        <v>0</v>
      </c>
      <c r="AD50" s="342"/>
      <c r="AE50" s="342"/>
      <c r="AF50" s="343"/>
      <c r="AG50" s="343"/>
      <c r="AH50" s="343">
        <f>+AF50+AG50</f>
        <v>0</v>
      </c>
      <c r="AI50" s="344"/>
      <c r="AJ50" s="344"/>
      <c r="AK50" s="260"/>
      <c r="AL50" s="345">
        <f>+((AD50*AJ50)+(AE50*AK50))*AH50</f>
        <v>0</v>
      </c>
      <c r="AM50" s="341">
        <v>2</v>
      </c>
      <c r="AO50" s="342">
        <f>+AP50+AQ50</f>
        <v>0</v>
      </c>
      <c r="AP50" s="342"/>
      <c r="AQ50" s="342"/>
      <c r="AR50" s="343"/>
      <c r="AS50" s="343"/>
      <c r="AT50" s="343">
        <f>+AR50+AS50</f>
        <v>0</v>
      </c>
      <c r="AU50" s="344"/>
      <c r="AV50" s="344"/>
      <c r="AW50" s="260"/>
      <c r="AX50" s="345">
        <f>+((AP50*AV50)+(AQ50*AW50))*AT50</f>
        <v>0</v>
      </c>
      <c r="AY50" s="900">
        <f t="shared" si="19"/>
        <v>0</v>
      </c>
    </row>
    <row r="51" spans="1:51">
      <c r="A51" s="341">
        <v>3</v>
      </c>
      <c r="B51" s="260"/>
      <c r="C51" s="342">
        <f>+D51+E51</f>
        <v>0</v>
      </c>
      <c r="D51" s="342"/>
      <c r="E51" s="342"/>
      <c r="F51" s="343"/>
      <c r="G51" s="343"/>
      <c r="H51" s="343">
        <f>+F51+G51</f>
        <v>0</v>
      </c>
      <c r="I51" s="344"/>
      <c r="J51" s="344"/>
      <c r="K51" s="260"/>
      <c r="L51" s="345">
        <f>+((D51*J51)+(E51*K51))*H51</f>
        <v>0</v>
      </c>
      <c r="M51" s="341">
        <v>3</v>
      </c>
      <c r="N51" s="260"/>
      <c r="O51" s="342">
        <f>+P51+Q51</f>
        <v>0</v>
      </c>
      <c r="P51" s="342"/>
      <c r="Q51" s="342"/>
      <c r="R51" s="343"/>
      <c r="S51" s="343"/>
      <c r="T51" s="343">
        <f>+R51+S51</f>
        <v>0</v>
      </c>
      <c r="U51" s="344"/>
      <c r="V51" s="344"/>
      <c r="W51" s="260"/>
      <c r="X51" s="345">
        <f>+((P51*V51)+(Q51*W51))*T51</f>
        <v>0</v>
      </c>
      <c r="Y51" s="900">
        <f t="shared" si="18"/>
        <v>0</v>
      </c>
      <c r="AA51" s="341">
        <v>3</v>
      </c>
      <c r="AB51" s="260"/>
      <c r="AC51" s="342">
        <f>+AD51+AE51</f>
        <v>0</v>
      </c>
      <c r="AD51" s="342"/>
      <c r="AE51" s="342"/>
      <c r="AF51" s="343"/>
      <c r="AG51" s="343"/>
      <c r="AH51" s="343">
        <f>+AF51+AG51</f>
        <v>0</v>
      </c>
      <c r="AI51" s="344"/>
      <c r="AJ51" s="344"/>
      <c r="AK51" s="260"/>
      <c r="AL51" s="345">
        <f>+((AD51*AJ51)+(AE51*AK51))*AH51</f>
        <v>0</v>
      </c>
      <c r="AM51" s="341">
        <v>3</v>
      </c>
      <c r="AN51" s="260"/>
      <c r="AO51" s="342">
        <f>+AP51+AQ51</f>
        <v>0</v>
      </c>
      <c r="AP51" s="342"/>
      <c r="AQ51" s="342"/>
      <c r="AR51" s="343"/>
      <c r="AS51" s="343"/>
      <c r="AT51" s="343">
        <f>+AR51+AS51</f>
        <v>0</v>
      </c>
      <c r="AU51" s="344"/>
      <c r="AV51" s="344"/>
      <c r="AW51" s="260"/>
      <c r="AX51" s="345">
        <f>+((AP51*AV51)+(AQ51*AW51))*AT51</f>
        <v>0</v>
      </c>
      <c r="AY51" s="900">
        <f t="shared" si="19"/>
        <v>0</v>
      </c>
    </row>
    <row r="52" spans="1:51">
      <c r="A52" s="341" t="s">
        <v>119</v>
      </c>
      <c r="B52" s="260"/>
      <c r="C52" s="342"/>
      <c r="D52" s="342"/>
      <c r="E52" s="342"/>
      <c r="F52" s="343"/>
      <c r="G52" s="343"/>
      <c r="H52" s="343">
        <f>+F52+G52</f>
        <v>0</v>
      </c>
      <c r="I52" s="344"/>
      <c r="J52" s="344"/>
      <c r="K52" s="260"/>
      <c r="L52" s="345">
        <f>+((D52*J52)+(E52*K52))*H52</f>
        <v>0</v>
      </c>
      <c r="M52" s="341" t="s">
        <v>119</v>
      </c>
      <c r="N52" s="260"/>
      <c r="O52" s="342"/>
      <c r="P52" s="342"/>
      <c r="Q52" s="342"/>
      <c r="R52" s="343"/>
      <c r="S52" s="343"/>
      <c r="T52" s="343">
        <f>+R52+S52</f>
        <v>0</v>
      </c>
      <c r="U52" s="344"/>
      <c r="V52" s="344"/>
      <c r="W52" s="260"/>
      <c r="X52" s="345">
        <f>+((P52*V52)+(Q52*W52))*T52</f>
        <v>0</v>
      </c>
      <c r="Y52" s="900">
        <f t="shared" si="18"/>
        <v>0</v>
      </c>
      <c r="AA52" s="341" t="s">
        <v>119</v>
      </c>
      <c r="AB52" s="260"/>
      <c r="AC52" s="342"/>
      <c r="AD52" s="342"/>
      <c r="AE52" s="342"/>
      <c r="AF52" s="343"/>
      <c r="AG52" s="343"/>
      <c r="AH52" s="343">
        <f>+AF52+AG52</f>
        <v>0</v>
      </c>
      <c r="AI52" s="344"/>
      <c r="AJ52" s="344"/>
      <c r="AK52" s="260"/>
      <c r="AL52" s="345">
        <f>+((AD52*AJ52)+(AE52*AK52))*AH52</f>
        <v>0</v>
      </c>
      <c r="AM52" s="341" t="s">
        <v>119</v>
      </c>
      <c r="AN52" s="260"/>
      <c r="AO52" s="342"/>
      <c r="AP52" s="342"/>
      <c r="AQ52" s="342"/>
      <c r="AR52" s="343"/>
      <c r="AS52" s="343"/>
      <c r="AT52" s="343">
        <f>+AR52+AS52</f>
        <v>0</v>
      </c>
      <c r="AU52" s="344"/>
      <c r="AV52" s="344"/>
      <c r="AW52" s="260"/>
      <c r="AX52" s="345">
        <f>+((AP52*AV52)+(AQ52*AW52))*AT52</f>
        <v>0</v>
      </c>
      <c r="AY52" s="900">
        <f t="shared" si="19"/>
        <v>0</v>
      </c>
    </row>
    <row r="53" spans="1:51" ht="21">
      <c r="A53" s="346"/>
      <c r="B53" s="347" t="s">
        <v>575</v>
      </c>
      <c r="C53" s="348"/>
      <c r="D53" s="349"/>
      <c r="E53" s="349"/>
      <c r="F53" s="310">
        <f>SUM(F49:F52)</f>
        <v>0</v>
      </c>
      <c r="G53" s="310">
        <f>SUM(G49:G52)</f>
        <v>0</v>
      </c>
      <c r="H53" s="310">
        <f>SUM(H49:H52)</f>
        <v>0</v>
      </c>
      <c r="I53" s="350"/>
      <c r="J53" s="350"/>
      <c r="K53" s="351"/>
      <c r="L53" s="352">
        <f>SUM(L49:L52)</f>
        <v>0</v>
      </c>
      <c r="M53" s="346"/>
      <c r="N53" s="347" t="s">
        <v>575</v>
      </c>
      <c r="O53" s="348"/>
      <c r="P53" s="349"/>
      <c r="Q53" s="349"/>
      <c r="R53" s="310">
        <f>SUM(R49:R52)</f>
        <v>0</v>
      </c>
      <c r="S53" s="310">
        <f>SUM(S49:S52)</f>
        <v>0</v>
      </c>
      <c r="T53" s="310">
        <f>SUM(T49:T52)</f>
        <v>0</v>
      </c>
      <c r="U53" s="350"/>
      <c r="V53" s="350"/>
      <c r="W53" s="351"/>
      <c r="X53" s="352">
        <f>SUM(X49:X52)</f>
        <v>0</v>
      </c>
      <c r="Y53" s="901">
        <f t="shared" si="18"/>
        <v>0</v>
      </c>
      <c r="AA53" s="346"/>
      <c r="AB53" s="347" t="s">
        <v>575</v>
      </c>
      <c r="AC53" s="348"/>
      <c r="AD53" s="349"/>
      <c r="AE53" s="349"/>
      <c r="AF53" s="310">
        <f>SUM(AF49:AF52)</f>
        <v>0</v>
      </c>
      <c r="AG53" s="310">
        <f>SUM(AG49:AG52)</f>
        <v>0</v>
      </c>
      <c r="AH53" s="310">
        <f>SUM(AH49:AH52)</f>
        <v>0</v>
      </c>
      <c r="AI53" s="350"/>
      <c r="AJ53" s="350"/>
      <c r="AK53" s="351"/>
      <c r="AL53" s="352">
        <f>SUM(AL49:AL52)</f>
        <v>0</v>
      </c>
      <c r="AM53" s="346"/>
      <c r="AN53" s="347" t="s">
        <v>575</v>
      </c>
      <c r="AO53" s="348"/>
      <c r="AP53" s="349"/>
      <c r="AQ53" s="349"/>
      <c r="AR53" s="310">
        <f>SUM(AR49:AR52)</f>
        <v>0</v>
      </c>
      <c r="AS53" s="310">
        <f>SUM(AS49:AS52)</f>
        <v>0</v>
      </c>
      <c r="AT53" s="310">
        <f>SUM(AT49:AT52)</f>
        <v>0</v>
      </c>
      <c r="AU53" s="350"/>
      <c r="AV53" s="350"/>
      <c r="AW53" s="351"/>
      <c r="AX53" s="352">
        <f>SUM(AX49:AX52)</f>
        <v>0</v>
      </c>
      <c r="AY53" s="901">
        <f t="shared" si="19"/>
        <v>0</v>
      </c>
    </row>
    <row r="54" spans="1:51" ht="21.75" thickBot="1">
      <c r="A54" s="357"/>
      <c r="B54" s="358" t="s">
        <v>0</v>
      </c>
      <c r="C54" s="359"/>
      <c r="D54" s="360"/>
      <c r="E54" s="361"/>
      <c r="F54" s="362">
        <f>+F53+F47+F41</f>
        <v>0</v>
      </c>
      <c r="G54" s="362">
        <f>+G53+G47+G41</f>
        <v>0</v>
      </c>
      <c r="H54" s="362">
        <f>+H53+H47+H41</f>
        <v>0</v>
      </c>
      <c r="I54" s="359"/>
      <c r="J54" s="359"/>
      <c r="K54" s="363"/>
      <c r="L54" s="362">
        <f>+L53+L47+L41</f>
        <v>0</v>
      </c>
      <c r="M54" s="357"/>
      <c r="N54" s="358" t="s">
        <v>0</v>
      </c>
      <c r="O54" s="359"/>
      <c r="P54" s="360"/>
      <c r="Q54" s="361"/>
      <c r="R54" s="362">
        <f>+R53+R47+R41</f>
        <v>0</v>
      </c>
      <c r="S54" s="362">
        <f>+S53+S47+S41</f>
        <v>0</v>
      </c>
      <c r="T54" s="362">
        <f>+T53+T47+T41</f>
        <v>0</v>
      </c>
      <c r="U54" s="359"/>
      <c r="V54" s="359"/>
      <c r="W54" s="363"/>
      <c r="X54" s="362">
        <f>+X53+X47+X41</f>
        <v>0</v>
      </c>
      <c r="Y54" s="902">
        <f>+Y53+Y47+Y41</f>
        <v>0</v>
      </c>
      <c r="AA54" s="357"/>
      <c r="AB54" s="358" t="s">
        <v>0</v>
      </c>
      <c r="AC54" s="359"/>
      <c r="AD54" s="360"/>
      <c r="AE54" s="361"/>
      <c r="AF54" s="362">
        <f>+AF53+AF47+AF41</f>
        <v>0</v>
      </c>
      <c r="AG54" s="362">
        <f>+AG53+AG47+AG41</f>
        <v>0</v>
      </c>
      <c r="AH54" s="362">
        <f>+AH53+AH47+AH41</f>
        <v>0</v>
      </c>
      <c r="AI54" s="359"/>
      <c r="AJ54" s="359"/>
      <c r="AK54" s="363"/>
      <c r="AL54" s="362">
        <f>+AL53+AL47+AL41</f>
        <v>0</v>
      </c>
      <c r="AM54" s="357"/>
      <c r="AN54" s="358" t="s">
        <v>0</v>
      </c>
      <c r="AO54" s="359"/>
      <c r="AP54" s="360"/>
      <c r="AQ54" s="361"/>
      <c r="AR54" s="362">
        <f>+AR53+AR47+AR41</f>
        <v>0</v>
      </c>
      <c r="AS54" s="362">
        <f>+AS53+AS47+AS41</f>
        <v>0</v>
      </c>
      <c r="AT54" s="362">
        <f>+AT53+AT47+AT41</f>
        <v>0</v>
      </c>
      <c r="AU54" s="359"/>
      <c r="AV54" s="359"/>
      <c r="AW54" s="363"/>
      <c r="AX54" s="362">
        <f>+AX53+AX47+AX41</f>
        <v>0</v>
      </c>
      <c r="AY54" s="902">
        <f>+AY53+AY47+AY41</f>
        <v>0</v>
      </c>
    </row>
    <row r="55" spans="1:51" ht="26.25">
      <c r="A55" s="364" t="s">
        <v>120</v>
      </c>
      <c r="B55" s="317"/>
      <c r="C55" s="318"/>
      <c r="D55" s="319"/>
      <c r="E55" s="319"/>
      <c r="F55" s="318"/>
      <c r="G55" s="318"/>
      <c r="H55" s="318"/>
      <c r="I55" s="318"/>
      <c r="J55" s="318"/>
      <c r="K55" s="317"/>
      <c r="L55" s="318"/>
      <c r="M55" s="318"/>
      <c r="N55" s="318"/>
      <c r="O55" s="318"/>
      <c r="P55" s="318"/>
      <c r="Q55" s="318"/>
      <c r="R55" s="318"/>
    </row>
    <row r="56" spans="1:51" ht="26.25">
      <c r="A56" s="365"/>
    </row>
  </sheetData>
  <mergeCells count="23">
    <mergeCell ref="D33:E33"/>
    <mergeCell ref="V33:W33"/>
    <mergeCell ref="F34:H34"/>
    <mergeCell ref="R34:T34"/>
    <mergeCell ref="F33:H33"/>
    <mergeCell ref="J33:K33"/>
    <mergeCell ref="N33:N34"/>
    <mergeCell ref="P33:Q33"/>
    <mergeCell ref="R33:T33"/>
    <mergeCell ref="S5:AI5"/>
    <mergeCell ref="AK5:BA5"/>
    <mergeCell ref="A5:Q5"/>
    <mergeCell ref="A28:Y28"/>
    <mergeCell ref="AA28:AY28"/>
    <mergeCell ref="AR33:AT33"/>
    <mergeCell ref="AV33:AW33"/>
    <mergeCell ref="AF34:AH34"/>
    <mergeCell ref="AR34:AT34"/>
    <mergeCell ref="AD33:AE33"/>
    <mergeCell ref="AF33:AH33"/>
    <mergeCell ref="AJ33:AK33"/>
    <mergeCell ref="AN33:AN34"/>
    <mergeCell ref="AP33:AQ33"/>
  </mergeCells>
  <printOptions gridLinesSet="0"/>
  <pageMargins left="0.23622047244094491" right="0.35433070866141736" top="0.9055118110236221" bottom="0.82677165354330717" header="0.59055118110236227" footer="0.23622047244094491"/>
  <pageSetup paperSize="9" scale="31" fitToHeight="0" orientation="landscape" horizontalDpi="300" verticalDpi="300" r:id="rId1"/>
  <headerFooter alignWithMargins="0">
    <oddHeader>&amp;R&amp;"Cordia New,ตัวหนา"&amp;18รด.&amp;A</oddHeader>
    <oddFooter>&amp;L&amp;10(&amp;D),(&amp;T)&amp;R&amp;10&amp;F.xls
Sheet&amp;A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I44"/>
  <sheetViews>
    <sheetView zoomScaleNormal="100" zoomScaleSheetLayoutView="80" workbookViewId="0">
      <pane xSplit="2" ySplit="1" topLeftCell="D2" activePane="bottomRight" state="frozen"/>
      <selection pane="topRight" activeCell="G1" sqref="G1"/>
      <selection pane="bottomLeft" activeCell="A2" sqref="A2"/>
      <selection pane="bottomRight" activeCell="B42" sqref="B42"/>
    </sheetView>
  </sheetViews>
  <sheetFormatPr defaultRowHeight="24.75"/>
  <cols>
    <col min="1" max="1" width="4.85546875" style="568" customWidth="1"/>
    <col min="2" max="2" width="148.5703125" style="568" customWidth="1"/>
    <col min="3" max="3" width="16.42578125" style="568" customWidth="1"/>
    <col min="4" max="4" width="21.28515625" style="568" customWidth="1"/>
    <col min="5" max="5" width="15.28515625" style="935" bestFit="1" customWidth="1"/>
    <col min="6" max="6" width="13.28515625" style="935" bestFit="1" customWidth="1"/>
    <col min="7" max="7" width="14.85546875" style="666" customWidth="1"/>
    <col min="8" max="8" width="15.85546875" style="666" customWidth="1"/>
    <col min="9" max="9" width="14.42578125" style="666" customWidth="1"/>
    <col min="10" max="10" width="12.7109375" style="568" customWidth="1"/>
    <col min="11" max="11" width="21.7109375" style="568" customWidth="1"/>
    <col min="12" max="252" width="9.140625" style="568"/>
    <col min="253" max="253" width="2.42578125" style="568" customWidth="1"/>
    <col min="254" max="254" width="4.42578125" style="568" customWidth="1"/>
    <col min="255" max="255" width="4.85546875" style="568" customWidth="1"/>
    <col min="256" max="256" width="4.140625" style="568" customWidth="1"/>
    <col min="257" max="257" width="5" style="568" customWidth="1"/>
    <col min="258" max="258" width="4" style="568" customWidth="1"/>
    <col min="259" max="259" width="83.5703125" style="568" bestFit="1" customWidth="1"/>
    <col min="260" max="260" width="15" style="568" customWidth="1"/>
    <col min="261" max="261" width="15.28515625" style="568" bestFit="1" customWidth="1"/>
    <col min="262" max="262" width="13.28515625" style="568" bestFit="1" customWidth="1"/>
    <col min="263" max="263" width="14.85546875" style="568" customWidth="1"/>
    <col min="264" max="264" width="14" style="568" customWidth="1"/>
    <col min="265" max="265" width="11.7109375" style="568" customWidth="1"/>
    <col min="266" max="508" width="9.140625" style="568"/>
    <col min="509" max="509" width="2.42578125" style="568" customWidth="1"/>
    <col min="510" max="510" width="4.42578125" style="568" customWidth="1"/>
    <col min="511" max="511" width="4.85546875" style="568" customWidth="1"/>
    <col min="512" max="512" width="4.140625" style="568" customWidth="1"/>
    <col min="513" max="513" width="5" style="568" customWidth="1"/>
    <col min="514" max="514" width="4" style="568" customWidth="1"/>
    <col min="515" max="515" width="83.5703125" style="568" bestFit="1" customWidth="1"/>
    <col min="516" max="516" width="15" style="568" customWidth="1"/>
    <col min="517" max="517" width="15.28515625" style="568" bestFit="1" customWidth="1"/>
    <col min="518" max="518" width="13.28515625" style="568" bestFit="1" customWidth="1"/>
    <col min="519" max="519" width="14.85546875" style="568" customWidth="1"/>
    <col min="520" max="520" width="14" style="568" customWidth="1"/>
    <col min="521" max="521" width="11.7109375" style="568" customWidth="1"/>
    <col min="522" max="764" width="9.140625" style="568"/>
    <col min="765" max="765" width="2.42578125" style="568" customWidth="1"/>
    <col min="766" max="766" width="4.42578125" style="568" customWidth="1"/>
    <col min="767" max="767" width="4.85546875" style="568" customWidth="1"/>
    <col min="768" max="768" width="4.140625" style="568" customWidth="1"/>
    <col min="769" max="769" width="5" style="568" customWidth="1"/>
    <col min="770" max="770" width="4" style="568" customWidth="1"/>
    <col min="771" max="771" width="83.5703125" style="568" bestFit="1" customWidth="1"/>
    <col min="772" max="772" width="15" style="568" customWidth="1"/>
    <col min="773" max="773" width="15.28515625" style="568" bestFit="1" customWidth="1"/>
    <col min="774" max="774" width="13.28515625" style="568" bestFit="1" customWidth="1"/>
    <col min="775" max="775" width="14.85546875" style="568" customWidth="1"/>
    <col min="776" max="776" width="14" style="568" customWidth="1"/>
    <col min="777" max="777" width="11.7109375" style="568" customWidth="1"/>
    <col min="778" max="1020" width="9.140625" style="568"/>
    <col min="1021" max="1021" width="2.42578125" style="568" customWidth="1"/>
    <col min="1022" max="1022" width="4.42578125" style="568" customWidth="1"/>
    <col min="1023" max="1023" width="4.85546875" style="568" customWidth="1"/>
    <col min="1024" max="1024" width="4.140625" style="568" customWidth="1"/>
    <col min="1025" max="1025" width="5" style="568" customWidth="1"/>
    <col min="1026" max="1026" width="4" style="568" customWidth="1"/>
    <col min="1027" max="1027" width="83.5703125" style="568" bestFit="1" customWidth="1"/>
    <col min="1028" max="1028" width="15" style="568" customWidth="1"/>
    <col min="1029" max="1029" width="15.28515625" style="568" bestFit="1" customWidth="1"/>
    <col min="1030" max="1030" width="13.28515625" style="568" bestFit="1" customWidth="1"/>
    <col min="1031" max="1031" width="14.85546875" style="568" customWidth="1"/>
    <col min="1032" max="1032" width="14" style="568" customWidth="1"/>
    <col min="1033" max="1033" width="11.7109375" style="568" customWidth="1"/>
    <col min="1034" max="1276" width="9.140625" style="568"/>
    <col min="1277" max="1277" width="2.42578125" style="568" customWidth="1"/>
    <col min="1278" max="1278" width="4.42578125" style="568" customWidth="1"/>
    <col min="1279" max="1279" width="4.85546875" style="568" customWidth="1"/>
    <col min="1280" max="1280" width="4.140625" style="568" customWidth="1"/>
    <col min="1281" max="1281" width="5" style="568" customWidth="1"/>
    <col min="1282" max="1282" width="4" style="568" customWidth="1"/>
    <col min="1283" max="1283" width="83.5703125" style="568" bestFit="1" customWidth="1"/>
    <col min="1284" max="1284" width="15" style="568" customWidth="1"/>
    <col min="1285" max="1285" width="15.28515625" style="568" bestFit="1" customWidth="1"/>
    <col min="1286" max="1286" width="13.28515625" style="568" bestFit="1" customWidth="1"/>
    <col min="1287" max="1287" width="14.85546875" style="568" customWidth="1"/>
    <col min="1288" max="1288" width="14" style="568" customWidth="1"/>
    <col min="1289" max="1289" width="11.7109375" style="568" customWidth="1"/>
    <col min="1290" max="1532" width="9.140625" style="568"/>
    <col min="1533" max="1533" width="2.42578125" style="568" customWidth="1"/>
    <col min="1534" max="1534" width="4.42578125" style="568" customWidth="1"/>
    <col min="1535" max="1535" width="4.85546875" style="568" customWidth="1"/>
    <col min="1536" max="1536" width="4.140625" style="568" customWidth="1"/>
    <col min="1537" max="1537" width="5" style="568" customWidth="1"/>
    <col min="1538" max="1538" width="4" style="568" customWidth="1"/>
    <col min="1539" max="1539" width="83.5703125" style="568" bestFit="1" customWidth="1"/>
    <col min="1540" max="1540" width="15" style="568" customWidth="1"/>
    <col min="1541" max="1541" width="15.28515625" style="568" bestFit="1" customWidth="1"/>
    <col min="1542" max="1542" width="13.28515625" style="568" bestFit="1" customWidth="1"/>
    <col min="1543" max="1543" width="14.85546875" style="568" customWidth="1"/>
    <col min="1544" max="1544" width="14" style="568" customWidth="1"/>
    <col min="1545" max="1545" width="11.7109375" style="568" customWidth="1"/>
    <col min="1546" max="1788" width="9.140625" style="568"/>
    <col min="1789" max="1789" width="2.42578125" style="568" customWidth="1"/>
    <col min="1790" max="1790" width="4.42578125" style="568" customWidth="1"/>
    <col min="1791" max="1791" width="4.85546875" style="568" customWidth="1"/>
    <col min="1792" max="1792" width="4.140625" style="568" customWidth="1"/>
    <col min="1793" max="1793" width="5" style="568" customWidth="1"/>
    <col min="1794" max="1794" width="4" style="568" customWidth="1"/>
    <col min="1795" max="1795" width="83.5703125" style="568" bestFit="1" customWidth="1"/>
    <col min="1796" max="1796" width="15" style="568" customWidth="1"/>
    <col min="1797" max="1797" width="15.28515625" style="568" bestFit="1" customWidth="1"/>
    <col min="1798" max="1798" width="13.28515625" style="568" bestFit="1" customWidth="1"/>
    <col min="1799" max="1799" width="14.85546875" style="568" customWidth="1"/>
    <col min="1800" max="1800" width="14" style="568" customWidth="1"/>
    <col min="1801" max="1801" width="11.7109375" style="568" customWidth="1"/>
    <col min="1802" max="2044" width="9.140625" style="568"/>
    <col min="2045" max="2045" width="2.42578125" style="568" customWidth="1"/>
    <col min="2046" max="2046" width="4.42578125" style="568" customWidth="1"/>
    <col min="2047" max="2047" width="4.85546875" style="568" customWidth="1"/>
    <col min="2048" max="2048" width="4.140625" style="568" customWidth="1"/>
    <col min="2049" max="2049" width="5" style="568" customWidth="1"/>
    <col min="2050" max="2050" width="4" style="568" customWidth="1"/>
    <col min="2051" max="2051" width="83.5703125" style="568" bestFit="1" customWidth="1"/>
    <col min="2052" max="2052" width="15" style="568" customWidth="1"/>
    <col min="2053" max="2053" width="15.28515625" style="568" bestFit="1" customWidth="1"/>
    <col min="2054" max="2054" width="13.28515625" style="568" bestFit="1" customWidth="1"/>
    <col min="2055" max="2055" width="14.85546875" style="568" customWidth="1"/>
    <col min="2056" max="2056" width="14" style="568" customWidth="1"/>
    <col min="2057" max="2057" width="11.7109375" style="568" customWidth="1"/>
    <col min="2058" max="2300" width="9.140625" style="568"/>
    <col min="2301" max="2301" width="2.42578125" style="568" customWidth="1"/>
    <col min="2302" max="2302" width="4.42578125" style="568" customWidth="1"/>
    <col min="2303" max="2303" width="4.85546875" style="568" customWidth="1"/>
    <col min="2304" max="2304" width="4.140625" style="568" customWidth="1"/>
    <col min="2305" max="2305" width="5" style="568" customWidth="1"/>
    <col min="2306" max="2306" width="4" style="568" customWidth="1"/>
    <col min="2307" max="2307" width="83.5703125" style="568" bestFit="1" customWidth="1"/>
    <col min="2308" max="2308" width="15" style="568" customWidth="1"/>
    <col min="2309" max="2309" width="15.28515625" style="568" bestFit="1" customWidth="1"/>
    <col min="2310" max="2310" width="13.28515625" style="568" bestFit="1" customWidth="1"/>
    <col min="2311" max="2311" width="14.85546875" style="568" customWidth="1"/>
    <col min="2312" max="2312" width="14" style="568" customWidth="1"/>
    <col min="2313" max="2313" width="11.7109375" style="568" customWidth="1"/>
    <col min="2314" max="2556" width="9.140625" style="568"/>
    <col min="2557" max="2557" width="2.42578125" style="568" customWidth="1"/>
    <col min="2558" max="2558" width="4.42578125" style="568" customWidth="1"/>
    <col min="2559" max="2559" width="4.85546875" style="568" customWidth="1"/>
    <col min="2560" max="2560" width="4.140625" style="568" customWidth="1"/>
    <col min="2561" max="2561" width="5" style="568" customWidth="1"/>
    <col min="2562" max="2562" width="4" style="568" customWidth="1"/>
    <col min="2563" max="2563" width="83.5703125" style="568" bestFit="1" customWidth="1"/>
    <col min="2564" max="2564" width="15" style="568" customWidth="1"/>
    <col min="2565" max="2565" width="15.28515625" style="568" bestFit="1" customWidth="1"/>
    <col min="2566" max="2566" width="13.28515625" style="568" bestFit="1" customWidth="1"/>
    <col min="2567" max="2567" width="14.85546875" style="568" customWidth="1"/>
    <col min="2568" max="2568" width="14" style="568" customWidth="1"/>
    <col min="2569" max="2569" width="11.7109375" style="568" customWidth="1"/>
    <col min="2570" max="2812" width="9.140625" style="568"/>
    <col min="2813" max="2813" width="2.42578125" style="568" customWidth="1"/>
    <col min="2814" max="2814" width="4.42578125" style="568" customWidth="1"/>
    <col min="2815" max="2815" width="4.85546875" style="568" customWidth="1"/>
    <col min="2816" max="2816" width="4.140625" style="568" customWidth="1"/>
    <col min="2817" max="2817" width="5" style="568" customWidth="1"/>
    <col min="2818" max="2818" width="4" style="568" customWidth="1"/>
    <col min="2819" max="2819" width="83.5703125" style="568" bestFit="1" customWidth="1"/>
    <col min="2820" max="2820" width="15" style="568" customWidth="1"/>
    <col min="2821" max="2821" width="15.28515625" style="568" bestFit="1" customWidth="1"/>
    <col min="2822" max="2822" width="13.28515625" style="568" bestFit="1" customWidth="1"/>
    <col min="2823" max="2823" width="14.85546875" style="568" customWidth="1"/>
    <col min="2824" max="2824" width="14" style="568" customWidth="1"/>
    <col min="2825" max="2825" width="11.7109375" style="568" customWidth="1"/>
    <col min="2826" max="3068" width="9.140625" style="568"/>
    <col min="3069" max="3069" width="2.42578125" style="568" customWidth="1"/>
    <col min="3070" max="3070" width="4.42578125" style="568" customWidth="1"/>
    <col min="3071" max="3071" width="4.85546875" style="568" customWidth="1"/>
    <col min="3072" max="3072" width="4.140625" style="568" customWidth="1"/>
    <col min="3073" max="3073" width="5" style="568" customWidth="1"/>
    <col min="3074" max="3074" width="4" style="568" customWidth="1"/>
    <col min="3075" max="3075" width="83.5703125" style="568" bestFit="1" customWidth="1"/>
    <col min="3076" max="3076" width="15" style="568" customWidth="1"/>
    <col min="3077" max="3077" width="15.28515625" style="568" bestFit="1" customWidth="1"/>
    <col min="3078" max="3078" width="13.28515625" style="568" bestFit="1" customWidth="1"/>
    <col min="3079" max="3079" width="14.85546875" style="568" customWidth="1"/>
    <col min="3080" max="3080" width="14" style="568" customWidth="1"/>
    <col min="3081" max="3081" width="11.7109375" style="568" customWidth="1"/>
    <col min="3082" max="3324" width="9.140625" style="568"/>
    <col min="3325" max="3325" width="2.42578125" style="568" customWidth="1"/>
    <col min="3326" max="3326" width="4.42578125" style="568" customWidth="1"/>
    <col min="3327" max="3327" width="4.85546875" style="568" customWidth="1"/>
    <col min="3328" max="3328" width="4.140625" style="568" customWidth="1"/>
    <col min="3329" max="3329" width="5" style="568" customWidth="1"/>
    <col min="3330" max="3330" width="4" style="568" customWidth="1"/>
    <col min="3331" max="3331" width="83.5703125" style="568" bestFit="1" customWidth="1"/>
    <col min="3332" max="3332" width="15" style="568" customWidth="1"/>
    <col min="3333" max="3333" width="15.28515625" style="568" bestFit="1" customWidth="1"/>
    <col min="3334" max="3334" width="13.28515625" style="568" bestFit="1" customWidth="1"/>
    <col min="3335" max="3335" width="14.85546875" style="568" customWidth="1"/>
    <col min="3336" max="3336" width="14" style="568" customWidth="1"/>
    <col min="3337" max="3337" width="11.7109375" style="568" customWidth="1"/>
    <col min="3338" max="3580" width="9.140625" style="568"/>
    <col min="3581" max="3581" width="2.42578125" style="568" customWidth="1"/>
    <col min="3582" max="3582" width="4.42578125" style="568" customWidth="1"/>
    <col min="3583" max="3583" width="4.85546875" style="568" customWidth="1"/>
    <col min="3584" max="3584" width="4.140625" style="568" customWidth="1"/>
    <col min="3585" max="3585" width="5" style="568" customWidth="1"/>
    <col min="3586" max="3586" width="4" style="568" customWidth="1"/>
    <col min="3587" max="3587" width="83.5703125" style="568" bestFit="1" customWidth="1"/>
    <col min="3588" max="3588" width="15" style="568" customWidth="1"/>
    <col min="3589" max="3589" width="15.28515625" style="568" bestFit="1" customWidth="1"/>
    <col min="3590" max="3590" width="13.28515625" style="568" bestFit="1" customWidth="1"/>
    <col min="3591" max="3591" width="14.85546875" style="568" customWidth="1"/>
    <col min="3592" max="3592" width="14" style="568" customWidth="1"/>
    <col min="3593" max="3593" width="11.7109375" style="568" customWidth="1"/>
    <col min="3594" max="3836" width="9.140625" style="568"/>
    <col min="3837" max="3837" width="2.42578125" style="568" customWidth="1"/>
    <col min="3838" max="3838" width="4.42578125" style="568" customWidth="1"/>
    <col min="3839" max="3839" width="4.85546875" style="568" customWidth="1"/>
    <col min="3840" max="3840" width="4.140625" style="568" customWidth="1"/>
    <col min="3841" max="3841" width="5" style="568" customWidth="1"/>
    <col min="3842" max="3842" width="4" style="568" customWidth="1"/>
    <col min="3843" max="3843" width="83.5703125" style="568" bestFit="1" customWidth="1"/>
    <col min="3844" max="3844" width="15" style="568" customWidth="1"/>
    <col min="3845" max="3845" width="15.28515625" style="568" bestFit="1" customWidth="1"/>
    <col min="3846" max="3846" width="13.28515625" style="568" bestFit="1" customWidth="1"/>
    <col min="3847" max="3847" width="14.85546875" style="568" customWidth="1"/>
    <col min="3848" max="3848" width="14" style="568" customWidth="1"/>
    <col min="3849" max="3849" width="11.7109375" style="568" customWidth="1"/>
    <col min="3850" max="4092" width="9.140625" style="568"/>
    <col min="4093" max="4093" width="2.42578125" style="568" customWidth="1"/>
    <col min="4094" max="4094" width="4.42578125" style="568" customWidth="1"/>
    <col min="4095" max="4095" width="4.85546875" style="568" customWidth="1"/>
    <col min="4096" max="4096" width="4.140625" style="568" customWidth="1"/>
    <col min="4097" max="4097" width="5" style="568" customWidth="1"/>
    <col min="4098" max="4098" width="4" style="568" customWidth="1"/>
    <col min="4099" max="4099" width="83.5703125" style="568" bestFit="1" customWidth="1"/>
    <col min="4100" max="4100" width="15" style="568" customWidth="1"/>
    <col min="4101" max="4101" width="15.28515625" style="568" bestFit="1" customWidth="1"/>
    <col min="4102" max="4102" width="13.28515625" style="568" bestFit="1" customWidth="1"/>
    <col min="4103" max="4103" width="14.85546875" style="568" customWidth="1"/>
    <col min="4104" max="4104" width="14" style="568" customWidth="1"/>
    <col min="4105" max="4105" width="11.7109375" style="568" customWidth="1"/>
    <col min="4106" max="4348" width="9.140625" style="568"/>
    <col min="4349" max="4349" width="2.42578125" style="568" customWidth="1"/>
    <col min="4350" max="4350" width="4.42578125" style="568" customWidth="1"/>
    <col min="4351" max="4351" width="4.85546875" style="568" customWidth="1"/>
    <col min="4352" max="4352" width="4.140625" style="568" customWidth="1"/>
    <col min="4353" max="4353" width="5" style="568" customWidth="1"/>
    <col min="4354" max="4354" width="4" style="568" customWidth="1"/>
    <col min="4355" max="4355" width="83.5703125" style="568" bestFit="1" customWidth="1"/>
    <col min="4356" max="4356" width="15" style="568" customWidth="1"/>
    <col min="4357" max="4357" width="15.28515625" style="568" bestFit="1" customWidth="1"/>
    <col min="4358" max="4358" width="13.28515625" style="568" bestFit="1" customWidth="1"/>
    <col min="4359" max="4359" width="14.85546875" style="568" customWidth="1"/>
    <col min="4360" max="4360" width="14" style="568" customWidth="1"/>
    <col min="4361" max="4361" width="11.7109375" style="568" customWidth="1"/>
    <col min="4362" max="4604" width="9.140625" style="568"/>
    <col min="4605" max="4605" width="2.42578125" style="568" customWidth="1"/>
    <col min="4606" max="4606" width="4.42578125" style="568" customWidth="1"/>
    <col min="4607" max="4607" width="4.85546875" style="568" customWidth="1"/>
    <col min="4608" max="4608" width="4.140625" style="568" customWidth="1"/>
    <col min="4609" max="4609" width="5" style="568" customWidth="1"/>
    <col min="4610" max="4610" width="4" style="568" customWidth="1"/>
    <col min="4611" max="4611" width="83.5703125" style="568" bestFit="1" customWidth="1"/>
    <col min="4612" max="4612" width="15" style="568" customWidth="1"/>
    <col min="4613" max="4613" width="15.28515625" style="568" bestFit="1" customWidth="1"/>
    <col min="4614" max="4614" width="13.28515625" style="568" bestFit="1" customWidth="1"/>
    <col min="4615" max="4615" width="14.85546875" style="568" customWidth="1"/>
    <col min="4616" max="4616" width="14" style="568" customWidth="1"/>
    <col min="4617" max="4617" width="11.7109375" style="568" customWidth="1"/>
    <col min="4618" max="4860" width="9.140625" style="568"/>
    <col min="4861" max="4861" width="2.42578125" style="568" customWidth="1"/>
    <col min="4862" max="4862" width="4.42578125" style="568" customWidth="1"/>
    <col min="4863" max="4863" width="4.85546875" style="568" customWidth="1"/>
    <col min="4864" max="4864" width="4.140625" style="568" customWidth="1"/>
    <col min="4865" max="4865" width="5" style="568" customWidth="1"/>
    <col min="4866" max="4866" width="4" style="568" customWidth="1"/>
    <col min="4867" max="4867" width="83.5703125" style="568" bestFit="1" customWidth="1"/>
    <col min="4868" max="4868" width="15" style="568" customWidth="1"/>
    <col min="4869" max="4869" width="15.28515625" style="568" bestFit="1" customWidth="1"/>
    <col min="4870" max="4870" width="13.28515625" style="568" bestFit="1" customWidth="1"/>
    <col min="4871" max="4871" width="14.85546875" style="568" customWidth="1"/>
    <col min="4872" max="4872" width="14" style="568" customWidth="1"/>
    <col min="4873" max="4873" width="11.7109375" style="568" customWidth="1"/>
    <col min="4874" max="5116" width="9.140625" style="568"/>
    <col min="5117" max="5117" width="2.42578125" style="568" customWidth="1"/>
    <col min="5118" max="5118" width="4.42578125" style="568" customWidth="1"/>
    <col min="5119" max="5119" width="4.85546875" style="568" customWidth="1"/>
    <col min="5120" max="5120" width="4.140625" style="568" customWidth="1"/>
    <col min="5121" max="5121" width="5" style="568" customWidth="1"/>
    <col min="5122" max="5122" width="4" style="568" customWidth="1"/>
    <col min="5123" max="5123" width="83.5703125" style="568" bestFit="1" customWidth="1"/>
    <col min="5124" max="5124" width="15" style="568" customWidth="1"/>
    <col min="5125" max="5125" width="15.28515625" style="568" bestFit="1" customWidth="1"/>
    <col min="5126" max="5126" width="13.28515625" style="568" bestFit="1" customWidth="1"/>
    <col min="5127" max="5127" width="14.85546875" style="568" customWidth="1"/>
    <col min="5128" max="5128" width="14" style="568" customWidth="1"/>
    <col min="5129" max="5129" width="11.7109375" style="568" customWidth="1"/>
    <col min="5130" max="5372" width="9.140625" style="568"/>
    <col min="5373" max="5373" width="2.42578125" style="568" customWidth="1"/>
    <col min="5374" max="5374" width="4.42578125" style="568" customWidth="1"/>
    <col min="5375" max="5375" width="4.85546875" style="568" customWidth="1"/>
    <col min="5376" max="5376" width="4.140625" style="568" customWidth="1"/>
    <col min="5377" max="5377" width="5" style="568" customWidth="1"/>
    <col min="5378" max="5378" width="4" style="568" customWidth="1"/>
    <col min="5379" max="5379" width="83.5703125" style="568" bestFit="1" customWidth="1"/>
    <col min="5380" max="5380" width="15" style="568" customWidth="1"/>
    <col min="5381" max="5381" width="15.28515625" style="568" bestFit="1" customWidth="1"/>
    <col min="5382" max="5382" width="13.28515625" style="568" bestFit="1" customWidth="1"/>
    <col min="5383" max="5383" width="14.85546875" style="568" customWidth="1"/>
    <col min="5384" max="5384" width="14" style="568" customWidth="1"/>
    <col min="5385" max="5385" width="11.7109375" style="568" customWidth="1"/>
    <col min="5386" max="5628" width="9.140625" style="568"/>
    <col min="5629" max="5629" width="2.42578125" style="568" customWidth="1"/>
    <col min="5630" max="5630" width="4.42578125" style="568" customWidth="1"/>
    <col min="5631" max="5631" width="4.85546875" style="568" customWidth="1"/>
    <col min="5632" max="5632" width="4.140625" style="568" customWidth="1"/>
    <col min="5633" max="5633" width="5" style="568" customWidth="1"/>
    <col min="5634" max="5634" width="4" style="568" customWidth="1"/>
    <col min="5635" max="5635" width="83.5703125" style="568" bestFit="1" customWidth="1"/>
    <col min="5636" max="5636" width="15" style="568" customWidth="1"/>
    <col min="5637" max="5637" width="15.28515625" style="568" bestFit="1" customWidth="1"/>
    <col min="5638" max="5638" width="13.28515625" style="568" bestFit="1" customWidth="1"/>
    <col min="5639" max="5639" width="14.85546875" style="568" customWidth="1"/>
    <col min="5640" max="5640" width="14" style="568" customWidth="1"/>
    <col min="5641" max="5641" width="11.7109375" style="568" customWidth="1"/>
    <col min="5642" max="5884" width="9.140625" style="568"/>
    <col min="5885" max="5885" width="2.42578125" style="568" customWidth="1"/>
    <col min="5886" max="5886" width="4.42578125" style="568" customWidth="1"/>
    <col min="5887" max="5887" width="4.85546875" style="568" customWidth="1"/>
    <col min="5888" max="5888" width="4.140625" style="568" customWidth="1"/>
    <col min="5889" max="5889" width="5" style="568" customWidth="1"/>
    <col min="5890" max="5890" width="4" style="568" customWidth="1"/>
    <col min="5891" max="5891" width="83.5703125" style="568" bestFit="1" customWidth="1"/>
    <col min="5892" max="5892" width="15" style="568" customWidth="1"/>
    <col min="5893" max="5893" width="15.28515625" style="568" bestFit="1" customWidth="1"/>
    <col min="5894" max="5894" width="13.28515625" style="568" bestFit="1" customWidth="1"/>
    <col min="5895" max="5895" width="14.85546875" style="568" customWidth="1"/>
    <col min="5896" max="5896" width="14" style="568" customWidth="1"/>
    <col min="5897" max="5897" width="11.7109375" style="568" customWidth="1"/>
    <col min="5898" max="6140" width="9.140625" style="568"/>
    <col min="6141" max="6141" width="2.42578125" style="568" customWidth="1"/>
    <col min="6142" max="6142" width="4.42578125" style="568" customWidth="1"/>
    <col min="6143" max="6143" width="4.85546875" style="568" customWidth="1"/>
    <col min="6144" max="6144" width="4.140625" style="568" customWidth="1"/>
    <col min="6145" max="6145" width="5" style="568" customWidth="1"/>
    <col min="6146" max="6146" width="4" style="568" customWidth="1"/>
    <col min="6147" max="6147" width="83.5703125" style="568" bestFit="1" customWidth="1"/>
    <col min="6148" max="6148" width="15" style="568" customWidth="1"/>
    <col min="6149" max="6149" width="15.28515625" style="568" bestFit="1" customWidth="1"/>
    <col min="6150" max="6150" width="13.28515625" style="568" bestFit="1" customWidth="1"/>
    <col min="6151" max="6151" width="14.85546875" style="568" customWidth="1"/>
    <col min="6152" max="6152" width="14" style="568" customWidth="1"/>
    <col min="6153" max="6153" width="11.7109375" style="568" customWidth="1"/>
    <col min="6154" max="6396" width="9.140625" style="568"/>
    <col min="6397" max="6397" width="2.42578125" style="568" customWidth="1"/>
    <col min="6398" max="6398" width="4.42578125" style="568" customWidth="1"/>
    <col min="6399" max="6399" width="4.85546875" style="568" customWidth="1"/>
    <col min="6400" max="6400" width="4.140625" style="568" customWidth="1"/>
    <col min="6401" max="6401" width="5" style="568" customWidth="1"/>
    <col min="6402" max="6402" width="4" style="568" customWidth="1"/>
    <col min="6403" max="6403" width="83.5703125" style="568" bestFit="1" customWidth="1"/>
    <col min="6404" max="6404" width="15" style="568" customWidth="1"/>
    <col min="6405" max="6405" width="15.28515625" style="568" bestFit="1" customWidth="1"/>
    <col min="6406" max="6406" width="13.28515625" style="568" bestFit="1" customWidth="1"/>
    <col min="6407" max="6407" width="14.85546875" style="568" customWidth="1"/>
    <col min="6408" max="6408" width="14" style="568" customWidth="1"/>
    <col min="6409" max="6409" width="11.7109375" style="568" customWidth="1"/>
    <col min="6410" max="6652" width="9.140625" style="568"/>
    <col min="6653" max="6653" width="2.42578125" style="568" customWidth="1"/>
    <col min="6654" max="6654" width="4.42578125" style="568" customWidth="1"/>
    <col min="6655" max="6655" width="4.85546875" style="568" customWidth="1"/>
    <col min="6656" max="6656" width="4.140625" style="568" customWidth="1"/>
    <col min="6657" max="6657" width="5" style="568" customWidth="1"/>
    <col min="6658" max="6658" width="4" style="568" customWidth="1"/>
    <col min="6659" max="6659" width="83.5703125" style="568" bestFit="1" customWidth="1"/>
    <col min="6660" max="6660" width="15" style="568" customWidth="1"/>
    <col min="6661" max="6661" width="15.28515625" style="568" bestFit="1" customWidth="1"/>
    <col min="6662" max="6662" width="13.28515625" style="568" bestFit="1" customWidth="1"/>
    <col min="6663" max="6663" width="14.85546875" style="568" customWidth="1"/>
    <col min="6664" max="6664" width="14" style="568" customWidth="1"/>
    <col min="6665" max="6665" width="11.7109375" style="568" customWidth="1"/>
    <col min="6666" max="6908" width="9.140625" style="568"/>
    <col min="6909" max="6909" width="2.42578125" style="568" customWidth="1"/>
    <col min="6910" max="6910" width="4.42578125" style="568" customWidth="1"/>
    <col min="6911" max="6911" width="4.85546875" style="568" customWidth="1"/>
    <col min="6912" max="6912" width="4.140625" style="568" customWidth="1"/>
    <col min="6913" max="6913" width="5" style="568" customWidth="1"/>
    <col min="6914" max="6914" width="4" style="568" customWidth="1"/>
    <col min="6915" max="6915" width="83.5703125" style="568" bestFit="1" customWidth="1"/>
    <col min="6916" max="6916" width="15" style="568" customWidth="1"/>
    <col min="6917" max="6917" width="15.28515625" style="568" bestFit="1" customWidth="1"/>
    <col min="6918" max="6918" width="13.28515625" style="568" bestFit="1" customWidth="1"/>
    <col min="6919" max="6919" width="14.85546875" style="568" customWidth="1"/>
    <col min="6920" max="6920" width="14" style="568" customWidth="1"/>
    <col min="6921" max="6921" width="11.7109375" style="568" customWidth="1"/>
    <col min="6922" max="7164" width="9.140625" style="568"/>
    <col min="7165" max="7165" width="2.42578125" style="568" customWidth="1"/>
    <col min="7166" max="7166" width="4.42578125" style="568" customWidth="1"/>
    <col min="7167" max="7167" width="4.85546875" style="568" customWidth="1"/>
    <col min="7168" max="7168" width="4.140625" style="568" customWidth="1"/>
    <col min="7169" max="7169" width="5" style="568" customWidth="1"/>
    <col min="7170" max="7170" width="4" style="568" customWidth="1"/>
    <col min="7171" max="7171" width="83.5703125" style="568" bestFit="1" customWidth="1"/>
    <col min="7172" max="7172" width="15" style="568" customWidth="1"/>
    <col min="7173" max="7173" width="15.28515625" style="568" bestFit="1" customWidth="1"/>
    <col min="7174" max="7174" width="13.28515625" style="568" bestFit="1" customWidth="1"/>
    <col min="7175" max="7175" width="14.85546875" style="568" customWidth="1"/>
    <col min="7176" max="7176" width="14" style="568" customWidth="1"/>
    <col min="7177" max="7177" width="11.7109375" style="568" customWidth="1"/>
    <col min="7178" max="7420" width="9.140625" style="568"/>
    <col min="7421" max="7421" width="2.42578125" style="568" customWidth="1"/>
    <col min="7422" max="7422" width="4.42578125" style="568" customWidth="1"/>
    <col min="7423" max="7423" width="4.85546875" style="568" customWidth="1"/>
    <col min="7424" max="7424" width="4.140625" style="568" customWidth="1"/>
    <col min="7425" max="7425" width="5" style="568" customWidth="1"/>
    <col min="7426" max="7426" width="4" style="568" customWidth="1"/>
    <col min="7427" max="7427" width="83.5703125" style="568" bestFit="1" customWidth="1"/>
    <col min="7428" max="7428" width="15" style="568" customWidth="1"/>
    <col min="7429" max="7429" width="15.28515625" style="568" bestFit="1" customWidth="1"/>
    <col min="7430" max="7430" width="13.28515625" style="568" bestFit="1" customWidth="1"/>
    <col min="7431" max="7431" width="14.85546875" style="568" customWidth="1"/>
    <col min="7432" max="7432" width="14" style="568" customWidth="1"/>
    <col min="7433" max="7433" width="11.7109375" style="568" customWidth="1"/>
    <col min="7434" max="7676" width="9.140625" style="568"/>
    <col min="7677" max="7677" width="2.42578125" style="568" customWidth="1"/>
    <col min="7678" max="7678" width="4.42578125" style="568" customWidth="1"/>
    <col min="7679" max="7679" width="4.85546875" style="568" customWidth="1"/>
    <col min="7680" max="7680" width="4.140625" style="568" customWidth="1"/>
    <col min="7681" max="7681" width="5" style="568" customWidth="1"/>
    <col min="7682" max="7682" width="4" style="568" customWidth="1"/>
    <col min="7683" max="7683" width="83.5703125" style="568" bestFit="1" customWidth="1"/>
    <col min="7684" max="7684" width="15" style="568" customWidth="1"/>
    <col min="7685" max="7685" width="15.28515625" style="568" bestFit="1" customWidth="1"/>
    <col min="7686" max="7686" width="13.28515625" style="568" bestFit="1" customWidth="1"/>
    <col min="7687" max="7687" width="14.85546875" style="568" customWidth="1"/>
    <col min="7688" max="7688" width="14" style="568" customWidth="1"/>
    <col min="7689" max="7689" width="11.7109375" style="568" customWidth="1"/>
    <col min="7690" max="7932" width="9.140625" style="568"/>
    <col min="7933" max="7933" width="2.42578125" style="568" customWidth="1"/>
    <col min="7934" max="7934" width="4.42578125" style="568" customWidth="1"/>
    <col min="7935" max="7935" width="4.85546875" style="568" customWidth="1"/>
    <col min="7936" max="7936" width="4.140625" style="568" customWidth="1"/>
    <col min="7937" max="7937" width="5" style="568" customWidth="1"/>
    <col min="7938" max="7938" width="4" style="568" customWidth="1"/>
    <col min="7939" max="7939" width="83.5703125" style="568" bestFit="1" customWidth="1"/>
    <col min="7940" max="7940" width="15" style="568" customWidth="1"/>
    <col min="7941" max="7941" width="15.28515625" style="568" bestFit="1" customWidth="1"/>
    <col min="7942" max="7942" width="13.28515625" style="568" bestFit="1" customWidth="1"/>
    <col min="7943" max="7943" width="14.85546875" style="568" customWidth="1"/>
    <col min="7944" max="7944" width="14" style="568" customWidth="1"/>
    <col min="7945" max="7945" width="11.7109375" style="568" customWidth="1"/>
    <col min="7946" max="8188" width="9.140625" style="568"/>
    <col min="8189" max="8189" width="2.42578125" style="568" customWidth="1"/>
    <col min="8190" max="8190" width="4.42578125" style="568" customWidth="1"/>
    <col min="8191" max="8191" width="4.85546875" style="568" customWidth="1"/>
    <col min="8192" max="8192" width="4.140625" style="568" customWidth="1"/>
    <col min="8193" max="8193" width="5" style="568" customWidth="1"/>
    <col min="8194" max="8194" width="4" style="568" customWidth="1"/>
    <col min="8195" max="8195" width="83.5703125" style="568" bestFit="1" customWidth="1"/>
    <col min="8196" max="8196" width="15" style="568" customWidth="1"/>
    <col min="8197" max="8197" width="15.28515625" style="568" bestFit="1" customWidth="1"/>
    <col min="8198" max="8198" width="13.28515625" style="568" bestFit="1" customWidth="1"/>
    <col min="8199" max="8199" width="14.85546875" style="568" customWidth="1"/>
    <col min="8200" max="8200" width="14" style="568" customWidth="1"/>
    <col min="8201" max="8201" width="11.7109375" style="568" customWidth="1"/>
    <col min="8202" max="8444" width="9.140625" style="568"/>
    <col min="8445" max="8445" width="2.42578125" style="568" customWidth="1"/>
    <col min="8446" max="8446" width="4.42578125" style="568" customWidth="1"/>
    <col min="8447" max="8447" width="4.85546875" style="568" customWidth="1"/>
    <col min="8448" max="8448" width="4.140625" style="568" customWidth="1"/>
    <col min="8449" max="8449" width="5" style="568" customWidth="1"/>
    <col min="8450" max="8450" width="4" style="568" customWidth="1"/>
    <col min="8451" max="8451" width="83.5703125" style="568" bestFit="1" customWidth="1"/>
    <col min="8452" max="8452" width="15" style="568" customWidth="1"/>
    <col min="8453" max="8453" width="15.28515625" style="568" bestFit="1" customWidth="1"/>
    <col min="8454" max="8454" width="13.28515625" style="568" bestFit="1" customWidth="1"/>
    <col min="8455" max="8455" width="14.85546875" style="568" customWidth="1"/>
    <col min="8456" max="8456" width="14" style="568" customWidth="1"/>
    <col min="8457" max="8457" width="11.7109375" style="568" customWidth="1"/>
    <col min="8458" max="8700" width="9.140625" style="568"/>
    <col min="8701" max="8701" width="2.42578125" style="568" customWidth="1"/>
    <col min="8702" max="8702" width="4.42578125" style="568" customWidth="1"/>
    <col min="8703" max="8703" width="4.85546875" style="568" customWidth="1"/>
    <col min="8704" max="8704" width="4.140625" style="568" customWidth="1"/>
    <col min="8705" max="8705" width="5" style="568" customWidth="1"/>
    <col min="8706" max="8706" width="4" style="568" customWidth="1"/>
    <col min="8707" max="8707" width="83.5703125" style="568" bestFit="1" customWidth="1"/>
    <col min="8708" max="8708" width="15" style="568" customWidth="1"/>
    <col min="8709" max="8709" width="15.28515625" style="568" bestFit="1" customWidth="1"/>
    <col min="8710" max="8710" width="13.28515625" style="568" bestFit="1" customWidth="1"/>
    <col min="8711" max="8711" width="14.85546875" style="568" customWidth="1"/>
    <col min="8712" max="8712" width="14" style="568" customWidth="1"/>
    <col min="8713" max="8713" width="11.7109375" style="568" customWidth="1"/>
    <col min="8714" max="8956" width="9.140625" style="568"/>
    <col min="8957" max="8957" width="2.42578125" style="568" customWidth="1"/>
    <col min="8958" max="8958" width="4.42578125" style="568" customWidth="1"/>
    <col min="8959" max="8959" width="4.85546875" style="568" customWidth="1"/>
    <col min="8960" max="8960" width="4.140625" style="568" customWidth="1"/>
    <col min="8961" max="8961" width="5" style="568" customWidth="1"/>
    <col min="8962" max="8962" width="4" style="568" customWidth="1"/>
    <col min="8963" max="8963" width="83.5703125" style="568" bestFit="1" customWidth="1"/>
    <col min="8964" max="8964" width="15" style="568" customWidth="1"/>
    <col min="8965" max="8965" width="15.28515625" style="568" bestFit="1" customWidth="1"/>
    <col min="8966" max="8966" width="13.28515625" style="568" bestFit="1" customWidth="1"/>
    <col min="8967" max="8967" width="14.85546875" style="568" customWidth="1"/>
    <col min="8968" max="8968" width="14" style="568" customWidth="1"/>
    <col min="8969" max="8969" width="11.7109375" style="568" customWidth="1"/>
    <col min="8970" max="9212" width="9.140625" style="568"/>
    <col min="9213" max="9213" width="2.42578125" style="568" customWidth="1"/>
    <col min="9214" max="9214" width="4.42578125" style="568" customWidth="1"/>
    <col min="9215" max="9215" width="4.85546875" style="568" customWidth="1"/>
    <col min="9216" max="9216" width="4.140625" style="568" customWidth="1"/>
    <col min="9217" max="9217" width="5" style="568" customWidth="1"/>
    <col min="9218" max="9218" width="4" style="568" customWidth="1"/>
    <col min="9219" max="9219" width="83.5703125" style="568" bestFit="1" customWidth="1"/>
    <col min="9220" max="9220" width="15" style="568" customWidth="1"/>
    <col min="9221" max="9221" width="15.28515625" style="568" bestFit="1" customWidth="1"/>
    <col min="9222" max="9222" width="13.28515625" style="568" bestFit="1" customWidth="1"/>
    <col min="9223" max="9223" width="14.85546875" style="568" customWidth="1"/>
    <col min="9224" max="9224" width="14" style="568" customWidth="1"/>
    <col min="9225" max="9225" width="11.7109375" style="568" customWidth="1"/>
    <col min="9226" max="9468" width="9.140625" style="568"/>
    <col min="9469" max="9469" width="2.42578125" style="568" customWidth="1"/>
    <col min="9470" max="9470" width="4.42578125" style="568" customWidth="1"/>
    <col min="9471" max="9471" width="4.85546875" style="568" customWidth="1"/>
    <col min="9472" max="9472" width="4.140625" style="568" customWidth="1"/>
    <col min="9473" max="9473" width="5" style="568" customWidth="1"/>
    <col min="9474" max="9474" width="4" style="568" customWidth="1"/>
    <col min="9475" max="9475" width="83.5703125" style="568" bestFit="1" customWidth="1"/>
    <col min="9476" max="9476" width="15" style="568" customWidth="1"/>
    <col min="9477" max="9477" width="15.28515625" style="568" bestFit="1" customWidth="1"/>
    <col min="9478" max="9478" width="13.28515625" style="568" bestFit="1" customWidth="1"/>
    <col min="9479" max="9479" width="14.85546875" style="568" customWidth="1"/>
    <col min="9480" max="9480" width="14" style="568" customWidth="1"/>
    <col min="9481" max="9481" width="11.7109375" style="568" customWidth="1"/>
    <col min="9482" max="9724" width="9.140625" style="568"/>
    <col min="9725" max="9725" width="2.42578125" style="568" customWidth="1"/>
    <col min="9726" max="9726" width="4.42578125" style="568" customWidth="1"/>
    <col min="9727" max="9727" width="4.85546875" style="568" customWidth="1"/>
    <col min="9728" max="9728" width="4.140625" style="568" customWidth="1"/>
    <col min="9729" max="9729" width="5" style="568" customWidth="1"/>
    <col min="9730" max="9730" width="4" style="568" customWidth="1"/>
    <col min="9731" max="9731" width="83.5703125" style="568" bestFit="1" customWidth="1"/>
    <col min="9732" max="9732" width="15" style="568" customWidth="1"/>
    <col min="9733" max="9733" width="15.28515625" style="568" bestFit="1" customWidth="1"/>
    <col min="9734" max="9734" width="13.28515625" style="568" bestFit="1" customWidth="1"/>
    <col min="9735" max="9735" width="14.85546875" style="568" customWidth="1"/>
    <col min="9736" max="9736" width="14" style="568" customWidth="1"/>
    <col min="9737" max="9737" width="11.7109375" style="568" customWidth="1"/>
    <col min="9738" max="9980" width="9.140625" style="568"/>
    <col min="9981" max="9981" width="2.42578125" style="568" customWidth="1"/>
    <col min="9982" max="9982" width="4.42578125" style="568" customWidth="1"/>
    <col min="9983" max="9983" width="4.85546875" style="568" customWidth="1"/>
    <col min="9984" max="9984" width="4.140625" style="568" customWidth="1"/>
    <col min="9985" max="9985" width="5" style="568" customWidth="1"/>
    <col min="9986" max="9986" width="4" style="568" customWidth="1"/>
    <col min="9987" max="9987" width="83.5703125" style="568" bestFit="1" customWidth="1"/>
    <col min="9988" max="9988" width="15" style="568" customWidth="1"/>
    <col min="9989" max="9989" width="15.28515625" style="568" bestFit="1" customWidth="1"/>
    <col min="9990" max="9990" width="13.28515625" style="568" bestFit="1" customWidth="1"/>
    <col min="9991" max="9991" width="14.85546875" style="568" customWidth="1"/>
    <col min="9992" max="9992" width="14" style="568" customWidth="1"/>
    <col min="9993" max="9993" width="11.7109375" style="568" customWidth="1"/>
    <col min="9994" max="10236" width="9.140625" style="568"/>
    <col min="10237" max="10237" width="2.42578125" style="568" customWidth="1"/>
    <col min="10238" max="10238" width="4.42578125" style="568" customWidth="1"/>
    <col min="10239" max="10239" width="4.85546875" style="568" customWidth="1"/>
    <col min="10240" max="10240" width="4.140625" style="568" customWidth="1"/>
    <col min="10241" max="10241" width="5" style="568" customWidth="1"/>
    <col min="10242" max="10242" width="4" style="568" customWidth="1"/>
    <col min="10243" max="10243" width="83.5703125" style="568" bestFit="1" customWidth="1"/>
    <col min="10244" max="10244" width="15" style="568" customWidth="1"/>
    <col min="10245" max="10245" width="15.28515625" style="568" bestFit="1" customWidth="1"/>
    <col min="10246" max="10246" width="13.28515625" style="568" bestFit="1" customWidth="1"/>
    <col min="10247" max="10247" width="14.85546875" style="568" customWidth="1"/>
    <col min="10248" max="10248" width="14" style="568" customWidth="1"/>
    <col min="10249" max="10249" width="11.7109375" style="568" customWidth="1"/>
    <col min="10250" max="10492" width="9.140625" style="568"/>
    <col min="10493" max="10493" width="2.42578125" style="568" customWidth="1"/>
    <col min="10494" max="10494" width="4.42578125" style="568" customWidth="1"/>
    <col min="10495" max="10495" width="4.85546875" style="568" customWidth="1"/>
    <col min="10496" max="10496" width="4.140625" style="568" customWidth="1"/>
    <col min="10497" max="10497" width="5" style="568" customWidth="1"/>
    <col min="10498" max="10498" width="4" style="568" customWidth="1"/>
    <col min="10499" max="10499" width="83.5703125" style="568" bestFit="1" customWidth="1"/>
    <col min="10500" max="10500" width="15" style="568" customWidth="1"/>
    <col min="10501" max="10501" width="15.28515625" style="568" bestFit="1" customWidth="1"/>
    <col min="10502" max="10502" width="13.28515625" style="568" bestFit="1" customWidth="1"/>
    <col min="10503" max="10503" width="14.85546875" style="568" customWidth="1"/>
    <col min="10504" max="10504" width="14" style="568" customWidth="1"/>
    <col min="10505" max="10505" width="11.7109375" style="568" customWidth="1"/>
    <col min="10506" max="10748" width="9.140625" style="568"/>
    <col min="10749" max="10749" width="2.42578125" style="568" customWidth="1"/>
    <col min="10750" max="10750" width="4.42578125" style="568" customWidth="1"/>
    <col min="10751" max="10751" width="4.85546875" style="568" customWidth="1"/>
    <col min="10752" max="10752" width="4.140625" style="568" customWidth="1"/>
    <col min="10753" max="10753" width="5" style="568" customWidth="1"/>
    <col min="10754" max="10754" width="4" style="568" customWidth="1"/>
    <col min="10755" max="10755" width="83.5703125" style="568" bestFit="1" customWidth="1"/>
    <col min="10756" max="10756" width="15" style="568" customWidth="1"/>
    <col min="10757" max="10757" width="15.28515625" style="568" bestFit="1" customWidth="1"/>
    <col min="10758" max="10758" width="13.28515625" style="568" bestFit="1" customWidth="1"/>
    <col min="10759" max="10759" width="14.85546875" style="568" customWidth="1"/>
    <col min="10760" max="10760" width="14" style="568" customWidth="1"/>
    <col min="10761" max="10761" width="11.7109375" style="568" customWidth="1"/>
    <col min="10762" max="11004" width="9.140625" style="568"/>
    <col min="11005" max="11005" width="2.42578125" style="568" customWidth="1"/>
    <col min="11006" max="11006" width="4.42578125" style="568" customWidth="1"/>
    <col min="11007" max="11007" width="4.85546875" style="568" customWidth="1"/>
    <col min="11008" max="11008" width="4.140625" style="568" customWidth="1"/>
    <col min="11009" max="11009" width="5" style="568" customWidth="1"/>
    <col min="11010" max="11010" width="4" style="568" customWidth="1"/>
    <col min="11011" max="11011" width="83.5703125" style="568" bestFit="1" customWidth="1"/>
    <col min="11012" max="11012" width="15" style="568" customWidth="1"/>
    <col min="11013" max="11013" width="15.28515625" style="568" bestFit="1" customWidth="1"/>
    <col min="11014" max="11014" width="13.28515625" style="568" bestFit="1" customWidth="1"/>
    <col min="11015" max="11015" width="14.85546875" style="568" customWidth="1"/>
    <col min="11016" max="11016" width="14" style="568" customWidth="1"/>
    <col min="11017" max="11017" width="11.7109375" style="568" customWidth="1"/>
    <col min="11018" max="11260" width="9.140625" style="568"/>
    <col min="11261" max="11261" width="2.42578125" style="568" customWidth="1"/>
    <col min="11262" max="11262" width="4.42578125" style="568" customWidth="1"/>
    <col min="11263" max="11263" width="4.85546875" style="568" customWidth="1"/>
    <col min="11264" max="11264" width="4.140625" style="568" customWidth="1"/>
    <col min="11265" max="11265" width="5" style="568" customWidth="1"/>
    <col min="11266" max="11266" width="4" style="568" customWidth="1"/>
    <col min="11267" max="11267" width="83.5703125" style="568" bestFit="1" customWidth="1"/>
    <col min="11268" max="11268" width="15" style="568" customWidth="1"/>
    <col min="11269" max="11269" width="15.28515625" style="568" bestFit="1" customWidth="1"/>
    <col min="11270" max="11270" width="13.28515625" style="568" bestFit="1" customWidth="1"/>
    <col min="11271" max="11271" width="14.85546875" style="568" customWidth="1"/>
    <col min="11272" max="11272" width="14" style="568" customWidth="1"/>
    <col min="11273" max="11273" width="11.7109375" style="568" customWidth="1"/>
    <col min="11274" max="11516" width="9.140625" style="568"/>
    <col min="11517" max="11517" width="2.42578125" style="568" customWidth="1"/>
    <col min="11518" max="11518" width="4.42578125" style="568" customWidth="1"/>
    <col min="11519" max="11519" width="4.85546875" style="568" customWidth="1"/>
    <col min="11520" max="11520" width="4.140625" style="568" customWidth="1"/>
    <col min="11521" max="11521" width="5" style="568" customWidth="1"/>
    <col min="11522" max="11522" width="4" style="568" customWidth="1"/>
    <col min="11523" max="11523" width="83.5703125" style="568" bestFit="1" customWidth="1"/>
    <col min="11524" max="11524" width="15" style="568" customWidth="1"/>
    <col min="11525" max="11525" width="15.28515625" style="568" bestFit="1" customWidth="1"/>
    <col min="11526" max="11526" width="13.28515625" style="568" bestFit="1" customWidth="1"/>
    <col min="11527" max="11527" width="14.85546875" style="568" customWidth="1"/>
    <col min="11528" max="11528" width="14" style="568" customWidth="1"/>
    <col min="11529" max="11529" width="11.7109375" style="568" customWidth="1"/>
    <col min="11530" max="11772" width="9.140625" style="568"/>
    <col min="11773" max="11773" width="2.42578125" style="568" customWidth="1"/>
    <col min="11774" max="11774" width="4.42578125" style="568" customWidth="1"/>
    <col min="11775" max="11775" width="4.85546875" style="568" customWidth="1"/>
    <col min="11776" max="11776" width="4.140625" style="568" customWidth="1"/>
    <col min="11777" max="11777" width="5" style="568" customWidth="1"/>
    <col min="11778" max="11778" width="4" style="568" customWidth="1"/>
    <col min="11779" max="11779" width="83.5703125" style="568" bestFit="1" customWidth="1"/>
    <col min="11780" max="11780" width="15" style="568" customWidth="1"/>
    <col min="11781" max="11781" width="15.28515625" style="568" bestFit="1" customWidth="1"/>
    <col min="11782" max="11782" width="13.28515625" style="568" bestFit="1" customWidth="1"/>
    <col min="11783" max="11783" width="14.85546875" style="568" customWidth="1"/>
    <col min="11784" max="11784" width="14" style="568" customWidth="1"/>
    <col min="11785" max="11785" width="11.7109375" style="568" customWidth="1"/>
    <col min="11786" max="12028" width="9.140625" style="568"/>
    <col min="12029" max="12029" width="2.42578125" style="568" customWidth="1"/>
    <col min="12030" max="12030" width="4.42578125" style="568" customWidth="1"/>
    <col min="12031" max="12031" width="4.85546875" style="568" customWidth="1"/>
    <col min="12032" max="12032" width="4.140625" style="568" customWidth="1"/>
    <col min="12033" max="12033" width="5" style="568" customWidth="1"/>
    <col min="12034" max="12034" width="4" style="568" customWidth="1"/>
    <col min="12035" max="12035" width="83.5703125" style="568" bestFit="1" customWidth="1"/>
    <col min="12036" max="12036" width="15" style="568" customWidth="1"/>
    <col min="12037" max="12037" width="15.28515625" style="568" bestFit="1" customWidth="1"/>
    <col min="12038" max="12038" width="13.28515625" style="568" bestFit="1" customWidth="1"/>
    <col min="12039" max="12039" width="14.85546875" style="568" customWidth="1"/>
    <col min="12040" max="12040" width="14" style="568" customWidth="1"/>
    <col min="12041" max="12041" width="11.7109375" style="568" customWidth="1"/>
    <col min="12042" max="12284" width="9.140625" style="568"/>
    <col min="12285" max="12285" width="2.42578125" style="568" customWidth="1"/>
    <col min="12286" max="12286" width="4.42578125" style="568" customWidth="1"/>
    <col min="12287" max="12287" width="4.85546875" style="568" customWidth="1"/>
    <col min="12288" max="12288" width="4.140625" style="568" customWidth="1"/>
    <col min="12289" max="12289" width="5" style="568" customWidth="1"/>
    <col min="12290" max="12290" width="4" style="568" customWidth="1"/>
    <col min="12291" max="12291" width="83.5703125" style="568" bestFit="1" customWidth="1"/>
    <col min="12292" max="12292" width="15" style="568" customWidth="1"/>
    <col min="12293" max="12293" width="15.28515625" style="568" bestFit="1" customWidth="1"/>
    <col min="12294" max="12294" width="13.28515625" style="568" bestFit="1" customWidth="1"/>
    <col min="12295" max="12295" width="14.85546875" style="568" customWidth="1"/>
    <col min="12296" max="12296" width="14" style="568" customWidth="1"/>
    <col min="12297" max="12297" width="11.7109375" style="568" customWidth="1"/>
    <col min="12298" max="12540" width="9.140625" style="568"/>
    <col min="12541" max="12541" width="2.42578125" style="568" customWidth="1"/>
    <col min="12542" max="12542" width="4.42578125" style="568" customWidth="1"/>
    <col min="12543" max="12543" width="4.85546875" style="568" customWidth="1"/>
    <col min="12544" max="12544" width="4.140625" style="568" customWidth="1"/>
    <col min="12545" max="12545" width="5" style="568" customWidth="1"/>
    <col min="12546" max="12546" width="4" style="568" customWidth="1"/>
    <col min="12547" max="12547" width="83.5703125" style="568" bestFit="1" customWidth="1"/>
    <col min="12548" max="12548" width="15" style="568" customWidth="1"/>
    <col min="12549" max="12549" width="15.28515625" style="568" bestFit="1" customWidth="1"/>
    <col min="12550" max="12550" width="13.28515625" style="568" bestFit="1" customWidth="1"/>
    <col min="12551" max="12551" width="14.85546875" style="568" customWidth="1"/>
    <col min="12552" max="12552" width="14" style="568" customWidth="1"/>
    <col min="12553" max="12553" width="11.7109375" style="568" customWidth="1"/>
    <col min="12554" max="12796" width="9.140625" style="568"/>
    <col min="12797" max="12797" width="2.42578125" style="568" customWidth="1"/>
    <col min="12798" max="12798" width="4.42578125" style="568" customWidth="1"/>
    <col min="12799" max="12799" width="4.85546875" style="568" customWidth="1"/>
    <col min="12800" max="12800" width="4.140625" style="568" customWidth="1"/>
    <col min="12801" max="12801" width="5" style="568" customWidth="1"/>
    <col min="12802" max="12802" width="4" style="568" customWidth="1"/>
    <col min="12803" max="12803" width="83.5703125" style="568" bestFit="1" customWidth="1"/>
    <col min="12804" max="12804" width="15" style="568" customWidth="1"/>
    <col min="12805" max="12805" width="15.28515625" style="568" bestFit="1" customWidth="1"/>
    <col min="12806" max="12806" width="13.28515625" style="568" bestFit="1" customWidth="1"/>
    <col min="12807" max="12807" width="14.85546875" style="568" customWidth="1"/>
    <col min="12808" max="12808" width="14" style="568" customWidth="1"/>
    <col min="12809" max="12809" width="11.7109375" style="568" customWidth="1"/>
    <col min="12810" max="13052" width="9.140625" style="568"/>
    <col min="13053" max="13053" width="2.42578125" style="568" customWidth="1"/>
    <col min="13054" max="13054" width="4.42578125" style="568" customWidth="1"/>
    <col min="13055" max="13055" width="4.85546875" style="568" customWidth="1"/>
    <col min="13056" max="13056" width="4.140625" style="568" customWidth="1"/>
    <col min="13057" max="13057" width="5" style="568" customWidth="1"/>
    <col min="13058" max="13058" width="4" style="568" customWidth="1"/>
    <col min="13059" max="13059" width="83.5703125" style="568" bestFit="1" customWidth="1"/>
    <col min="13060" max="13060" width="15" style="568" customWidth="1"/>
    <col min="13061" max="13061" width="15.28515625" style="568" bestFit="1" customWidth="1"/>
    <col min="13062" max="13062" width="13.28515625" style="568" bestFit="1" customWidth="1"/>
    <col min="13063" max="13063" width="14.85546875" style="568" customWidth="1"/>
    <col min="13064" max="13064" width="14" style="568" customWidth="1"/>
    <col min="13065" max="13065" width="11.7109375" style="568" customWidth="1"/>
    <col min="13066" max="13308" width="9.140625" style="568"/>
    <col min="13309" max="13309" width="2.42578125" style="568" customWidth="1"/>
    <col min="13310" max="13310" width="4.42578125" style="568" customWidth="1"/>
    <col min="13311" max="13311" width="4.85546875" style="568" customWidth="1"/>
    <col min="13312" max="13312" width="4.140625" style="568" customWidth="1"/>
    <col min="13313" max="13313" width="5" style="568" customWidth="1"/>
    <col min="13314" max="13314" width="4" style="568" customWidth="1"/>
    <col min="13315" max="13315" width="83.5703125" style="568" bestFit="1" customWidth="1"/>
    <col min="13316" max="13316" width="15" style="568" customWidth="1"/>
    <col min="13317" max="13317" width="15.28515625" style="568" bestFit="1" customWidth="1"/>
    <col min="13318" max="13318" width="13.28515625" style="568" bestFit="1" customWidth="1"/>
    <col min="13319" max="13319" width="14.85546875" style="568" customWidth="1"/>
    <col min="13320" max="13320" width="14" style="568" customWidth="1"/>
    <col min="13321" max="13321" width="11.7109375" style="568" customWidth="1"/>
    <col min="13322" max="13564" width="9.140625" style="568"/>
    <col min="13565" max="13565" width="2.42578125" style="568" customWidth="1"/>
    <col min="13566" max="13566" width="4.42578125" style="568" customWidth="1"/>
    <col min="13567" max="13567" width="4.85546875" style="568" customWidth="1"/>
    <col min="13568" max="13568" width="4.140625" style="568" customWidth="1"/>
    <col min="13569" max="13569" width="5" style="568" customWidth="1"/>
    <col min="13570" max="13570" width="4" style="568" customWidth="1"/>
    <col min="13571" max="13571" width="83.5703125" style="568" bestFit="1" customWidth="1"/>
    <col min="13572" max="13572" width="15" style="568" customWidth="1"/>
    <col min="13573" max="13573" width="15.28515625" style="568" bestFit="1" customWidth="1"/>
    <col min="13574" max="13574" width="13.28515625" style="568" bestFit="1" customWidth="1"/>
    <col min="13575" max="13575" width="14.85546875" style="568" customWidth="1"/>
    <col min="13576" max="13576" width="14" style="568" customWidth="1"/>
    <col min="13577" max="13577" width="11.7109375" style="568" customWidth="1"/>
    <col min="13578" max="13820" width="9.140625" style="568"/>
    <col min="13821" max="13821" width="2.42578125" style="568" customWidth="1"/>
    <col min="13822" max="13822" width="4.42578125" style="568" customWidth="1"/>
    <col min="13823" max="13823" width="4.85546875" style="568" customWidth="1"/>
    <col min="13824" max="13824" width="4.140625" style="568" customWidth="1"/>
    <col min="13825" max="13825" width="5" style="568" customWidth="1"/>
    <col min="13826" max="13826" width="4" style="568" customWidth="1"/>
    <col min="13827" max="13827" width="83.5703125" style="568" bestFit="1" customWidth="1"/>
    <col min="13828" max="13828" width="15" style="568" customWidth="1"/>
    <col min="13829" max="13829" width="15.28515625" style="568" bestFit="1" customWidth="1"/>
    <col min="13830" max="13830" width="13.28515625" style="568" bestFit="1" customWidth="1"/>
    <col min="13831" max="13831" width="14.85546875" style="568" customWidth="1"/>
    <col min="13832" max="13832" width="14" style="568" customWidth="1"/>
    <col min="13833" max="13833" width="11.7109375" style="568" customWidth="1"/>
    <col min="13834" max="14076" width="9.140625" style="568"/>
    <col min="14077" max="14077" width="2.42578125" style="568" customWidth="1"/>
    <col min="14078" max="14078" width="4.42578125" style="568" customWidth="1"/>
    <col min="14079" max="14079" width="4.85546875" style="568" customWidth="1"/>
    <col min="14080" max="14080" width="4.140625" style="568" customWidth="1"/>
    <col min="14081" max="14081" width="5" style="568" customWidth="1"/>
    <col min="14082" max="14082" width="4" style="568" customWidth="1"/>
    <col min="14083" max="14083" width="83.5703125" style="568" bestFit="1" customWidth="1"/>
    <col min="14084" max="14084" width="15" style="568" customWidth="1"/>
    <col min="14085" max="14085" width="15.28515625" style="568" bestFit="1" customWidth="1"/>
    <col min="14086" max="14086" width="13.28515625" style="568" bestFit="1" customWidth="1"/>
    <col min="14087" max="14087" width="14.85546875" style="568" customWidth="1"/>
    <col min="14088" max="14088" width="14" style="568" customWidth="1"/>
    <col min="14089" max="14089" width="11.7109375" style="568" customWidth="1"/>
    <col min="14090" max="14332" width="9.140625" style="568"/>
    <col min="14333" max="14333" width="2.42578125" style="568" customWidth="1"/>
    <col min="14334" max="14334" width="4.42578125" style="568" customWidth="1"/>
    <col min="14335" max="14335" width="4.85546875" style="568" customWidth="1"/>
    <col min="14336" max="14336" width="4.140625" style="568" customWidth="1"/>
    <col min="14337" max="14337" width="5" style="568" customWidth="1"/>
    <col min="14338" max="14338" width="4" style="568" customWidth="1"/>
    <col min="14339" max="14339" width="83.5703125" style="568" bestFit="1" customWidth="1"/>
    <col min="14340" max="14340" width="15" style="568" customWidth="1"/>
    <col min="14341" max="14341" width="15.28515625" style="568" bestFit="1" customWidth="1"/>
    <col min="14342" max="14342" width="13.28515625" style="568" bestFit="1" customWidth="1"/>
    <col min="14343" max="14343" width="14.85546875" style="568" customWidth="1"/>
    <col min="14344" max="14344" width="14" style="568" customWidth="1"/>
    <col min="14345" max="14345" width="11.7109375" style="568" customWidth="1"/>
    <col min="14346" max="14588" width="9.140625" style="568"/>
    <col min="14589" max="14589" width="2.42578125" style="568" customWidth="1"/>
    <col min="14590" max="14590" width="4.42578125" style="568" customWidth="1"/>
    <col min="14591" max="14591" width="4.85546875" style="568" customWidth="1"/>
    <col min="14592" max="14592" width="4.140625" style="568" customWidth="1"/>
    <col min="14593" max="14593" width="5" style="568" customWidth="1"/>
    <col min="14594" max="14594" width="4" style="568" customWidth="1"/>
    <col min="14595" max="14595" width="83.5703125" style="568" bestFit="1" customWidth="1"/>
    <col min="14596" max="14596" width="15" style="568" customWidth="1"/>
    <col min="14597" max="14597" width="15.28515625" style="568" bestFit="1" customWidth="1"/>
    <col min="14598" max="14598" width="13.28515625" style="568" bestFit="1" customWidth="1"/>
    <col min="14599" max="14599" width="14.85546875" style="568" customWidth="1"/>
    <col min="14600" max="14600" width="14" style="568" customWidth="1"/>
    <col min="14601" max="14601" width="11.7109375" style="568" customWidth="1"/>
    <col min="14602" max="14844" width="9.140625" style="568"/>
    <col min="14845" max="14845" width="2.42578125" style="568" customWidth="1"/>
    <col min="14846" max="14846" width="4.42578125" style="568" customWidth="1"/>
    <col min="14847" max="14847" width="4.85546875" style="568" customWidth="1"/>
    <col min="14848" max="14848" width="4.140625" style="568" customWidth="1"/>
    <col min="14849" max="14849" width="5" style="568" customWidth="1"/>
    <col min="14850" max="14850" width="4" style="568" customWidth="1"/>
    <col min="14851" max="14851" width="83.5703125" style="568" bestFit="1" customWidth="1"/>
    <col min="14852" max="14852" width="15" style="568" customWidth="1"/>
    <col min="14853" max="14853" width="15.28515625" style="568" bestFit="1" customWidth="1"/>
    <col min="14854" max="14854" width="13.28515625" style="568" bestFit="1" customWidth="1"/>
    <col min="14855" max="14855" width="14.85546875" style="568" customWidth="1"/>
    <col min="14856" max="14856" width="14" style="568" customWidth="1"/>
    <col min="14857" max="14857" width="11.7109375" style="568" customWidth="1"/>
    <col min="14858" max="15100" width="9.140625" style="568"/>
    <col min="15101" max="15101" width="2.42578125" style="568" customWidth="1"/>
    <col min="15102" max="15102" width="4.42578125" style="568" customWidth="1"/>
    <col min="15103" max="15103" width="4.85546875" style="568" customWidth="1"/>
    <col min="15104" max="15104" width="4.140625" style="568" customWidth="1"/>
    <col min="15105" max="15105" width="5" style="568" customWidth="1"/>
    <col min="15106" max="15106" width="4" style="568" customWidth="1"/>
    <col min="15107" max="15107" width="83.5703125" style="568" bestFit="1" customWidth="1"/>
    <col min="15108" max="15108" width="15" style="568" customWidth="1"/>
    <col min="15109" max="15109" width="15.28515625" style="568" bestFit="1" customWidth="1"/>
    <col min="15110" max="15110" width="13.28515625" style="568" bestFit="1" customWidth="1"/>
    <col min="15111" max="15111" width="14.85546875" style="568" customWidth="1"/>
    <col min="15112" max="15112" width="14" style="568" customWidth="1"/>
    <col min="15113" max="15113" width="11.7109375" style="568" customWidth="1"/>
    <col min="15114" max="15356" width="9.140625" style="568"/>
    <col min="15357" max="15357" width="2.42578125" style="568" customWidth="1"/>
    <col min="15358" max="15358" width="4.42578125" style="568" customWidth="1"/>
    <col min="15359" max="15359" width="4.85546875" style="568" customWidth="1"/>
    <col min="15360" max="15360" width="4.140625" style="568" customWidth="1"/>
    <col min="15361" max="15361" width="5" style="568" customWidth="1"/>
    <col min="15362" max="15362" width="4" style="568" customWidth="1"/>
    <col min="15363" max="15363" width="83.5703125" style="568" bestFit="1" customWidth="1"/>
    <col min="15364" max="15364" width="15" style="568" customWidth="1"/>
    <col min="15365" max="15365" width="15.28515625" style="568" bestFit="1" customWidth="1"/>
    <col min="15366" max="15366" width="13.28515625" style="568" bestFit="1" customWidth="1"/>
    <col min="15367" max="15367" width="14.85546875" style="568" customWidth="1"/>
    <col min="15368" max="15368" width="14" style="568" customWidth="1"/>
    <col min="15369" max="15369" width="11.7109375" style="568" customWidth="1"/>
    <col min="15370" max="15612" width="9.140625" style="568"/>
    <col min="15613" max="15613" width="2.42578125" style="568" customWidth="1"/>
    <col min="15614" max="15614" width="4.42578125" style="568" customWidth="1"/>
    <col min="15615" max="15615" width="4.85546875" style="568" customWidth="1"/>
    <col min="15616" max="15616" width="4.140625" style="568" customWidth="1"/>
    <col min="15617" max="15617" width="5" style="568" customWidth="1"/>
    <col min="15618" max="15618" width="4" style="568" customWidth="1"/>
    <col min="15619" max="15619" width="83.5703125" style="568" bestFit="1" customWidth="1"/>
    <col min="15620" max="15620" width="15" style="568" customWidth="1"/>
    <col min="15621" max="15621" width="15.28515625" style="568" bestFit="1" customWidth="1"/>
    <col min="15622" max="15622" width="13.28515625" style="568" bestFit="1" customWidth="1"/>
    <col min="15623" max="15623" width="14.85546875" style="568" customWidth="1"/>
    <col min="15624" max="15624" width="14" style="568" customWidth="1"/>
    <col min="15625" max="15625" width="11.7109375" style="568" customWidth="1"/>
    <col min="15626" max="15868" width="9.140625" style="568"/>
    <col min="15869" max="15869" width="2.42578125" style="568" customWidth="1"/>
    <col min="15870" max="15870" width="4.42578125" style="568" customWidth="1"/>
    <col min="15871" max="15871" width="4.85546875" style="568" customWidth="1"/>
    <col min="15872" max="15872" width="4.140625" style="568" customWidth="1"/>
    <col min="15873" max="15873" width="5" style="568" customWidth="1"/>
    <col min="15874" max="15874" width="4" style="568" customWidth="1"/>
    <col min="15875" max="15875" width="83.5703125" style="568" bestFit="1" customWidth="1"/>
    <col min="15876" max="15876" width="15" style="568" customWidth="1"/>
    <col min="15877" max="15877" width="15.28515625" style="568" bestFit="1" customWidth="1"/>
    <col min="15878" max="15878" width="13.28515625" style="568" bestFit="1" customWidth="1"/>
    <col min="15879" max="15879" width="14.85546875" style="568" customWidth="1"/>
    <col min="15880" max="15880" width="14" style="568" customWidth="1"/>
    <col min="15881" max="15881" width="11.7109375" style="568" customWidth="1"/>
    <col min="15882" max="16124" width="9.140625" style="568"/>
    <col min="16125" max="16125" width="2.42578125" style="568" customWidth="1"/>
    <col min="16126" max="16126" width="4.42578125" style="568" customWidth="1"/>
    <col min="16127" max="16127" width="4.85546875" style="568" customWidth="1"/>
    <col min="16128" max="16128" width="4.140625" style="568" customWidth="1"/>
    <col min="16129" max="16129" width="5" style="568" customWidth="1"/>
    <col min="16130" max="16130" width="4" style="568" customWidth="1"/>
    <col min="16131" max="16131" width="83.5703125" style="568" bestFit="1" customWidth="1"/>
    <col min="16132" max="16132" width="15" style="568" customWidth="1"/>
    <col min="16133" max="16133" width="15.28515625" style="568" bestFit="1" customWidth="1"/>
    <col min="16134" max="16134" width="13.28515625" style="568" bestFit="1" customWidth="1"/>
    <col min="16135" max="16135" width="14.85546875" style="568" customWidth="1"/>
    <col min="16136" max="16136" width="14" style="568" customWidth="1"/>
    <col min="16137" max="16137" width="11.7109375" style="568" customWidth="1"/>
    <col min="16138" max="16380" width="9.140625" style="568"/>
    <col min="16381" max="16384" width="9.140625" style="568" customWidth="1"/>
  </cols>
  <sheetData>
    <row r="1" spans="2:8">
      <c r="F1" s="936"/>
    </row>
    <row r="2" spans="2:8">
      <c r="B2" s="12" t="s">
        <v>523</v>
      </c>
      <c r="E2" s="568"/>
      <c r="F2" s="568"/>
      <c r="G2" s="568"/>
      <c r="H2" s="568"/>
    </row>
    <row r="3" spans="2:8">
      <c r="B3" s="701" t="s">
        <v>524</v>
      </c>
      <c r="E3" s="568"/>
      <c r="F3" s="568"/>
      <c r="G3" s="568"/>
      <c r="H3" s="568"/>
    </row>
    <row r="4" spans="2:8">
      <c r="B4" s="702" t="s">
        <v>525</v>
      </c>
      <c r="E4" s="568"/>
      <c r="F4" s="568"/>
      <c r="G4" s="568"/>
      <c r="H4" s="568"/>
    </row>
    <row r="5" spans="2:8">
      <c r="B5" s="702" t="s">
        <v>526</v>
      </c>
      <c r="E5" s="568"/>
      <c r="F5" s="568"/>
      <c r="G5" s="568"/>
      <c r="H5" s="568"/>
    </row>
    <row r="6" spans="2:8" ht="49.5">
      <c r="B6" s="707" t="s">
        <v>496</v>
      </c>
      <c r="E6" s="568"/>
      <c r="F6" s="568"/>
      <c r="G6" s="568"/>
      <c r="H6" s="568"/>
    </row>
    <row r="7" spans="2:8" ht="49.5">
      <c r="B7" s="707" t="s">
        <v>491</v>
      </c>
      <c r="E7" s="568"/>
      <c r="F7" s="568"/>
      <c r="G7" s="568"/>
      <c r="H7" s="568"/>
    </row>
    <row r="8" spans="2:8">
      <c r="B8" s="701" t="s">
        <v>527</v>
      </c>
      <c r="E8" s="568"/>
      <c r="F8" s="568"/>
      <c r="G8" s="568"/>
      <c r="H8" s="568"/>
    </row>
    <row r="9" spans="2:8">
      <c r="B9" s="701" t="s">
        <v>528</v>
      </c>
      <c r="E9" s="568"/>
      <c r="F9" s="568"/>
      <c r="G9" s="568"/>
      <c r="H9" s="568"/>
    </row>
    <row r="10" spans="2:8">
      <c r="B10" s="701" t="s">
        <v>493</v>
      </c>
      <c r="E10" s="568"/>
      <c r="F10" s="568"/>
      <c r="G10" s="568"/>
      <c r="H10" s="568"/>
    </row>
    <row r="11" spans="2:8" ht="49.5">
      <c r="B11" s="707" t="s">
        <v>494</v>
      </c>
      <c r="E11" s="568"/>
      <c r="F11" s="568"/>
      <c r="G11" s="568"/>
      <c r="H11" s="568"/>
    </row>
    <row r="12" spans="2:8">
      <c r="B12" s="703" t="s">
        <v>495</v>
      </c>
      <c r="E12" s="568"/>
      <c r="F12" s="568"/>
      <c r="G12" s="568"/>
      <c r="H12" s="568"/>
    </row>
    <row r="13" spans="2:8">
      <c r="B13" s="704" t="s">
        <v>492</v>
      </c>
      <c r="E13" s="568"/>
      <c r="F13" s="568"/>
      <c r="G13" s="568"/>
      <c r="H13" s="568"/>
    </row>
    <row r="14" spans="2:8">
      <c r="B14" s="704" t="s">
        <v>344</v>
      </c>
      <c r="E14" s="568"/>
      <c r="F14" s="568"/>
      <c r="G14" s="568"/>
      <c r="H14" s="568"/>
    </row>
    <row r="15" spans="2:8">
      <c r="B15" s="705" t="s">
        <v>472</v>
      </c>
      <c r="E15" s="568"/>
      <c r="F15" s="568"/>
      <c r="G15" s="568"/>
      <c r="H15" s="568"/>
    </row>
    <row r="16" spans="2:8" hidden="1">
      <c r="B16" s="706" t="s">
        <v>473</v>
      </c>
      <c r="E16" s="568"/>
      <c r="F16" s="568"/>
      <c r="G16" s="568"/>
      <c r="H16" s="568"/>
    </row>
    <row r="17" spans="2:8" ht="74.25">
      <c r="B17" s="939" t="s">
        <v>529</v>
      </c>
      <c r="E17" s="568"/>
      <c r="F17" s="568"/>
      <c r="G17" s="568"/>
      <c r="H17" s="568"/>
    </row>
    <row r="18" spans="2:8">
      <c r="B18" s="939" t="s">
        <v>530</v>
      </c>
      <c r="E18" s="568"/>
      <c r="F18" s="568"/>
      <c r="G18" s="568"/>
      <c r="H18" s="568"/>
    </row>
    <row r="19" spans="2:8" ht="49.5">
      <c r="B19" s="706" t="s">
        <v>474</v>
      </c>
      <c r="E19" s="568"/>
      <c r="F19" s="568"/>
      <c r="G19" s="568"/>
      <c r="H19" s="568"/>
    </row>
    <row r="20" spans="2:8">
      <c r="B20" s="940" t="s">
        <v>481</v>
      </c>
      <c r="E20" s="568"/>
      <c r="F20" s="568"/>
      <c r="G20" s="568"/>
      <c r="H20" s="568"/>
    </row>
    <row r="21" spans="2:8" ht="49.5">
      <c r="B21" s="706" t="s">
        <v>482</v>
      </c>
      <c r="E21" s="568"/>
      <c r="F21" s="568"/>
      <c r="G21" s="568"/>
      <c r="H21" s="568"/>
    </row>
    <row r="22" spans="2:8">
      <c r="B22" s="940" t="s">
        <v>477</v>
      </c>
      <c r="E22" s="568"/>
      <c r="F22" s="568"/>
      <c r="G22" s="568"/>
      <c r="H22" s="568"/>
    </row>
    <row r="23" spans="2:8">
      <c r="B23" s="940" t="s">
        <v>484</v>
      </c>
      <c r="E23" s="568"/>
      <c r="F23" s="568"/>
      <c r="G23" s="568"/>
      <c r="H23" s="568"/>
    </row>
    <row r="24" spans="2:8">
      <c r="B24" s="941" t="s">
        <v>485</v>
      </c>
      <c r="E24" s="568"/>
      <c r="F24" s="568"/>
      <c r="G24" s="568"/>
      <c r="H24" s="568"/>
    </row>
    <row r="25" spans="2:8">
      <c r="B25" s="941" t="s">
        <v>486</v>
      </c>
      <c r="E25" s="568"/>
      <c r="F25" s="568"/>
      <c r="G25" s="568"/>
      <c r="H25" s="568"/>
    </row>
    <row r="26" spans="2:8">
      <c r="B26" s="941" t="s">
        <v>487</v>
      </c>
      <c r="E26" s="568"/>
      <c r="F26" s="568"/>
      <c r="G26" s="568"/>
      <c r="H26" s="568"/>
    </row>
    <row r="27" spans="2:8">
      <c r="B27" s="941" t="s">
        <v>488</v>
      </c>
      <c r="E27" s="568"/>
      <c r="F27" s="568"/>
      <c r="G27" s="568"/>
      <c r="H27" s="568"/>
    </row>
    <row r="28" spans="2:8">
      <c r="B28" s="941" t="s">
        <v>489</v>
      </c>
      <c r="E28" s="568"/>
      <c r="F28" s="568"/>
      <c r="G28" s="568"/>
      <c r="H28" s="568"/>
    </row>
    <row r="29" spans="2:8">
      <c r="B29" s="941" t="s">
        <v>490</v>
      </c>
      <c r="E29" s="568"/>
      <c r="F29" s="568"/>
      <c r="G29" s="568"/>
      <c r="H29" s="568"/>
    </row>
    <row r="30" spans="2:8">
      <c r="B30" s="706" t="s">
        <v>483</v>
      </c>
      <c r="E30" s="568"/>
      <c r="F30" s="568"/>
      <c r="G30" s="568"/>
      <c r="H30" s="568"/>
    </row>
    <row r="31" spans="2:8" ht="49.5">
      <c r="B31" s="706" t="s">
        <v>475</v>
      </c>
      <c r="E31" s="568"/>
      <c r="F31" s="568"/>
      <c r="G31" s="568"/>
      <c r="H31" s="568"/>
    </row>
    <row r="32" spans="2:8" ht="49.5">
      <c r="B32" s="706" t="s">
        <v>476</v>
      </c>
      <c r="E32" s="568"/>
      <c r="F32" s="568"/>
      <c r="G32" s="568"/>
      <c r="H32" s="568"/>
    </row>
    <row r="33" spans="1:9">
      <c r="B33" s="705" t="s">
        <v>478</v>
      </c>
      <c r="E33" s="568"/>
      <c r="F33" s="568"/>
      <c r="G33" s="568"/>
      <c r="H33" s="568"/>
    </row>
    <row r="34" spans="1:9" ht="49.5">
      <c r="B34" s="706" t="s">
        <v>479</v>
      </c>
      <c r="E34" s="568"/>
      <c r="F34" s="568"/>
      <c r="G34" s="568"/>
      <c r="H34" s="568"/>
    </row>
    <row r="35" spans="1:9">
      <c r="B35" s="706" t="s">
        <v>480</v>
      </c>
      <c r="E35" s="568"/>
      <c r="F35" s="568"/>
      <c r="G35" s="568"/>
      <c r="H35" s="568"/>
    </row>
    <row r="36" spans="1:9" ht="28.5" customHeight="1">
      <c r="E36" s="568"/>
      <c r="F36" s="568"/>
      <c r="G36" s="568"/>
      <c r="H36" s="568"/>
    </row>
    <row r="37" spans="1:9" ht="28.5" customHeight="1">
      <c r="A37" s="937"/>
      <c r="B37" s="19"/>
      <c r="E37" s="568"/>
      <c r="F37" s="568"/>
      <c r="G37" s="568"/>
      <c r="H37" s="568"/>
    </row>
    <row r="38" spans="1:9" s="569" customFormat="1" ht="28.5" customHeight="1">
      <c r="A38" s="568"/>
      <c r="B38" s="568"/>
      <c r="C38" s="938"/>
      <c r="E38" s="565"/>
      <c r="F38" s="565"/>
      <c r="G38" s="670"/>
      <c r="H38" s="670"/>
      <c r="I38" s="670"/>
    </row>
    <row r="39" spans="1:9" ht="28.5" customHeight="1">
      <c r="E39" s="568"/>
      <c r="F39" s="568"/>
    </row>
    <row r="40" spans="1:9" ht="28.5" customHeight="1">
      <c r="A40" s="677"/>
      <c r="B40" s="708"/>
      <c r="C40" s="676"/>
      <c r="D40" s="676"/>
      <c r="E40" s="676"/>
      <c r="F40" s="676"/>
    </row>
    <row r="41" spans="1:9" ht="28.5" customHeight="1">
      <c r="A41" s="677"/>
      <c r="B41" s="709"/>
      <c r="C41" s="676"/>
      <c r="D41" s="676"/>
      <c r="E41" s="676"/>
      <c r="F41" s="676"/>
    </row>
    <row r="42" spans="1:9" ht="28.5" customHeight="1">
      <c r="A42" s="677"/>
      <c r="B42" s="709"/>
      <c r="C42" s="676"/>
      <c r="D42" s="676"/>
      <c r="E42" s="676"/>
      <c r="F42" s="676"/>
    </row>
    <row r="43" spans="1:9" ht="28.5" customHeight="1">
      <c r="A43" s="677"/>
      <c r="B43" s="709"/>
      <c r="C43" s="676"/>
      <c r="D43" s="676"/>
      <c r="E43" s="676"/>
      <c r="F43" s="676"/>
    </row>
    <row r="44" spans="1:9" ht="28.5" customHeight="1">
      <c r="F44" s="936"/>
    </row>
  </sheetData>
  <pageMargins left="0.23622047244094491" right="0.14000000000000001" top="0.31496062992125984" bottom="0.27559055118110237" header="0.31496062992125984" footer="0.15748031496062992"/>
  <pageSetup paperSize="9" scale="66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BH7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53" sqref="A53"/>
    </sheetView>
  </sheetViews>
  <sheetFormatPr defaultColWidth="9.140625" defaultRowHeight="21"/>
  <cols>
    <col min="1" max="1" width="3.85546875" style="1213" customWidth="1"/>
    <col min="2" max="2" width="40.42578125" style="1213" bestFit="1" customWidth="1"/>
    <col min="3" max="4" width="12.140625" style="1214" bestFit="1" customWidth="1"/>
    <col min="5" max="5" width="12.140625" style="1214" customWidth="1"/>
    <col min="6" max="7" width="12.140625" style="1213" bestFit="1" customWidth="1"/>
    <col min="8" max="8" width="12.140625" style="1213" customWidth="1"/>
    <col min="9" max="10" width="12.140625" style="1213" bestFit="1" customWidth="1"/>
    <col min="11" max="11" width="12.140625" style="1213" customWidth="1"/>
    <col min="12" max="13" width="12.140625" style="1213" bestFit="1" customWidth="1"/>
    <col min="14" max="14" width="12.140625" style="1213" customWidth="1"/>
    <col min="15" max="16" width="12.140625" style="1213" bestFit="1" customWidth="1"/>
    <col min="17" max="18" width="12.140625" style="1213" customWidth="1"/>
    <col min="19" max="19" width="13.7109375" style="1215" customWidth="1"/>
    <col min="20" max="20" width="10" style="1216" bestFit="1" customWidth="1"/>
    <col min="21" max="22" width="9.140625" style="1216"/>
    <col min="23" max="60" width="9.140625" style="1247"/>
    <col min="61" max="16384" width="9.140625" style="1213"/>
  </cols>
  <sheetData>
    <row r="1" spans="1:60" s="1217" customFormat="1">
      <c r="A1" s="1212" t="s">
        <v>400</v>
      </c>
      <c r="B1" s="1213"/>
      <c r="C1" s="1214"/>
      <c r="D1" s="1214"/>
      <c r="E1" s="1214"/>
      <c r="F1" s="1213"/>
      <c r="G1" s="1213"/>
      <c r="H1" s="1213"/>
      <c r="I1" s="1213"/>
      <c r="J1" s="1213"/>
      <c r="K1" s="1213"/>
      <c r="L1" s="1213"/>
      <c r="M1" s="1213"/>
      <c r="N1" s="1213"/>
      <c r="O1" s="1213"/>
      <c r="P1" s="1213"/>
      <c r="Q1" s="1213"/>
      <c r="R1" s="1213"/>
      <c r="S1" s="1215"/>
      <c r="T1" s="1216"/>
      <c r="U1" s="1216"/>
      <c r="V1" s="1216"/>
      <c r="W1" s="1216"/>
      <c r="X1" s="1216"/>
      <c r="Y1" s="1216"/>
      <c r="Z1" s="1216"/>
      <c r="AA1" s="1216"/>
      <c r="AB1" s="1216"/>
      <c r="AC1" s="1216"/>
      <c r="AD1" s="1216"/>
      <c r="AE1" s="1216"/>
      <c r="AF1" s="1216"/>
      <c r="AG1" s="1216"/>
      <c r="AH1" s="1216"/>
      <c r="AI1" s="1216"/>
      <c r="AJ1" s="1216"/>
      <c r="AK1" s="1216"/>
      <c r="AL1" s="1216"/>
      <c r="AM1" s="1216"/>
      <c r="AN1" s="1216"/>
      <c r="AO1" s="1216"/>
      <c r="AP1" s="1216"/>
      <c r="AQ1" s="1216"/>
      <c r="AR1" s="1216"/>
      <c r="AS1" s="1216"/>
      <c r="AT1" s="1216"/>
      <c r="AU1" s="1216"/>
      <c r="AV1" s="1216"/>
      <c r="AW1" s="1216"/>
      <c r="AX1" s="1216"/>
      <c r="AY1" s="1216"/>
      <c r="AZ1" s="1216"/>
      <c r="BA1" s="1216"/>
      <c r="BB1" s="1216"/>
      <c r="BC1" s="1216"/>
      <c r="BD1" s="1216"/>
      <c r="BE1" s="1216"/>
      <c r="BF1" s="1216"/>
      <c r="BG1" s="1216"/>
      <c r="BH1" s="1216"/>
    </row>
    <row r="2" spans="1:60" s="1217" customFormat="1">
      <c r="A2" s="1213"/>
      <c r="B2" s="1213"/>
      <c r="C2" s="1218"/>
      <c r="D2" s="1218"/>
      <c r="E2" s="1219" t="s">
        <v>598</v>
      </c>
      <c r="F2" s="1219" t="s">
        <v>599</v>
      </c>
      <c r="G2" s="1220" t="s">
        <v>600</v>
      </c>
      <c r="H2" s="1220" t="s">
        <v>0</v>
      </c>
      <c r="I2" s="1213"/>
      <c r="J2" s="1213"/>
      <c r="K2" s="1213"/>
      <c r="L2" s="1213"/>
      <c r="M2" s="1213"/>
      <c r="N2" s="1213"/>
      <c r="O2" s="1213"/>
      <c r="P2" s="1213"/>
      <c r="Q2" s="1213"/>
      <c r="R2" s="1213"/>
      <c r="S2" s="1215"/>
      <c r="T2" s="1216"/>
      <c r="U2" s="1216"/>
      <c r="V2" s="1216"/>
      <c r="W2" s="1216"/>
      <c r="X2" s="1216"/>
      <c r="Y2" s="1216"/>
      <c r="Z2" s="1216"/>
      <c r="AA2" s="1216"/>
      <c r="AB2" s="1216"/>
      <c r="AC2" s="1216"/>
      <c r="AD2" s="1216"/>
      <c r="AE2" s="1216"/>
      <c r="AF2" s="1216"/>
      <c r="AG2" s="1216"/>
      <c r="AH2" s="1216"/>
      <c r="AI2" s="1216"/>
      <c r="AJ2" s="1216"/>
      <c r="AK2" s="1216"/>
      <c r="AL2" s="1216"/>
      <c r="AM2" s="1216"/>
      <c r="AN2" s="1216"/>
      <c r="AO2" s="1216"/>
      <c r="AP2" s="1216"/>
      <c r="AQ2" s="1216"/>
      <c r="AR2" s="1216"/>
      <c r="AS2" s="1216"/>
      <c r="AT2" s="1216"/>
      <c r="AU2" s="1216"/>
      <c r="AV2" s="1216"/>
      <c r="AW2" s="1216"/>
      <c r="AX2" s="1216"/>
      <c r="AY2" s="1216"/>
      <c r="AZ2" s="1216"/>
      <c r="BA2" s="1216"/>
      <c r="BB2" s="1216"/>
      <c r="BC2" s="1216"/>
      <c r="BD2" s="1216"/>
      <c r="BE2" s="1216"/>
      <c r="BF2" s="1216"/>
      <c r="BG2" s="1216"/>
      <c r="BH2" s="1216"/>
    </row>
    <row r="3" spans="1:60" s="1217" customFormat="1">
      <c r="A3" s="1213"/>
      <c r="B3" s="1221" t="s">
        <v>383</v>
      </c>
      <c r="C3" s="1214" t="s">
        <v>390</v>
      </c>
      <c r="D3" s="1214"/>
      <c r="E3" s="1222">
        <f>+C24+F24+I24+L24+O24</f>
        <v>0</v>
      </c>
      <c r="F3" s="1222">
        <f>+D24+G24+J24+M24+P24</f>
        <v>0</v>
      </c>
      <c r="G3" s="1222">
        <f t="shared" ref="F3:G3" si="0">+E24+H24+K24+N24+Q24</f>
        <v>0</v>
      </c>
      <c r="H3" s="1222">
        <f>SUM(E3:G3)</f>
        <v>0</v>
      </c>
      <c r="I3" s="1214"/>
      <c r="J3" s="1214"/>
      <c r="K3" s="1214"/>
      <c r="L3" s="1214"/>
      <c r="M3" s="1214"/>
      <c r="N3" s="1214"/>
      <c r="O3" s="1214"/>
      <c r="P3" s="1214"/>
      <c r="Q3" s="1214"/>
      <c r="R3" s="1223"/>
      <c r="S3" s="1215"/>
      <c r="T3" s="1216"/>
      <c r="U3" s="1216"/>
      <c r="V3" s="1216"/>
      <c r="W3" s="1216"/>
      <c r="X3" s="1216"/>
      <c r="Y3" s="1216"/>
      <c r="Z3" s="1216"/>
      <c r="AA3" s="1216"/>
      <c r="AB3" s="1216"/>
      <c r="AC3" s="1216"/>
      <c r="AD3" s="1216"/>
      <c r="AE3" s="1216"/>
      <c r="AF3" s="1216"/>
      <c r="AG3" s="1216"/>
      <c r="AH3" s="1216"/>
      <c r="AI3" s="1216"/>
      <c r="AJ3" s="1216"/>
      <c r="AK3" s="1216"/>
      <c r="AL3" s="1216"/>
      <c r="AM3" s="1216"/>
      <c r="AN3" s="1216"/>
      <c r="AO3" s="1216"/>
      <c r="AP3" s="1216"/>
      <c r="AQ3" s="1216"/>
      <c r="AR3" s="1216"/>
      <c r="AS3" s="1216"/>
      <c r="AT3" s="1216"/>
      <c r="AU3" s="1216"/>
      <c r="AV3" s="1216"/>
      <c r="AW3" s="1216"/>
      <c r="AX3" s="1216"/>
      <c r="AY3" s="1216"/>
      <c r="AZ3" s="1216"/>
      <c r="BA3" s="1216"/>
      <c r="BB3" s="1216"/>
      <c r="BC3" s="1216"/>
      <c r="BD3" s="1216"/>
      <c r="BE3" s="1216"/>
      <c r="BF3" s="1216"/>
      <c r="BG3" s="1216"/>
      <c r="BH3" s="1216"/>
    </row>
    <row r="4" spans="1:60" s="1217" customFormat="1">
      <c r="A4" s="1213"/>
      <c r="B4" s="1221" t="s">
        <v>604</v>
      </c>
      <c r="C4" s="1214" t="s">
        <v>67</v>
      </c>
      <c r="D4" s="1214"/>
      <c r="E4" s="1214"/>
      <c r="F4" s="1214"/>
      <c r="G4" s="1214"/>
      <c r="H4" s="1214"/>
      <c r="I4" s="1214"/>
      <c r="J4" s="1214"/>
      <c r="K4" s="1214"/>
      <c r="L4" s="1214"/>
      <c r="M4" s="1214"/>
      <c r="N4" s="1214"/>
      <c r="O4" s="1214"/>
      <c r="P4" s="1214"/>
      <c r="Q4" s="1214"/>
      <c r="R4" s="1223"/>
      <c r="S4" s="1215"/>
      <c r="T4" s="1216"/>
      <c r="U4" s="1216"/>
      <c r="V4" s="1216"/>
      <c r="W4" s="1216"/>
      <c r="X4" s="1216"/>
      <c r="Y4" s="1216"/>
      <c r="Z4" s="1216"/>
      <c r="AA4" s="1216"/>
      <c r="AB4" s="1216"/>
      <c r="AC4" s="1216"/>
      <c r="AD4" s="1216"/>
      <c r="AE4" s="1216"/>
      <c r="AF4" s="1216"/>
      <c r="AG4" s="1216"/>
      <c r="AH4" s="1216"/>
      <c r="AI4" s="1216"/>
      <c r="AJ4" s="1216"/>
      <c r="AK4" s="1216"/>
      <c r="AL4" s="1216"/>
      <c r="AM4" s="1216"/>
      <c r="AN4" s="1216"/>
      <c r="AO4" s="1216"/>
      <c r="AP4" s="1216"/>
      <c r="AQ4" s="1216"/>
      <c r="AR4" s="1216"/>
      <c r="AS4" s="1216"/>
      <c r="AT4" s="1216"/>
      <c r="AU4" s="1216"/>
      <c r="AV4" s="1216"/>
      <c r="AW4" s="1216"/>
      <c r="AX4" s="1216"/>
      <c r="AY4" s="1216"/>
      <c r="AZ4" s="1216"/>
      <c r="BA4" s="1216"/>
      <c r="BB4" s="1216"/>
      <c r="BC4" s="1216"/>
      <c r="BD4" s="1216"/>
      <c r="BE4" s="1216"/>
      <c r="BF4" s="1216"/>
      <c r="BG4" s="1216"/>
      <c r="BH4" s="1216"/>
    </row>
    <row r="5" spans="1:60" s="1217" customFormat="1" ht="20.25" customHeight="1">
      <c r="A5" s="1213"/>
      <c r="B5" s="1221" t="s">
        <v>388</v>
      </c>
      <c r="C5" s="1316" t="s">
        <v>391</v>
      </c>
      <c r="E5" s="1316"/>
      <c r="F5" s="1316"/>
      <c r="G5" s="1316"/>
      <c r="H5" s="1316"/>
      <c r="I5" s="1316"/>
      <c r="J5" s="1316"/>
      <c r="K5" s="1316"/>
      <c r="L5" s="1316"/>
      <c r="M5" s="1316"/>
      <c r="N5" s="1214"/>
      <c r="O5" s="1316"/>
      <c r="P5" s="1316"/>
      <c r="Q5" s="1214"/>
      <c r="R5" s="1223"/>
      <c r="S5" s="1215"/>
      <c r="T5" s="1216"/>
      <c r="U5" s="1216"/>
      <c r="V5" s="1216"/>
      <c r="W5" s="1216"/>
      <c r="X5" s="1216"/>
      <c r="Y5" s="1216"/>
      <c r="Z5" s="1216"/>
      <c r="AA5" s="1216"/>
      <c r="AB5" s="1216"/>
      <c r="AC5" s="1216"/>
      <c r="AD5" s="1216"/>
      <c r="AE5" s="1216"/>
      <c r="AF5" s="1216"/>
      <c r="AG5" s="1216"/>
      <c r="AH5" s="1216"/>
      <c r="AI5" s="1216"/>
      <c r="AJ5" s="1216"/>
      <c r="AK5" s="1216"/>
      <c r="AL5" s="1216"/>
      <c r="AM5" s="1216"/>
      <c r="AN5" s="1216"/>
      <c r="AO5" s="1216"/>
      <c r="AP5" s="1216"/>
      <c r="AQ5" s="1216"/>
      <c r="AR5" s="1216"/>
      <c r="AS5" s="1216"/>
      <c r="AT5" s="1216"/>
      <c r="AU5" s="1216"/>
      <c r="AV5" s="1216"/>
      <c r="AW5" s="1216"/>
      <c r="AX5" s="1216"/>
      <c r="AY5" s="1216"/>
      <c r="AZ5" s="1216"/>
      <c r="BA5" s="1216"/>
      <c r="BB5" s="1216"/>
      <c r="BC5" s="1216"/>
      <c r="BD5" s="1216"/>
      <c r="BE5" s="1216"/>
      <c r="BF5" s="1216"/>
      <c r="BG5" s="1216"/>
      <c r="BH5" s="1216"/>
    </row>
    <row r="6" spans="1:60" s="1217" customFormat="1">
      <c r="A6" s="1321" t="s">
        <v>0</v>
      </c>
      <c r="B6" s="1321"/>
      <c r="C6" s="1321"/>
      <c r="D6" s="1321"/>
      <c r="E6" s="1321"/>
      <c r="F6" s="1321"/>
      <c r="G6" s="1321"/>
      <c r="H6" s="1321"/>
      <c r="I6" s="1321"/>
      <c r="J6" s="1321"/>
      <c r="K6" s="1321"/>
      <c r="L6" s="1321"/>
      <c r="M6" s="1321"/>
      <c r="N6" s="1321"/>
      <c r="O6" s="1321"/>
      <c r="P6" s="1321"/>
      <c r="Q6" s="1321"/>
      <c r="R6" s="1321"/>
      <c r="S6" s="1224"/>
      <c r="T6" s="1216"/>
      <c r="U6" s="1216"/>
      <c r="V6" s="1216"/>
      <c r="W6" s="1216"/>
      <c r="X6" s="1216"/>
      <c r="Y6" s="1216"/>
      <c r="Z6" s="1216"/>
      <c r="AA6" s="1216"/>
      <c r="AB6" s="1216"/>
      <c r="AC6" s="1216"/>
      <c r="AD6" s="1216"/>
      <c r="AE6" s="1216"/>
      <c r="AF6" s="1216"/>
      <c r="AG6" s="1216"/>
      <c r="AH6" s="1216"/>
      <c r="AI6" s="1216"/>
      <c r="AJ6" s="1216"/>
      <c r="AK6" s="1216"/>
      <c r="AL6" s="1216"/>
      <c r="AM6" s="1216"/>
      <c r="AN6" s="1216"/>
      <c r="AO6" s="1216"/>
      <c r="AP6" s="1216"/>
      <c r="AQ6" s="1216"/>
      <c r="AR6" s="1216"/>
      <c r="AS6" s="1216"/>
      <c r="AT6" s="1216"/>
      <c r="AU6" s="1216"/>
      <c r="AV6" s="1216"/>
      <c r="AW6" s="1216"/>
      <c r="AX6" s="1216"/>
      <c r="AY6" s="1216"/>
      <c r="AZ6" s="1216"/>
      <c r="BA6" s="1216"/>
      <c r="BB6" s="1216"/>
      <c r="BC6" s="1216"/>
      <c r="BD6" s="1216"/>
      <c r="BE6" s="1216"/>
      <c r="BF6" s="1216"/>
      <c r="BG6" s="1216"/>
      <c r="BH6" s="1216"/>
    </row>
    <row r="7" spans="1:60" s="1217" customFormat="1" ht="25.15" customHeight="1" thickBot="1">
      <c r="A7" s="1213"/>
      <c r="B7" s="1221" t="s">
        <v>114</v>
      </c>
      <c r="C7" s="1317" t="s">
        <v>382</v>
      </c>
      <c r="D7" s="1318"/>
      <c r="E7" s="1319"/>
      <c r="F7" s="1317" t="s">
        <v>381</v>
      </c>
      <c r="G7" s="1318"/>
      <c r="H7" s="1319"/>
      <c r="I7" s="1317" t="s">
        <v>385</v>
      </c>
      <c r="J7" s="1318"/>
      <c r="K7" s="1319"/>
      <c r="L7" s="1317" t="s">
        <v>386</v>
      </c>
      <c r="M7" s="1318"/>
      <c r="N7" s="1319"/>
      <c r="O7" s="1317" t="s">
        <v>392</v>
      </c>
      <c r="P7" s="1318"/>
      <c r="Q7" s="1319"/>
      <c r="R7" s="1320" t="s">
        <v>0</v>
      </c>
      <c r="S7" s="1215"/>
      <c r="T7" s="1216"/>
      <c r="U7" s="1216"/>
      <c r="V7" s="1216"/>
      <c r="W7" s="1216"/>
      <c r="X7" s="1216"/>
      <c r="Y7" s="1216"/>
      <c r="Z7" s="1216"/>
      <c r="AA7" s="1216"/>
      <c r="AB7" s="1216"/>
      <c r="AC7" s="1216"/>
      <c r="AD7" s="1216"/>
      <c r="AE7" s="1216"/>
      <c r="AF7" s="1216"/>
      <c r="AG7" s="1216"/>
      <c r="AH7" s="1216"/>
      <c r="AI7" s="1216"/>
      <c r="AJ7" s="1216"/>
      <c r="AK7" s="1216"/>
      <c r="AL7" s="1216"/>
      <c r="AM7" s="1216"/>
      <c r="AN7" s="1216"/>
      <c r="AO7" s="1216"/>
      <c r="AP7" s="1216"/>
      <c r="AQ7" s="1216"/>
      <c r="AR7" s="1216"/>
      <c r="AS7" s="1216"/>
      <c r="AT7" s="1216"/>
      <c r="AU7" s="1216"/>
      <c r="AV7" s="1216"/>
      <c r="AW7" s="1216"/>
      <c r="AX7" s="1216"/>
      <c r="AY7" s="1216"/>
      <c r="AZ7" s="1216"/>
      <c r="BA7" s="1216"/>
      <c r="BB7" s="1216"/>
      <c r="BC7" s="1216"/>
      <c r="BD7" s="1216"/>
      <c r="BE7" s="1216"/>
      <c r="BF7" s="1216"/>
      <c r="BG7" s="1216"/>
      <c r="BH7" s="1216"/>
    </row>
    <row r="8" spans="1:60" s="1217" customFormat="1">
      <c r="A8" s="1229"/>
      <c r="B8" s="1230"/>
      <c r="C8" s="1231" t="s">
        <v>601</v>
      </c>
      <c r="D8" s="1231" t="s">
        <v>602</v>
      </c>
      <c r="E8" s="1231" t="s">
        <v>603</v>
      </c>
      <c r="F8" s="1231" t="s">
        <v>601</v>
      </c>
      <c r="G8" s="1231" t="s">
        <v>602</v>
      </c>
      <c r="H8" s="1231" t="s">
        <v>603</v>
      </c>
      <c r="I8" s="1231" t="s">
        <v>601</v>
      </c>
      <c r="J8" s="1231" t="s">
        <v>602</v>
      </c>
      <c r="K8" s="1231" t="s">
        <v>603</v>
      </c>
      <c r="L8" s="1231" t="s">
        <v>601</v>
      </c>
      <c r="M8" s="1231" t="s">
        <v>602</v>
      </c>
      <c r="N8" s="1231" t="s">
        <v>603</v>
      </c>
      <c r="O8" s="1231" t="s">
        <v>601</v>
      </c>
      <c r="P8" s="1231" t="s">
        <v>602</v>
      </c>
      <c r="Q8" s="1231" t="s">
        <v>603</v>
      </c>
      <c r="R8" s="1232"/>
      <c r="S8" s="1215"/>
      <c r="T8" s="1216"/>
      <c r="U8" s="1216"/>
      <c r="V8" s="1216"/>
      <c r="W8" s="1216"/>
      <c r="X8" s="1216"/>
      <c r="Y8" s="1216"/>
      <c r="Z8" s="1216"/>
      <c r="AA8" s="1216"/>
      <c r="AB8" s="1216"/>
      <c r="AC8" s="1216"/>
      <c r="AD8" s="1216"/>
      <c r="AE8" s="1216"/>
      <c r="AF8" s="1216"/>
      <c r="AG8" s="1216"/>
      <c r="AH8" s="1216"/>
      <c r="AI8" s="1216"/>
      <c r="AJ8" s="1216"/>
      <c r="AK8" s="1216"/>
      <c r="AL8" s="1216"/>
      <c r="AM8" s="1216"/>
      <c r="AN8" s="1216"/>
      <c r="AO8" s="1216"/>
      <c r="AP8" s="1216"/>
      <c r="AQ8" s="1216"/>
      <c r="AR8" s="1216"/>
      <c r="AS8" s="1216"/>
      <c r="AT8" s="1216"/>
      <c r="AU8" s="1216"/>
      <c r="AV8" s="1216"/>
      <c r="AW8" s="1216"/>
      <c r="AX8" s="1216"/>
      <c r="AY8" s="1216"/>
      <c r="AZ8" s="1216"/>
      <c r="BA8" s="1216"/>
      <c r="BB8" s="1216"/>
      <c r="BC8" s="1216"/>
      <c r="BD8" s="1216"/>
      <c r="BE8" s="1216"/>
      <c r="BF8" s="1216"/>
      <c r="BG8" s="1216"/>
      <c r="BH8" s="1216"/>
    </row>
    <row r="9" spans="1:60" s="1217" customFormat="1">
      <c r="A9" s="1233" t="s">
        <v>88</v>
      </c>
      <c r="B9" s="1234"/>
      <c r="C9" s="1235">
        <f>+C32+C55</f>
        <v>0</v>
      </c>
      <c r="D9" s="1235">
        <f t="shared" ref="D9:M9" si="1">+D32+D55</f>
        <v>0</v>
      </c>
      <c r="E9" s="1235">
        <f t="shared" ref="E9" si="2">+E32+E55</f>
        <v>0</v>
      </c>
      <c r="F9" s="1235">
        <f t="shared" si="1"/>
        <v>0</v>
      </c>
      <c r="G9" s="1235">
        <f t="shared" si="1"/>
        <v>0</v>
      </c>
      <c r="H9" s="1235">
        <f t="shared" ref="H9" si="3">+H32+H55</f>
        <v>0</v>
      </c>
      <c r="I9" s="1235">
        <f t="shared" si="1"/>
        <v>0</v>
      </c>
      <c r="J9" s="1235">
        <f t="shared" si="1"/>
        <v>0</v>
      </c>
      <c r="K9" s="1235">
        <f t="shared" ref="K9" si="4">+K32+K55</f>
        <v>0</v>
      </c>
      <c r="L9" s="1235">
        <f t="shared" si="1"/>
        <v>0</v>
      </c>
      <c r="M9" s="1235">
        <f t="shared" si="1"/>
        <v>0</v>
      </c>
      <c r="N9" s="1235">
        <f t="shared" ref="N9" si="5">+N32+N55</f>
        <v>0</v>
      </c>
      <c r="O9" s="1235">
        <f t="shared" ref="O9:Q9" si="6">+O32+O55</f>
        <v>0</v>
      </c>
      <c r="P9" s="1235">
        <f t="shared" si="6"/>
        <v>0</v>
      </c>
      <c r="Q9" s="1235">
        <f t="shared" si="6"/>
        <v>0</v>
      </c>
      <c r="R9" s="1235">
        <f>SUM(C9:Q9)</f>
        <v>0</v>
      </c>
      <c r="S9" s="1236"/>
      <c r="T9" s="1216"/>
      <c r="U9" s="1216"/>
      <c r="V9" s="1216"/>
      <c r="W9" s="1216"/>
      <c r="X9" s="1216"/>
      <c r="Y9" s="1216"/>
      <c r="Z9" s="1216"/>
      <c r="AA9" s="1216"/>
      <c r="AB9" s="1216"/>
      <c r="AC9" s="1216"/>
      <c r="AD9" s="1216"/>
      <c r="AE9" s="1216"/>
      <c r="AF9" s="1216"/>
      <c r="AG9" s="1216"/>
      <c r="AH9" s="1216"/>
      <c r="AI9" s="1216"/>
      <c r="AJ9" s="1216"/>
      <c r="AK9" s="1216"/>
      <c r="AL9" s="1216"/>
      <c r="AM9" s="1216"/>
      <c r="AN9" s="1216"/>
      <c r="AO9" s="1216"/>
      <c r="AP9" s="1216"/>
      <c r="AQ9" s="1216"/>
      <c r="AR9" s="1216"/>
      <c r="AS9" s="1216"/>
      <c r="AT9" s="1216"/>
      <c r="AU9" s="1216"/>
      <c r="AV9" s="1216"/>
      <c r="AW9" s="1216"/>
      <c r="AX9" s="1216"/>
      <c r="AY9" s="1216"/>
      <c r="AZ9" s="1216"/>
      <c r="BA9" s="1216"/>
      <c r="BB9" s="1216"/>
      <c r="BC9" s="1216"/>
      <c r="BD9" s="1216"/>
      <c r="BE9" s="1216"/>
      <c r="BF9" s="1216"/>
      <c r="BG9" s="1216"/>
      <c r="BH9" s="1216"/>
    </row>
    <row r="10" spans="1:60" s="1217" customFormat="1">
      <c r="A10" s="1233" t="s">
        <v>380</v>
      </c>
      <c r="B10" s="1237"/>
      <c r="C10" s="1235">
        <f>+C33+C56</f>
        <v>0</v>
      </c>
      <c r="D10" s="1235">
        <f t="shared" ref="D10:M10" si="7">+D33+D56</f>
        <v>0</v>
      </c>
      <c r="E10" s="1235">
        <f t="shared" ref="E10" si="8">+E33+E56</f>
        <v>0</v>
      </c>
      <c r="F10" s="1235">
        <f t="shared" si="7"/>
        <v>0</v>
      </c>
      <c r="G10" s="1235">
        <f t="shared" si="7"/>
        <v>0</v>
      </c>
      <c r="H10" s="1235">
        <f t="shared" ref="H10" si="9">+H33+H56</f>
        <v>0</v>
      </c>
      <c r="I10" s="1235">
        <f t="shared" si="7"/>
        <v>0</v>
      </c>
      <c r="J10" s="1235">
        <f t="shared" si="7"/>
        <v>0</v>
      </c>
      <c r="K10" s="1235">
        <f t="shared" ref="K10" si="10">+K33+K56</f>
        <v>0</v>
      </c>
      <c r="L10" s="1235">
        <f t="shared" si="7"/>
        <v>0</v>
      </c>
      <c r="M10" s="1235">
        <f t="shared" si="7"/>
        <v>0</v>
      </c>
      <c r="N10" s="1235">
        <f t="shared" ref="N10" si="11">+N33+N56</f>
        <v>0</v>
      </c>
      <c r="O10" s="1235">
        <f t="shared" ref="O10:Q10" si="12">+O33+O56</f>
        <v>0</v>
      </c>
      <c r="P10" s="1235">
        <f t="shared" si="12"/>
        <v>0</v>
      </c>
      <c r="Q10" s="1235">
        <f t="shared" si="12"/>
        <v>0</v>
      </c>
      <c r="R10" s="1235">
        <f>SUM(C10:Q10)</f>
        <v>0</v>
      </c>
      <c r="S10" s="1236"/>
      <c r="T10" s="1216"/>
      <c r="U10" s="1216"/>
      <c r="V10" s="1216"/>
      <c r="W10" s="1216"/>
      <c r="X10" s="1216"/>
      <c r="Y10" s="1216"/>
      <c r="Z10" s="1216"/>
      <c r="AA10" s="1216"/>
      <c r="AB10" s="1216"/>
      <c r="AC10" s="1216"/>
      <c r="AD10" s="1216"/>
      <c r="AE10" s="1216"/>
      <c r="AF10" s="1216"/>
      <c r="AG10" s="1216"/>
      <c r="AH10" s="1216"/>
      <c r="AI10" s="1216"/>
      <c r="AJ10" s="1216"/>
      <c r="AK10" s="1216"/>
      <c r="AL10" s="1216"/>
      <c r="AM10" s="1216"/>
      <c r="AN10" s="1216"/>
      <c r="AO10" s="1216"/>
      <c r="AP10" s="1216"/>
      <c r="AQ10" s="1216"/>
      <c r="AR10" s="1216"/>
      <c r="AS10" s="1216"/>
      <c r="AT10" s="1216"/>
      <c r="AU10" s="1216"/>
      <c r="AV10" s="1216"/>
      <c r="AW10" s="1216"/>
      <c r="AX10" s="1216"/>
      <c r="AY10" s="1216"/>
      <c r="AZ10" s="1216"/>
      <c r="BA10" s="1216"/>
      <c r="BB10" s="1216"/>
      <c r="BC10" s="1216"/>
      <c r="BD10" s="1216"/>
      <c r="BE10" s="1216"/>
      <c r="BF10" s="1216"/>
      <c r="BG10" s="1216"/>
      <c r="BH10" s="1216"/>
    </row>
    <row r="11" spans="1:60" s="1217" customFormat="1">
      <c r="A11" s="1233"/>
      <c r="B11" s="1237"/>
      <c r="S11" s="1215"/>
      <c r="T11" s="1216"/>
      <c r="U11" s="1216"/>
      <c r="V11" s="1216"/>
      <c r="W11" s="1216"/>
      <c r="X11" s="1216"/>
      <c r="Y11" s="1216"/>
      <c r="Z11" s="1216"/>
      <c r="AA11" s="1216"/>
      <c r="AB11" s="1216"/>
      <c r="AC11" s="1216"/>
      <c r="AD11" s="1216"/>
      <c r="AE11" s="1216"/>
      <c r="AF11" s="1216"/>
      <c r="AG11" s="1216"/>
      <c r="AH11" s="1216"/>
      <c r="AI11" s="1216"/>
      <c r="AJ11" s="1216"/>
      <c r="AK11" s="1216"/>
      <c r="AL11" s="1216"/>
      <c r="AM11" s="1216"/>
      <c r="AN11" s="1216"/>
      <c r="AO11" s="1216"/>
      <c r="AP11" s="1216"/>
      <c r="AQ11" s="1216"/>
      <c r="AR11" s="1216"/>
      <c r="AS11" s="1216"/>
      <c r="AT11" s="1216"/>
      <c r="AU11" s="1216"/>
      <c r="AV11" s="1216"/>
      <c r="AW11" s="1216"/>
      <c r="AX11" s="1216"/>
      <c r="AY11" s="1216"/>
      <c r="AZ11" s="1216"/>
      <c r="BA11" s="1216"/>
      <c r="BB11" s="1216"/>
      <c r="BC11" s="1216"/>
      <c r="BD11" s="1216"/>
      <c r="BE11" s="1216"/>
      <c r="BF11" s="1216"/>
      <c r="BG11" s="1216"/>
      <c r="BH11" s="1216"/>
    </row>
    <row r="12" spans="1:60" s="1241" customFormat="1">
      <c r="A12" s="1238" t="s">
        <v>70</v>
      </c>
      <c r="B12" s="1239"/>
      <c r="C12" s="1240">
        <f t="shared" ref="C12:M12" si="13">+C9*C10</f>
        <v>0</v>
      </c>
      <c r="D12" s="1240">
        <f t="shared" si="13"/>
        <v>0</v>
      </c>
      <c r="E12" s="1240">
        <f t="shared" ref="E12" si="14">+E9*E10</f>
        <v>0</v>
      </c>
      <c r="F12" s="1240">
        <f t="shared" si="13"/>
        <v>0</v>
      </c>
      <c r="G12" s="1240">
        <f t="shared" si="13"/>
        <v>0</v>
      </c>
      <c r="H12" s="1240">
        <f t="shared" ref="H12" si="15">+H9*H10</f>
        <v>0</v>
      </c>
      <c r="I12" s="1240">
        <f t="shared" si="13"/>
        <v>0</v>
      </c>
      <c r="J12" s="1240">
        <f t="shared" si="13"/>
        <v>0</v>
      </c>
      <c r="K12" s="1240">
        <f t="shared" ref="K12" si="16">+K9*K10</f>
        <v>0</v>
      </c>
      <c r="L12" s="1240">
        <f t="shared" si="13"/>
        <v>0</v>
      </c>
      <c r="M12" s="1240">
        <f t="shared" si="13"/>
        <v>0</v>
      </c>
      <c r="N12" s="1240">
        <f t="shared" ref="N12" si="17">+N9*N10</f>
        <v>0</v>
      </c>
      <c r="O12" s="1240">
        <f t="shared" ref="O12:Q12" si="18">+O9*O10</f>
        <v>0</v>
      </c>
      <c r="P12" s="1240">
        <f t="shared" si="18"/>
        <v>0</v>
      </c>
      <c r="Q12" s="1240">
        <f t="shared" si="18"/>
        <v>0</v>
      </c>
      <c r="R12" s="1240">
        <f>SUM(C12:Q12)</f>
        <v>0</v>
      </c>
      <c r="S12" s="1215"/>
      <c r="T12" s="1216"/>
      <c r="U12" s="1216"/>
      <c r="V12" s="1216"/>
      <c r="W12" s="1216"/>
      <c r="X12" s="1216"/>
      <c r="Y12" s="1216"/>
      <c r="Z12" s="1216"/>
      <c r="AA12" s="1216"/>
      <c r="AB12" s="1216"/>
      <c r="AC12" s="1216"/>
      <c r="AD12" s="1216"/>
      <c r="AE12" s="1216"/>
      <c r="AF12" s="1216"/>
      <c r="AG12" s="1216"/>
      <c r="AH12" s="1216"/>
      <c r="AI12" s="1216"/>
      <c r="AJ12" s="1216"/>
      <c r="AK12" s="1216"/>
      <c r="AL12" s="1216"/>
      <c r="AM12" s="1216"/>
      <c r="AN12" s="1216"/>
      <c r="AO12" s="1216"/>
      <c r="AP12" s="1216"/>
      <c r="AQ12" s="1216"/>
      <c r="AR12" s="1216"/>
      <c r="AS12" s="1216"/>
      <c r="AT12" s="1216"/>
      <c r="AU12" s="1216"/>
      <c r="AV12" s="1216"/>
      <c r="AW12" s="1216"/>
      <c r="AX12" s="1216"/>
      <c r="AY12" s="1216"/>
      <c r="AZ12" s="1216"/>
      <c r="BA12" s="1216"/>
      <c r="BB12" s="1216"/>
      <c r="BC12" s="1216"/>
      <c r="BD12" s="1216"/>
      <c r="BE12" s="1216"/>
      <c r="BF12" s="1216"/>
      <c r="BG12" s="1216"/>
      <c r="BH12" s="1216"/>
    </row>
    <row r="13" spans="1:60" s="1217" customFormat="1">
      <c r="A13" s="1242" t="s">
        <v>401</v>
      </c>
      <c r="B13" s="1234"/>
      <c r="C13" s="1243"/>
      <c r="D13" s="1243"/>
      <c r="E13" s="1243"/>
      <c r="F13" s="1244"/>
      <c r="G13" s="1244"/>
      <c r="H13" s="1243"/>
      <c r="I13" s="1244"/>
      <c r="J13" s="1244"/>
      <c r="K13" s="1243"/>
      <c r="L13" s="1244"/>
      <c r="M13" s="1244"/>
      <c r="N13" s="1243"/>
      <c r="O13" s="1244"/>
      <c r="P13" s="1244"/>
      <c r="Q13" s="1243"/>
      <c r="R13" s="1244"/>
      <c r="S13" s="1215"/>
      <c r="T13" s="1216"/>
      <c r="U13" s="1216"/>
      <c r="V13" s="1216"/>
      <c r="W13" s="1216"/>
      <c r="X13" s="1216"/>
      <c r="Y13" s="1216"/>
      <c r="Z13" s="1216"/>
      <c r="AA13" s="1216"/>
      <c r="AB13" s="1216"/>
      <c r="AC13" s="1216"/>
      <c r="AD13" s="1216"/>
      <c r="AE13" s="1216"/>
      <c r="AF13" s="1216"/>
      <c r="AG13" s="1216"/>
      <c r="AH13" s="1216"/>
      <c r="AI13" s="1216"/>
      <c r="AJ13" s="1216"/>
      <c r="AK13" s="1216"/>
      <c r="AL13" s="1216"/>
      <c r="AM13" s="1216"/>
      <c r="AN13" s="1216"/>
      <c r="AO13" s="1216"/>
      <c r="AP13" s="1216"/>
      <c r="AQ13" s="1216"/>
      <c r="AR13" s="1216"/>
      <c r="AS13" s="1216"/>
      <c r="AT13" s="1216"/>
      <c r="AU13" s="1216"/>
      <c r="AV13" s="1216"/>
      <c r="AW13" s="1216"/>
      <c r="AX13" s="1216"/>
      <c r="AY13" s="1216"/>
      <c r="AZ13" s="1216"/>
      <c r="BA13" s="1216"/>
      <c r="BB13" s="1216"/>
      <c r="BC13" s="1216"/>
      <c r="BD13" s="1216"/>
      <c r="BE13" s="1216"/>
      <c r="BF13" s="1216"/>
      <c r="BG13" s="1216"/>
      <c r="BH13" s="1216"/>
    </row>
    <row r="14" spans="1:60" s="507" customFormat="1">
      <c r="A14" s="1322"/>
      <c r="B14" s="1323" t="s">
        <v>377</v>
      </c>
      <c r="C14" s="507">
        <f t="shared" ref="C14:M14" si="19">-2500*C9</f>
        <v>0</v>
      </c>
      <c r="D14" s="507">
        <f>-1500*D9</f>
        <v>0</v>
      </c>
      <c r="E14" s="507">
        <f t="shared" ref="E14" si="20">-2500*E9</f>
        <v>0</v>
      </c>
      <c r="F14" s="507">
        <f t="shared" si="19"/>
        <v>0</v>
      </c>
      <c r="G14" s="507">
        <f>-1500*G9</f>
        <v>0</v>
      </c>
      <c r="H14" s="507">
        <f t="shared" ref="H14" si="21">-2500*H9</f>
        <v>0</v>
      </c>
      <c r="I14" s="507">
        <f t="shared" si="19"/>
        <v>0</v>
      </c>
      <c r="J14" s="507">
        <f>-1500*J9</f>
        <v>0</v>
      </c>
      <c r="K14" s="507">
        <f t="shared" ref="K14" si="22">-2500*K9</f>
        <v>0</v>
      </c>
      <c r="L14" s="507">
        <f t="shared" si="19"/>
        <v>0</v>
      </c>
      <c r="M14" s="507">
        <f>-1500*M9</f>
        <v>0</v>
      </c>
      <c r="N14" s="507">
        <f t="shared" ref="N14" si="23">-2500*N9</f>
        <v>0</v>
      </c>
      <c r="O14" s="507">
        <f t="shared" ref="O14:Q14" si="24">-2500*O9</f>
        <v>0</v>
      </c>
      <c r="P14" s="507">
        <f>-1500*P9</f>
        <v>0</v>
      </c>
      <c r="Q14" s="507">
        <f t="shared" si="24"/>
        <v>0</v>
      </c>
      <c r="R14" s="459">
        <f>SUM(C14:Q14)</f>
        <v>0</v>
      </c>
      <c r="S14" s="1324"/>
      <c r="T14" s="1325"/>
      <c r="U14" s="1325"/>
      <c r="V14" s="1325"/>
      <c r="W14" s="1325"/>
      <c r="X14" s="1325"/>
      <c r="Y14" s="1325"/>
      <c r="Z14" s="1325"/>
      <c r="AA14" s="1325"/>
      <c r="AB14" s="1325"/>
      <c r="AC14" s="1325"/>
      <c r="AD14" s="1325"/>
      <c r="AE14" s="1325"/>
      <c r="AF14" s="1325"/>
      <c r="AG14" s="1325"/>
      <c r="AH14" s="1325"/>
      <c r="AI14" s="1325"/>
      <c r="AJ14" s="1325"/>
      <c r="AK14" s="1325"/>
      <c r="AL14" s="1325"/>
      <c r="AM14" s="1325"/>
      <c r="AN14" s="1325"/>
      <c r="AO14" s="1325"/>
      <c r="AP14" s="1325"/>
      <c r="AQ14" s="1325"/>
      <c r="AR14" s="1325"/>
      <c r="AS14" s="1325"/>
      <c r="AT14" s="1325"/>
      <c r="AU14" s="1325"/>
      <c r="AV14" s="1325"/>
      <c r="AW14" s="1325"/>
      <c r="AX14" s="1325"/>
      <c r="AY14" s="1325"/>
      <c r="AZ14" s="1325"/>
      <c r="BA14" s="1325"/>
      <c r="BB14" s="1325"/>
      <c r="BC14" s="1325"/>
      <c r="BD14" s="1325"/>
      <c r="BE14" s="1325"/>
      <c r="BF14" s="1325"/>
      <c r="BG14" s="1325"/>
      <c r="BH14" s="1325"/>
    </row>
    <row r="15" spans="1:60" s="507" customFormat="1">
      <c r="A15" s="1322"/>
      <c r="B15" s="1323" t="s">
        <v>376</v>
      </c>
      <c r="C15" s="507">
        <f t="shared" ref="C15:M15" si="25">-1150*C9</f>
        <v>0</v>
      </c>
      <c r="D15" s="507">
        <f>-600*D9</f>
        <v>0</v>
      </c>
      <c r="E15" s="507">
        <f>-1150*E9</f>
        <v>0</v>
      </c>
      <c r="F15" s="507">
        <f t="shared" si="25"/>
        <v>0</v>
      </c>
      <c r="G15" s="507">
        <f>-600*G9</f>
        <v>0</v>
      </c>
      <c r="H15" s="507">
        <f t="shared" ref="H15" si="26">-1150*H9</f>
        <v>0</v>
      </c>
      <c r="I15" s="507">
        <f t="shared" si="25"/>
        <v>0</v>
      </c>
      <c r="J15" s="507">
        <f>-600*J9</f>
        <v>0</v>
      </c>
      <c r="K15" s="507">
        <f t="shared" ref="K15" si="27">-1150*K9</f>
        <v>0</v>
      </c>
      <c r="L15" s="507">
        <f t="shared" si="25"/>
        <v>0</v>
      </c>
      <c r="M15" s="507">
        <f>-600*M9</f>
        <v>0</v>
      </c>
      <c r="N15" s="507">
        <f t="shared" ref="N15" si="28">-1150*N9</f>
        <v>0</v>
      </c>
      <c r="O15" s="507">
        <f t="shared" ref="O15:Q15" si="29">-1150*O9</f>
        <v>0</v>
      </c>
      <c r="P15" s="507">
        <f>-600*P9</f>
        <v>0</v>
      </c>
      <c r="Q15" s="507">
        <f t="shared" si="29"/>
        <v>0</v>
      </c>
      <c r="R15" s="459">
        <f t="shared" ref="R15:R22" si="30">SUM(C15:Q15)</f>
        <v>0</v>
      </c>
      <c r="S15" s="1324"/>
      <c r="T15" s="1325"/>
      <c r="U15" s="1325"/>
      <c r="V15" s="1325"/>
      <c r="W15" s="1325"/>
      <c r="X15" s="1325"/>
      <c r="Y15" s="1325"/>
      <c r="Z15" s="1325"/>
      <c r="AA15" s="1325"/>
      <c r="AB15" s="1325"/>
      <c r="AC15" s="1325"/>
      <c r="AD15" s="1325"/>
      <c r="AE15" s="1325"/>
      <c r="AF15" s="1325"/>
      <c r="AG15" s="1325"/>
      <c r="AH15" s="1325"/>
      <c r="AI15" s="1325"/>
      <c r="AJ15" s="1325"/>
      <c r="AK15" s="1325"/>
      <c r="AL15" s="1325"/>
      <c r="AM15" s="1325"/>
      <c r="AN15" s="1325"/>
      <c r="AO15" s="1325"/>
      <c r="AP15" s="1325"/>
      <c r="AQ15" s="1325"/>
      <c r="AR15" s="1325"/>
      <c r="AS15" s="1325"/>
      <c r="AT15" s="1325"/>
      <c r="AU15" s="1325"/>
      <c r="AV15" s="1325"/>
      <c r="AW15" s="1325"/>
      <c r="AX15" s="1325"/>
      <c r="AY15" s="1325"/>
      <c r="AZ15" s="1325"/>
      <c r="BA15" s="1325"/>
      <c r="BB15" s="1325"/>
      <c r="BC15" s="1325"/>
      <c r="BD15" s="1325"/>
      <c r="BE15" s="1325"/>
      <c r="BF15" s="1325"/>
      <c r="BG15" s="1325"/>
      <c r="BH15" s="1325"/>
    </row>
    <row r="16" spans="1:60" s="507" customFormat="1">
      <c r="A16" s="1322"/>
      <c r="B16" s="1323" t="s">
        <v>375</v>
      </c>
      <c r="E16" s="507">
        <f>-200*E9</f>
        <v>0</v>
      </c>
      <c r="H16" s="507">
        <f>-200*H9</f>
        <v>0</v>
      </c>
      <c r="K16" s="507">
        <f>-200*K9</f>
        <v>0</v>
      </c>
      <c r="N16" s="507">
        <f>-200*N9</f>
        <v>0</v>
      </c>
      <c r="Q16" s="507">
        <f>-200*Q9</f>
        <v>0</v>
      </c>
      <c r="R16" s="459">
        <f t="shared" si="30"/>
        <v>0</v>
      </c>
      <c r="S16" s="1324"/>
      <c r="T16" s="1325"/>
      <c r="U16" s="1325"/>
      <c r="V16" s="1325"/>
      <c r="W16" s="1325"/>
      <c r="X16" s="1325"/>
      <c r="Y16" s="1325"/>
      <c r="Z16" s="1325"/>
      <c r="AA16" s="1325"/>
      <c r="AB16" s="1325"/>
      <c r="AC16" s="1325"/>
      <c r="AD16" s="1325"/>
      <c r="AE16" s="1325"/>
      <c r="AF16" s="1325"/>
      <c r="AG16" s="1325"/>
      <c r="AH16" s="1325"/>
      <c r="AI16" s="1325"/>
      <c r="AJ16" s="1325"/>
      <c r="AK16" s="1325"/>
      <c r="AL16" s="1325"/>
      <c r="AM16" s="1325"/>
      <c r="AN16" s="1325"/>
      <c r="AO16" s="1325"/>
      <c r="AP16" s="1325"/>
      <c r="AQ16" s="1325"/>
      <c r="AR16" s="1325"/>
      <c r="AS16" s="1325"/>
      <c r="AT16" s="1325"/>
      <c r="AU16" s="1325"/>
      <c r="AV16" s="1325"/>
      <c r="AW16" s="1325"/>
      <c r="AX16" s="1325"/>
      <c r="AY16" s="1325"/>
      <c r="AZ16" s="1325"/>
      <c r="BA16" s="1325"/>
      <c r="BB16" s="1325"/>
      <c r="BC16" s="1325"/>
      <c r="BD16" s="1325"/>
      <c r="BE16" s="1325"/>
      <c r="BF16" s="1325"/>
      <c r="BG16" s="1325"/>
      <c r="BH16" s="1325"/>
    </row>
    <row r="17" spans="1:60" s="507" customFormat="1">
      <c r="A17" s="1322"/>
      <c r="B17" s="1323" t="s">
        <v>374</v>
      </c>
      <c r="E17" s="507">
        <f>-1000*E9</f>
        <v>0</v>
      </c>
      <c r="R17" s="459">
        <f t="shared" si="30"/>
        <v>0</v>
      </c>
      <c r="S17" s="1324"/>
      <c r="T17" s="1325"/>
      <c r="U17" s="1325"/>
      <c r="V17" s="1325"/>
      <c r="W17" s="1325"/>
      <c r="X17" s="1325"/>
      <c r="Y17" s="1325"/>
      <c r="Z17" s="1325"/>
      <c r="AA17" s="1325"/>
      <c r="AB17" s="1325"/>
      <c r="AC17" s="1325"/>
      <c r="AD17" s="1325"/>
      <c r="AE17" s="1325"/>
      <c r="AF17" s="1325"/>
      <c r="AG17" s="1325"/>
      <c r="AH17" s="1325"/>
      <c r="AI17" s="1325"/>
      <c r="AJ17" s="1325"/>
      <c r="AK17" s="1325"/>
      <c r="AL17" s="1325"/>
      <c r="AM17" s="1325"/>
      <c r="AN17" s="1325"/>
      <c r="AO17" s="1325"/>
      <c r="AP17" s="1325"/>
      <c r="AQ17" s="1325"/>
      <c r="AR17" s="1325"/>
      <c r="AS17" s="1325"/>
      <c r="AT17" s="1325"/>
      <c r="AU17" s="1325"/>
      <c r="AV17" s="1325"/>
      <c r="AW17" s="1325"/>
      <c r="AX17" s="1325"/>
      <c r="AY17" s="1325"/>
      <c r="AZ17" s="1325"/>
      <c r="BA17" s="1325"/>
      <c r="BB17" s="1325"/>
      <c r="BC17" s="1325"/>
      <c r="BD17" s="1325"/>
      <c r="BE17" s="1325"/>
      <c r="BF17" s="1325"/>
      <c r="BG17" s="1325"/>
      <c r="BH17" s="1325"/>
    </row>
    <row r="18" spans="1:60" s="507" customFormat="1">
      <c r="A18" s="1322"/>
      <c r="B18" s="1323" t="s">
        <v>373</v>
      </c>
      <c r="E18" s="507">
        <f>-300*E9</f>
        <v>0</v>
      </c>
      <c r="R18" s="459">
        <f t="shared" si="30"/>
        <v>0</v>
      </c>
      <c r="S18" s="1324"/>
      <c r="T18" s="1325"/>
      <c r="U18" s="1325"/>
      <c r="V18" s="1325"/>
      <c r="W18" s="1325"/>
      <c r="X18" s="1325"/>
      <c r="Y18" s="1325"/>
      <c r="Z18" s="1325"/>
      <c r="AA18" s="1325"/>
      <c r="AB18" s="1325"/>
      <c r="AC18" s="1325"/>
      <c r="AD18" s="1325"/>
      <c r="AE18" s="1325"/>
      <c r="AF18" s="1325"/>
      <c r="AG18" s="1325"/>
      <c r="AH18" s="1325"/>
      <c r="AI18" s="1325"/>
      <c r="AJ18" s="1325"/>
      <c r="AK18" s="1325"/>
      <c r="AL18" s="1325"/>
      <c r="AM18" s="1325"/>
      <c r="AN18" s="1325"/>
      <c r="AO18" s="1325"/>
      <c r="AP18" s="1325"/>
      <c r="AQ18" s="1325"/>
      <c r="AR18" s="1325"/>
      <c r="AS18" s="1325"/>
      <c r="AT18" s="1325"/>
      <c r="AU18" s="1325"/>
      <c r="AV18" s="1325"/>
      <c r="AW18" s="1325"/>
      <c r="AX18" s="1325"/>
      <c r="AY18" s="1325"/>
      <c r="AZ18" s="1325"/>
      <c r="BA18" s="1325"/>
      <c r="BB18" s="1325"/>
      <c r="BC18" s="1325"/>
      <c r="BD18" s="1325"/>
      <c r="BE18" s="1325"/>
      <c r="BF18" s="1325"/>
      <c r="BG18" s="1325"/>
      <c r="BH18" s="1325"/>
    </row>
    <row r="19" spans="1:60">
      <c r="A19" s="1245"/>
      <c r="B19" s="1234" t="s">
        <v>372</v>
      </c>
      <c r="C19" s="1243"/>
      <c r="D19" s="1243"/>
      <c r="E19" s="1243"/>
      <c r="F19" s="1243"/>
      <c r="G19" s="1243"/>
      <c r="H19" s="1243"/>
      <c r="I19" s="1243"/>
      <c r="J19" s="1243"/>
      <c r="K19" s="1243"/>
      <c r="L19" s="1243"/>
      <c r="M19" s="1243"/>
      <c r="N19" s="1243"/>
      <c r="O19" s="1243"/>
      <c r="P19" s="1243"/>
      <c r="Q19" s="1243"/>
      <c r="R19" s="1246">
        <f t="shared" si="30"/>
        <v>0</v>
      </c>
    </row>
    <row r="20" spans="1:60">
      <c r="A20" s="1245"/>
      <c r="B20" s="1234" t="s">
        <v>371</v>
      </c>
      <c r="C20" s="1243"/>
      <c r="D20" s="1243"/>
      <c r="E20" s="1243"/>
      <c r="F20" s="1243"/>
      <c r="G20" s="1243"/>
      <c r="H20" s="1243"/>
      <c r="I20" s="1243"/>
      <c r="J20" s="1243"/>
      <c r="K20" s="1243"/>
      <c r="L20" s="1243"/>
      <c r="M20" s="1243"/>
      <c r="N20" s="1243"/>
      <c r="O20" s="1243"/>
      <c r="P20" s="1243"/>
      <c r="Q20" s="1243"/>
      <c r="R20" s="1246">
        <f t="shared" si="30"/>
        <v>0</v>
      </c>
    </row>
    <row r="21" spans="1:60" s="507" customFormat="1">
      <c r="A21" s="1322"/>
      <c r="B21" s="1326" t="s">
        <v>403</v>
      </c>
      <c r="C21" s="459">
        <f>SUM(C14:C20)</f>
        <v>0</v>
      </c>
      <c r="D21" s="459">
        <f t="shared" ref="D21:M21" si="31">SUM(D14:D20)</f>
        <v>0</v>
      </c>
      <c r="E21" s="459">
        <f t="shared" ref="E21" si="32">SUM(E14:E20)</f>
        <v>0</v>
      </c>
      <c r="F21" s="459">
        <f t="shared" si="31"/>
        <v>0</v>
      </c>
      <c r="G21" s="459">
        <f t="shared" si="31"/>
        <v>0</v>
      </c>
      <c r="H21" s="459">
        <f t="shared" ref="H21" si="33">SUM(H14:H20)</f>
        <v>0</v>
      </c>
      <c r="I21" s="459">
        <f t="shared" si="31"/>
        <v>0</v>
      </c>
      <c r="J21" s="459">
        <f t="shared" si="31"/>
        <v>0</v>
      </c>
      <c r="K21" s="459">
        <f t="shared" ref="K21" si="34">SUM(K14:K20)</f>
        <v>0</v>
      </c>
      <c r="L21" s="459">
        <f t="shared" si="31"/>
        <v>0</v>
      </c>
      <c r="M21" s="459">
        <f t="shared" si="31"/>
        <v>0</v>
      </c>
      <c r="N21" s="459">
        <f t="shared" ref="N21" si="35">SUM(N14:N20)</f>
        <v>0</v>
      </c>
      <c r="O21" s="459">
        <f t="shared" ref="O21:Q21" si="36">SUM(O14:O20)</f>
        <v>0</v>
      </c>
      <c r="P21" s="459">
        <f t="shared" si="36"/>
        <v>0</v>
      </c>
      <c r="Q21" s="459">
        <f t="shared" si="36"/>
        <v>0</v>
      </c>
      <c r="R21" s="459">
        <f>SUM(C21:Q21)</f>
        <v>0</v>
      </c>
      <c r="S21" s="1324"/>
      <c r="T21" s="1325"/>
      <c r="U21" s="1325"/>
      <c r="V21" s="1325"/>
      <c r="W21" s="1325"/>
      <c r="X21" s="1325"/>
      <c r="Y21" s="1325"/>
      <c r="Z21" s="1325"/>
      <c r="AA21" s="1325"/>
      <c r="AB21" s="1325"/>
      <c r="AC21" s="1325"/>
      <c r="AD21" s="1325"/>
      <c r="AE21" s="1325"/>
      <c r="AF21" s="1325"/>
      <c r="AG21" s="1325"/>
      <c r="AH21" s="1325"/>
      <c r="AI21" s="1325"/>
      <c r="AJ21" s="1325"/>
      <c r="AK21" s="1325"/>
      <c r="AL21" s="1325"/>
      <c r="AM21" s="1325"/>
      <c r="AN21" s="1325"/>
      <c r="AO21" s="1325"/>
      <c r="AP21" s="1325"/>
      <c r="AQ21" s="1325"/>
      <c r="AR21" s="1325"/>
      <c r="AS21" s="1325"/>
      <c r="AT21" s="1325"/>
      <c r="AU21" s="1325"/>
      <c r="AV21" s="1325"/>
      <c r="AW21" s="1325"/>
      <c r="AX21" s="1325"/>
      <c r="AY21" s="1325"/>
      <c r="AZ21" s="1325"/>
      <c r="BA21" s="1325"/>
      <c r="BB21" s="1325"/>
      <c r="BC21" s="1325"/>
      <c r="BD21" s="1325"/>
      <c r="BE21" s="1325"/>
      <c r="BF21" s="1325"/>
      <c r="BG21" s="1325"/>
      <c r="BH21" s="1325"/>
    </row>
    <row r="22" spans="1:60" s="507" customFormat="1">
      <c r="A22" s="1322"/>
      <c r="B22" s="1326" t="s">
        <v>369</v>
      </c>
      <c r="C22" s="459">
        <f>+C12+C21</f>
        <v>0</v>
      </c>
      <c r="D22" s="459">
        <f t="shared" ref="D22:M22" si="37">+D12+D21</f>
        <v>0</v>
      </c>
      <c r="E22" s="459">
        <f t="shared" ref="E22" si="38">+E12+E21</f>
        <v>0</v>
      </c>
      <c r="F22" s="459">
        <f t="shared" si="37"/>
        <v>0</v>
      </c>
      <c r="G22" s="459">
        <f t="shared" si="37"/>
        <v>0</v>
      </c>
      <c r="H22" s="459">
        <f t="shared" ref="H22" si="39">+H12+H21</f>
        <v>0</v>
      </c>
      <c r="I22" s="459">
        <f t="shared" si="37"/>
        <v>0</v>
      </c>
      <c r="J22" s="459">
        <f t="shared" si="37"/>
        <v>0</v>
      </c>
      <c r="K22" s="459">
        <f t="shared" ref="K22" si="40">+K12+K21</f>
        <v>0</v>
      </c>
      <c r="L22" s="459">
        <f t="shared" si="37"/>
        <v>0</v>
      </c>
      <c r="M22" s="459">
        <f t="shared" si="37"/>
        <v>0</v>
      </c>
      <c r="N22" s="459">
        <f t="shared" ref="N22" si="41">+N12+N21</f>
        <v>0</v>
      </c>
      <c r="O22" s="459">
        <f t="shared" ref="O22:Q22" si="42">+O12+O21</f>
        <v>0</v>
      </c>
      <c r="P22" s="459">
        <f t="shared" si="42"/>
        <v>0</v>
      </c>
      <c r="Q22" s="459">
        <f t="shared" si="42"/>
        <v>0</v>
      </c>
      <c r="R22" s="459">
        <f>SUM(C22:Q22)</f>
        <v>0</v>
      </c>
      <c r="S22" s="1327" t="s">
        <v>405</v>
      </c>
      <c r="T22" s="1325"/>
      <c r="U22" s="1325"/>
      <c r="V22" s="1325"/>
      <c r="W22" s="1325"/>
      <c r="X22" s="1325"/>
      <c r="Y22" s="1325"/>
      <c r="Z22" s="1325"/>
      <c r="AA22" s="1325"/>
      <c r="AB22" s="1325"/>
      <c r="AC22" s="1325"/>
      <c r="AD22" s="1325"/>
      <c r="AE22" s="1325"/>
      <c r="AF22" s="1325"/>
      <c r="AG22" s="1325"/>
      <c r="AH22" s="1325"/>
      <c r="AI22" s="1325"/>
      <c r="AJ22" s="1325"/>
      <c r="AK22" s="1325"/>
      <c r="AL22" s="1325"/>
      <c r="AM22" s="1325"/>
      <c r="AN22" s="1325"/>
      <c r="AO22" s="1325"/>
      <c r="AP22" s="1325"/>
      <c r="AQ22" s="1325"/>
      <c r="AR22" s="1325"/>
      <c r="AS22" s="1325"/>
      <c r="AT22" s="1325"/>
      <c r="AU22" s="1325"/>
      <c r="AV22" s="1325"/>
      <c r="AW22" s="1325"/>
      <c r="AX22" s="1325"/>
      <c r="AY22" s="1325"/>
      <c r="AZ22" s="1325"/>
      <c r="BA22" s="1325"/>
      <c r="BB22" s="1325"/>
      <c r="BC22" s="1325"/>
      <c r="BD22" s="1325"/>
      <c r="BE22" s="1325"/>
      <c r="BF22" s="1325"/>
      <c r="BG22" s="1325"/>
      <c r="BH22" s="1325"/>
    </row>
    <row r="23" spans="1:60" s="507" customFormat="1">
      <c r="A23" s="1322"/>
      <c r="B23" s="1326" t="s">
        <v>402</v>
      </c>
      <c r="C23" s="507">
        <f>+ROUND(C22*-34%,-1)</f>
        <v>0</v>
      </c>
      <c r="D23" s="507">
        <f t="shared" ref="D23:M23" si="43">+ROUND(D22*-34%,-1)</f>
        <v>0</v>
      </c>
      <c r="E23" s="507">
        <f t="shared" ref="E23" si="44">+ROUND(E22*-34%,-1)</f>
        <v>0</v>
      </c>
      <c r="F23" s="507">
        <f t="shared" si="43"/>
        <v>0</v>
      </c>
      <c r="G23" s="507">
        <f t="shared" si="43"/>
        <v>0</v>
      </c>
      <c r="H23" s="507">
        <f t="shared" ref="H23" si="45">+ROUND(H22*-34%,-1)</f>
        <v>0</v>
      </c>
      <c r="I23" s="507">
        <f t="shared" si="43"/>
        <v>0</v>
      </c>
      <c r="J23" s="507">
        <f t="shared" si="43"/>
        <v>0</v>
      </c>
      <c r="K23" s="507">
        <f t="shared" ref="K23" si="46">+ROUND(K22*-34%,-1)</f>
        <v>0</v>
      </c>
      <c r="L23" s="507">
        <f t="shared" si="43"/>
        <v>0</v>
      </c>
      <c r="M23" s="507">
        <f t="shared" si="43"/>
        <v>0</v>
      </c>
      <c r="N23" s="507">
        <f t="shared" ref="N23" si="47">+ROUND(N22*-34%,-1)</f>
        <v>0</v>
      </c>
      <c r="O23" s="507">
        <f t="shared" ref="O23:Q23" si="48">+ROUND(O22*-34%,-1)</f>
        <v>0</v>
      </c>
      <c r="P23" s="507">
        <f t="shared" si="48"/>
        <v>0</v>
      </c>
      <c r="Q23" s="507">
        <f t="shared" si="48"/>
        <v>0</v>
      </c>
      <c r="R23" s="459">
        <f>SUM(C23:Q23)</f>
        <v>0</v>
      </c>
      <c r="S23" s="1324"/>
      <c r="T23" s="1325"/>
      <c r="U23" s="1325"/>
      <c r="V23" s="1325"/>
      <c r="W23" s="1325"/>
      <c r="X23" s="1325"/>
      <c r="Y23" s="1325"/>
      <c r="Z23" s="1325"/>
      <c r="AA23" s="1325"/>
      <c r="AB23" s="1325"/>
      <c r="AC23" s="1325"/>
      <c r="AD23" s="1325"/>
      <c r="AE23" s="1325"/>
      <c r="AF23" s="1325"/>
      <c r="AG23" s="1325"/>
      <c r="AH23" s="1325"/>
      <c r="AI23" s="1325"/>
      <c r="AJ23" s="1325"/>
      <c r="AK23" s="1325"/>
      <c r="AL23" s="1325"/>
      <c r="AM23" s="1325"/>
      <c r="AN23" s="1325"/>
      <c r="AO23" s="1325"/>
      <c r="AP23" s="1325"/>
      <c r="AQ23" s="1325"/>
      <c r="AR23" s="1325"/>
      <c r="AS23" s="1325"/>
      <c r="AT23" s="1325"/>
      <c r="AU23" s="1325"/>
      <c r="AV23" s="1325"/>
      <c r="AW23" s="1325"/>
      <c r="AX23" s="1325"/>
      <c r="AY23" s="1325"/>
      <c r="AZ23" s="1325"/>
      <c r="BA23" s="1325"/>
      <c r="BB23" s="1325"/>
      <c r="BC23" s="1325"/>
      <c r="BD23" s="1325"/>
      <c r="BE23" s="1325"/>
      <c r="BF23" s="1325"/>
      <c r="BG23" s="1325"/>
      <c r="BH23" s="1325"/>
    </row>
    <row r="24" spans="1:60" s="1217" customFormat="1">
      <c r="A24" s="1245"/>
      <c r="B24" s="1248" t="s">
        <v>366</v>
      </c>
      <c r="C24" s="1249">
        <f>C22+C23</f>
        <v>0</v>
      </c>
      <c r="D24" s="1249">
        <f t="shared" ref="D24:M24" si="49">D22+D23</f>
        <v>0</v>
      </c>
      <c r="E24" s="1249">
        <f t="shared" ref="E24" si="50">E22+E23</f>
        <v>0</v>
      </c>
      <c r="F24" s="1250">
        <f t="shared" si="49"/>
        <v>0</v>
      </c>
      <c r="G24" s="1250">
        <f t="shared" si="49"/>
        <v>0</v>
      </c>
      <c r="H24" s="1249">
        <f t="shared" ref="H24" si="51">H22+H23</f>
        <v>0</v>
      </c>
      <c r="I24" s="1250">
        <f t="shared" si="49"/>
        <v>0</v>
      </c>
      <c r="J24" s="1250">
        <f t="shared" si="49"/>
        <v>0</v>
      </c>
      <c r="K24" s="1249">
        <f t="shared" ref="K24" si="52">K22+K23</f>
        <v>0</v>
      </c>
      <c r="L24" s="1250">
        <f t="shared" si="49"/>
        <v>0</v>
      </c>
      <c r="M24" s="1250">
        <f t="shared" si="49"/>
        <v>0</v>
      </c>
      <c r="N24" s="1249">
        <f t="shared" ref="N24" si="53">N22+N23</f>
        <v>0</v>
      </c>
      <c r="O24" s="1250">
        <f t="shared" ref="O24:Q24" si="54">O22+O23</f>
        <v>0</v>
      </c>
      <c r="P24" s="1250">
        <f t="shared" si="54"/>
        <v>0</v>
      </c>
      <c r="Q24" s="1249">
        <f t="shared" si="54"/>
        <v>0</v>
      </c>
      <c r="R24" s="1249">
        <f>SUM(C24:Q24)</f>
        <v>0</v>
      </c>
      <c r="S24" s="1215"/>
      <c r="T24" s="1216"/>
      <c r="U24" s="1216"/>
      <c r="V24" s="1216"/>
      <c r="W24" s="1216"/>
      <c r="X24" s="1216"/>
      <c r="Y24" s="1216"/>
      <c r="Z24" s="1216"/>
      <c r="AA24" s="1216"/>
      <c r="AB24" s="1216"/>
      <c r="AC24" s="1216"/>
      <c r="AD24" s="1216"/>
      <c r="AE24" s="1216"/>
      <c r="AF24" s="1216"/>
      <c r="AG24" s="1216"/>
      <c r="AH24" s="1216"/>
      <c r="AI24" s="1216"/>
      <c r="AJ24" s="1216"/>
      <c r="AK24" s="1216"/>
      <c r="AL24" s="1216"/>
      <c r="AM24" s="1216"/>
      <c r="AN24" s="1216"/>
      <c r="AO24" s="1216"/>
      <c r="AP24" s="1216"/>
      <c r="AQ24" s="1216"/>
      <c r="AR24" s="1216"/>
      <c r="AS24" s="1216"/>
      <c r="AT24" s="1216"/>
      <c r="AU24" s="1216"/>
      <c r="AV24" s="1216"/>
      <c r="AW24" s="1216"/>
      <c r="AX24" s="1216"/>
      <c r="AY24" s="1216"/>
      <c r="AZ24" s="1216"/>
      <c r="BA24" s="1216"/>
      <c r="BB24" s="1216"/>
      <c r="BC24" s="1216"/>
      <c r="BD24" s="1216"/>
      <c r="BE24" s="1216"/>
      <c r="BF24" s="1216"/>
      <c r="BG24" s="1216"/>
      <c r="BH24" s="1216"/>
    </row>
    <row r="25" spans="1:60" s="1217" customFormat="1">
      <c r="A25" s="1245"/>
      <c r="B25" s="1221" t="s">
        <v>363</v>
      </c>
      <c r="C25" s="1251" t="e">
        <f t="shared" ref="C25:M25" si="55">+C24/C12</f>
        <v>#DIV/0!</v>
      </c>
      <c r="D25" s="1251" t="e">
        <f t="shared" si="55"/>
        <v>#DIV/0!</v>
      </c>
      <c r="E25" s="1251" t="e">
        <f t="shared" ref="E25" si="56">+E24/E12</f>
        <v>#DIV/0!</v>
      </c>
      <c r="F25" s="1251" t="e">
        <f t="shared" si="55"/>
        <v>#DIV/0!</v>
      </c>
      <c r="G25" s="1251" t="e">
        <f t="shared" si="55"/>
        <v>#DIV/0!</v>
      </c>
      <c r="H25" s="1251" t="e">
        <f t="shared" ref="H25" si="57">+H24/H12</f>
        <v>#DIV/0!</v>
      </c>
      <c r="I25" s="1251" t="e">
        <f t="shared" si="55"/>
        <v>#DIV/0!</v>
      </c>
      <c r="J25" s="1251" t="e">
        <f t="shared" si="55"/>
        <v>#DIV/0!</v>
      </c>
      <c r="K25" s="1251" t="e">
        <f t="shared" ref="K25" si="58">+K24/K12</f>
        <v>#DIV/0!</v>
      </c>
      <c r="L25" s="1251" t="e">
        <f t="shared" si="55"/>
        <v>#DIV/0!</v>
      </c>
      <c r="M25" s="1251" t="e">
        <f t="shared" si="55"/>
        <v>#DIV/0!</v>
      </c>
      <c r="N25" s="1251" t="e">
        <f t="shared" ref="N25" si="59">+N24/N12</f>
        <v>#DIV/0!</v>
      </c>
      <c r="O25" s="1251" t="e">
        <f t="shared" ref="O25:Q25" si="60">+O24/O12</f>
        <v>#DIV/0!</v>
      </c>
      <c r="P25" s="1251" t="e">
        <f t="shared" si="60"/>
        <v>#DIV/0!</v>
      </c>
      <c r="Q25" s="1251" t="e">
        <f t="shared" si="60"/>
        <v>#DIV/0!</v>
      </c>
      <c r="R25" s="1252" t="e">
        <f>+R24/R12</f>
        <v>#DIV/0!</v>
      </c>
      <c r="S25" s="1215"/>
      <c r="T25" s="1216"/>
      <c r="U25" s="1216"/>
      <c r="V25" s="1216"/>
      <c r="W25" s="1216"/>
      <c r="X25" s="1216"/>
      <c r="Y25" s="1216"/>
      <c r="Z25" s="1216"/>
      <c r="AA25" s="1216"/>
      <c r="AB25" s="1216"/>
      <c r="AC25" s="1216"/>
      <c r="AD25" s="1216"/>
      <c r="AE25" s="1216"/>
      <c r="AF25" s="1216"/>
      <c r="AG25" s="1216"/>
      <c r="AH25" s="1216"/>
      <c r="AI25" s="1216"/>
      <c r="AJ25" s="1216"/>
      <c r="AK25" s="1216"/>
      <c r="AL25" s="1216"/>
      <c r="AM25" s="1216"/>
      <c r="AN25" s="1216"/>
      <c r="AO25" s="1216"/>
      <c r="AP25" s="1216"/>
      <c r="AQ25" s="1216"/>
      <c r="AR25" s="1216"/>
      <c r="AS25" s="1216"/>
      <c r="AT25" s="1216"/>
      <c r="AU25" s="1216"/>
      <c r="AV25" s="1216"/>
      <c r="AW25" s="1216"/>
      <c r="AX25" s="1216"/>
      <c r="AY25" s="1216"/>
      <c r="AZ25" s="1216"/>
      <c r="BA25" s="1216"/>
      <c r="BB25" s="1216"/>
      <c r="BC25" s="1216"/>
      <c r="BD25" s="1216"/>
      <c r="BE25" s="1216"/>
      <c r="BF25" s="1216"/>
      <c r="BG25" s="1216"/>
      <c r="BH25" s="1216"/>
    </row>
    <row r="26" spans="1:60" s="1217" customFormat="1">
      <c r="A26" s="1245"/>
      <c r="B26" s="1248" t="s">
        <v>365</v>
      </c>
      <c r="C26" s="1253">
        <f>+C21+C23</f>
        <v>0</v>
      </c>
      <c r="D26" s="1253">
        <f t="shared" ref="D26:M26" si="61">+D21+D23</f>
        <v>0</v>
      </c>
      <c r="E26" s="1253">
        <f>+E21+E23</f>
        <v>0</v>
      </c>
      <c r="F26" s="1253">
        <f t="shared" si="61"/>
        <v>0</v>
      </c>
      <c r="G26" s="1253">
        <f t="shared" si="61"/>
        <v>0</v>
      </c>
      <c r="H26" s="1253">
        <f t="shared" ref="H26" si="62">+H21+H23</f>
        <v>0</v>
      </c>
      <c r="I26" s="1253">
        <f t="shared" si="61"/>
        <v>0</v>
      </c>
      <c r="J26" s="1253">
        <f t="shared" si="61"/>
        <v>0</v>
      </c>
      <c r="K26" s="1253">
        <f t="shared" ref="K26" si="63">+K21+K23</f>
        <v>0</v>
      </c>
      <c r="L26" s="1253">
        <f t="shared" si="61"/>
        <v>0</v>
      </c>
      <c r="M26" s="1253">
        <f t="shared" si="61"/>
        <v>0</v>
      </c>
      <c r="N26" s="1253">
        <f t="shared" ref="N26" si="64">+N21+N23</f>
        <v>0</v>
      </c>
      <c r="O26" s="1253">
        <f t="shared" ref="O26:Q26" si="65">+O21+O23</f>
        <v>0</v>
      </c>
      <c r="P26" s="1253">
        <f t="shared" si="65"/>
        <v>0</v>
      </c>
      <c r="Q26" s="1253">
        <f t="shared" si="65"/>
        <v>0</v>
      </c>
      <c r="R26" s="1253">
        <f>SUM(C26:Q26)</f>
        <v>0</v>
      </c>
      <c r="S26" s="1215"/>
      <c r="T26" s="1216"/>
      <c r="U26" s="1216"/>
      <c r="V26" s="1216"/>
      <c r="W26" s="1216"/>
      <c r="X26" s="1216"/>
      <c r="Y26" s="1216"/>
      <c r="Z26" s="1216"/>
      <c r="AA26" s="1216"/>
      <c r="AB26" s="1216"/>
      <c r="AC26" s="1216"/>
      <c r="AD26" s="1216"/>
      <c r="AE26" s="1216"/>
      <c r="AF26" s="1216"/>
      <c r="AG26" s="1216"/>
      <c r="AH26" s="1216"/>
      <c r="AI26" s="1216"/>
      <c r="AJ26" s="1216"/>
      <c r="AK26" s="1216"/>
      <c r="AL26" s="1216"/>
      <c r="AM26" s="1216"/>
      <c r="AN26" s="1216"/>
      <c r="AO26" s="1216"/>
      <c r="AP26" s="1216"/>
      <c r="AQ26" s="1216"/>
      <c r="AR26" s="1216"/>
      <c r="AS26" s="1216"/>
      <c r="AT26" s="1216"/>
      <c r="AU26" s="1216"/>
      <c r="AV26" s="1216"/>
      <c r="AW26" s="1216"/>
      <c r="AX26" s="1216"/>
      <c r="AY26" s="1216"/>
      <c r="AZ26" s="1216"/>
      <c r="BA26" s="1216"/>
      <c r="BB26" s="1216"/>
      <c r="BC26" s="1216"/>
      <c r="BD26" s="1216"/>
      <c r="BE26" s="1216"/>
      <c r="BF26" s="1216"/>
      <c r="BG26" s="1216"/>
      <c r="BH26" s="1216"/>
    </row>
    <row r="27" spans="1:60" s="1217" customFormat="1">
      <c r="A27" s="1245"/>
      <c r="B27" s="1221" t="s">
        <v>363</v>
      </c>
      <c r="C27" s="1251" t="e">
        <f t="shared" ref="C27:R27" si="66">+C26/C12</f>
        <v>#DIV/0!</v>
      </c>
      <c r="D27" s="1251" t="e">
        <f t="shared" si="66"/>
        <v>#DIV/0!</v>
      </c>
      <c r="E27" s="1251" t="e">
        <f t="shared" ref="E27" si="67">+E26/E12</f>
        <v>#DIV/0!</v>
      </c>
      <c r="F27" s="1251" t="e">
        <f t="shared" si="66"/>
        <v>#DIV/0!</v>
      </c>
      <c r="G27" s="1251" t="e">
        <f t="shared" si="66"/>
        <v>#DIV/0!</v>
      </c>
      <c r="H27" s="1251" t="e">
        <f t="shared" ref="H27" si="68">+H26/H12</f>
        <v>#DIV/0!</v>
      </c>
      <c r="I27" s="1251" t="e">
        <f t="shared" si="66"/>
        <v>#DIV/0!</v>
      </c>
      <c r="J27" s="1251" t="e">
        <f t="shared" si="66"/>
        <v>#DIV/0!</v>
      </c>
      <c r="K27" s="1251" t="e">
        <f t="shared" ref="K27" si="69">+K26/K12</f>
        <v>#DIV/0!</v>
      </c>
      <c r="L27" s="1251" t="e">
        <f t="shared" si="66"/>
        <v>#DIV/0!</v>
      </c>
      <c r="M27" s="1251" t="e">
        <f t="shared" si="66"/>
        <v>#DIV/0!</v>
      </c>
      <c r="N27" s="1251" t="e">
        <f t="shared" ref="N27" si="70">+N26/N12</f>
        <v>#DIV/0!</v>
      </c>
      <c r="O27" s="1251" t="e">
        <f t="shared" ref="O27:Q27" si="71">+O26/O12</f>
        <v>#DIV/0!</v>
      </c>
      <c r="P27" s="1251" t="e">
        <f t="shared" si="71"/>
        <v>#DIV/0!</v>
      </c>
      <c r="Q27" s="1251" t="e">
        <f t="shared" si="71"/>
        <v>#DIV/0!</v>
      </c>
      <c r="R27" s="1251" t="e">
        <f t="shared" si="66"/>
        <v>#DIV/0!</v>
      </c>
      <c r="S27" s="1215"/>
      <c r="T27" s="1216"/>
      <c r="U27" s="1216"/>
      <c r="V27" s="1216"/>
      <c r="W27" s="1216"/>
      <c r="X27" s="1216"/>
      <c r="Y27" s="1216"/>
      <c r="Z27" s="1216"/>
      <c r="AA27" s="1216"/>
      <c r="AB27" s="1216"/>
      <c r="AC27" s="1216"/>
      <c r="AD27" s="1216"/>
      <c r="AE27" s="1216"/>
      <c r="AF27" s="1216"/>
      <c r="AG27" s="1216"/>
      <c r="AH27" s="1216"/>
      <c r="AI27" s="1216"/>
      <c r="AJ27" s="1216"/>
      <c r="AK27" s="1216"/>
      <c r="AL27" s="1216"/>
      <c r="AM27" s="1216"/>
      <c r="AN27" s="1216"/>
      <c r="AO27" s="1216"/>
      <c r="AP27" s="1216"/>
      <c r="AQ27" s="1216"/>
      <c r="AR27" s="1216"/>
      <c r="AS27" s="1216"/>
      <c r="AT27" s="1216"/>
      <c r="AU27" s="1216"/>
      <c r="AV27" s="1216"/>
      <c r="AW27" s="1216"/>
      <c r="AX27" s="1216"/>
      <c r="AY27" s="1216"/>
      <c r="AZ27" s="1216"/>
      <c r="BA27" s="1216"/>
      <c r="BB27" s="1216"/>
      <c r="BC27" s="1216"/>
      <c r="BD27" s="1216"/>
      <c r="BE27" s="1216"/>
      <c r="BF27" s="1216"/>
      <c r="BG27" s="1216"/>
      <c r="BH27" s="1216"/>
    </row>
    <row r="28" spans="1:60" s="1217" customFormat="1">
      <c r="A28" s="1213"/>
      <c r="B28" s="1221"/>
      <c r="C28" s="1251"/>
      <c r="D28" s="1251"/>
      <c r="E28" s="1251"/>
      <c r="F28" s="1251"/>
      <c r="G28" s="1251"/>
      <c r="H28" s="1251"/>
      <c r="I28" s="1251"/>
      <c r="J28" s="1251"/>
      <c r="K28" s="1251"/>
      <c r="L28" s="1251"/>
      <c r="M28" s="1251"/>
      <c r="N28" s="1251"/>
      <c r="O28" s="1251"/>
      <c r="P28" s="1251"/>
      <c r="Q28" s="1251"/>
      <c r="R28" s="1251"/>
      <c r="S28" s="1215"/>
      <c r="T28" s="1216"/>
      <c r="U28" s="1216"/>
      <c r="V28" s="1216"/>
      <c r="W28" s="1216"/>
      <c r="X28" s="1216"/>
      <c r="Y28" s="1216"/>
      <c r="Z28" s="1216"/>
      <c r="AA28" s="1216"/>
      <c r="AB28" s="1216"/>
      <c r="AC28" s="1216"/>
      <c r="AD28" s="1216"/>
      <c r="AE28" s="1216"/>
      <c r="AF28" s="1216"/>
      <c r="AG28" s="1216"/>
      <c r="AH28" s="1216"/>
      <c r="AI28" s="1216"/>
      <c r="AJ28" s="1216"/>
      <c r="AK28" s="1216"/>
      <c r="AL28" s="1216"/>
      <c r="AM28" s="1216"/>
      <c r="AN28" s="1216"/>
      <c r="AO28" s="1216"/>
      <c r="AP28" s="1216"/>
      <c r="AQ28" s="1216"/>
      <c r="AR28" s="1216"/>
      <c r="AS28" s="1216"/>
      <c r="AT28" s="1216"/>
      <c r="AU28" s="1216"/>
      <c r="AV28" s="1216"/>
      <c r="AW28" s="1216"/>
      <c r="AX28" s="1216"/>
      <c r="AY28" s="1216"/>
      <c r="AZ28" s="1216"/>
      <c r="BA28" s="1216"/>
      <c r="BB28" s="1216"/>
      <c r="BC28" s="1216"/>
      <c r="BD28" s="1216"/>
      <c r="BE28" s="1216"/>
      <c r="BF28" s="1216"/>
      <c r="BG28" s="1216"/>
      <c r="BH28" s="1216"/>
    </row>
    <row r="29" spans="1:60">
      <c r="A29" s="1254" t="s">
        <v>605</v>
      </c>
      <c r="B29" s="1254"/>
      <c r="C29" s="1254"/>
      <c r="D29" s="1254"/>
      <c r="E29" s="1254"/>
      <c r="F29" s="1254"/>
      <c r="G29" s="1254"/>
      <c r="H29" s="1254"/>
      <c r="I29" s="1254"/>
      <c r="J29" s="1254"/>
      <c r="K29" s="1254"/>
      <c r="L29" s="1254"/>
      <c r="M29" s="1254"/>
      <c r="N29" s="1254"/>
      <c r="O29" s="1254"/>
      <c r="P29" s="1254"/>
      <c r="Q29" s="1254"/>
      <c r="R29" s="1254"/>
      <c r="S29" s="1254"/>
    </row>
    <row r="30" spans="1:60" ht="21.75" thickBot="1">
      <c r="B30" s="1221" t="s">
        <v>114</v>
      </c>
      <c r="C30" s="1225" t="s">
        <v>382</v>
      </c>
      <c r="D30" s="1226"/>
      <c r="E30" s="1227"/>
      <c r="F30" s="1225" t="s">
        <v>381</v>
      </c>
      <c r="G30" s="1226"/>
      <c r="H30" s="1227"/>
      <c r="I30" s="1225" t="s">
        <v>385</v>
      </c>
      <c r="J30" s="1226"/>
      <c r="K30" s="1227"/>
      <c r="L30" s="1225" t="s">
        <v>386</v>
      </c>
      <c r="M30" s="1226"/>
      <c r="N30" s="1227"/>
      <c r="O30" s="1225" t="s">
        <v>392</v>
      </c>
      <c r="P30" s="1226"/>
      <c r="Q30" s="1227"/>
      <c r="R30" s="1228" t="s">
        <v>0</v>
      </c>
    </row>
    <row r="31" spans="1:60" s="1217" customFormat="1">
      <c r="A31" s="1229"/>
      <c r="B31" s="1230"/>
      <c r="C31" s="1231" t="s">
        <v>601</v>
      </c>
      <c r="D31" s="1231" t="s">
        <v>602</v>
      </c>
      <c r="E31" s="1231" t="s">
        <v>603</v>
      </c>
      <c r="F31" s="1231" t="s">
        <v>601</v>
      </c>
      <c r="G31" s="1231" t="s">
        <v>602</v>
      </c>
      <c r="H31" s="1231" t="s">
        <v>603</v>
      </c>
      <c r="I31" s="1231" t="s">
        <v>601</v>
      </c>
      <c r="J31" s="1231" t="s">
        <v>602</v>
      </c>
      <c r="K31" s="1231" t="s">
        <v>603</v>
      </c>
      <c r="L31" s="1231" t="s">
        <v>601</v>
      </c>
      <c r="M31" s="1231" t="s">
        <v>602</v>
      </c>
      <c r="N31" s="1231" t="s">
        <v>603</v>
      </c>
      <c r="O31" s="1231" t="s">
        <v>601</v>
      </c>
      <c r="P31" s="1231" t="s">
        <v>602</v>
      </c>
      <c r="Q31" s="1231" t="s">
        <v>603</v>
      </c>
      <c r="R31" s="1232"/>
      <c r="S31" s="1215"/>
      <c r="T31" s="1216"/>
      <c r="U31" s="1216"/>
      <c r="V31" s="1216"/>
      <c r="W31" s="1216"/>
      <c r="X31" s="1216"/>
      <c r="Y31" s="1216"/>
      <c r="Z31" s="1216"/>
      <c r="AA31" s="1216"/>
      <c r="AB31" s="1216"/>
      <c r="AC31" s="1216"/>
      <c r="AD31" s="1216"/>
      <c r="AE31" s="1216"/>
      <c r="AF31" s="1216"/>
      <c r="AG31" s="1216"/>
      <c r="AH31" s="1216"/>
      <c r="AI31" s="1216"/>
      <c r="AJ31" s="1216"/>
      <c r="AK31" s="1216"/>
      <c r="AL31" s="1216"/>
      <c r="AM31" s="1216"/>
      <c r="AN31" s="1216"/>
      <c r="AO31" s="1216"/>
      <c r="AP31" s="1216"/>
      <c r="AQ31" s="1216"/>
      <c r="AR31" s="1216"/>
      <c r="AS31" s="1216"/>
      <c r="AT31" s="1216"/>
      <c r="AU31" s="1216"/>
      <c r="AV31" s="1216"/>
      <c r="AW31" s="1216"/>
      <c r="AX31" s="1216"/>
      <c r="AY31" s="1216"/>
      <c r="AZ31" s="1216"/>
      <c r="BA31" s="1216"/>
      <c r="BB31" s="1216"/>
      <c r="BC31" s="1216"/>
      <c r="BD31" s="1216"/>
      <c r="BE31" s="1216"/>
      <c r="BF31" s="1216"/>
      <c r="BG31" s="1216"/>
      <c r="BH31" s="1216"/>
    </row>
    <row r="32" spans="1:60" s="507" customFormat="1">
      <c r="A32" s="1328" t="s">
        <v>88</v>
      </c>
      <c r="C32" s="1329"/>
      <c r="D32" s="1329"/>
      <c r="E32" s="1329"/>
      <c r="F32" s="1329"/>
      <c r="G32" s="1329"/>
      <c r="H32" s="1329"/>
      <c r="I32" s="1329"/>
      <c r="J32" s="1329"/>
      <c r="K32" s="1329"/>
      <c r="L32" s="1329"/>
      <c r="M32" s="1329"/>
      <c r="N32" s="1330"/>
      <c r="O32" s="1329"/>
      <c r="P32" s="1329"/>
      <c r="Q32" s="1330"/>
      <c r="R32" s="1329">
        <f>SUM(C32:Q32)</f>
        <v>0</v>
      </c>
      <c r="S32" s="1331" t="s">
        <v>379</v>
      </c>
      <c r="T32" s="1325"/>
      <c r="U32" s="1325"/>
      <c r="V32" s="1325"/>
      <c r="W32" s="1325"/>
      <c r="X32" s="1325"/>
      <c r="Y32" s="1325"/>
      <c r="Z32" s="1325"/>
      <c r="AA32" s="1325"/>
      <c r="AB32" s="1325"/>
      <c r="AC32" s="1325"/>
      <c r="AD32" s="1325"/>
      <c r="AE32" s="1325"/>
      <c r="AF32" s="1325"/>
      <c r="AG32" s="1325"/>
      <c r="AH32" s="1325"/>
      <c r="AI32" s="1325"/>
      <c r="AJ32" s="1325"/>
      <c r="AK32" s="1325"/>
      <c r="AL32" s="1325"/>
      <c r="AM32" s="1325"/>
      <c r="AN32" s="1325"/>
      <c r="AO32" s="1325"/>
      <c r="AP32" s="1325"/>
      <c r="AQ32" s="1325"/>
      <c r="AR32" s="1325"/>
      <c r="AS32" s="1325"/>
      <c r="AT32" s="1325"/>
      <c r="AU32" s="1325"/>
      <c r="AV32" s="1325"/>
      <c r="AW32" s="1325"/>
      <c r="AX32" s="1325"/>
      <c r="AY32" s="1325"/>
      <c r="AZ32" s="1325"/>
      <c r="BA32" s="1325"/>
      <c r="BB32" s="1325"/>
      <c r="BC32" s="1325"/>
      <c r="BD32" s="1325"/>
      <c r="BE32" s="1325"/>
      <c r="BF32" s="1325"/>
      <c r="BG32" s="1325"/>
      <c r="BH32" s="1325"/>
    </row>
    <row r="33" spans="1:60" s="507" customFormat="1">
      <c r="A33" s="1328" t="s">
        <v>380</v>
      </c>
      <c r="B33" s="459"/>
      <c r="C33" s="1332"/>
      <c r="D33" s="1332"/>
      <c r="E33" s="1332"/>
      <c r="F33" s="1332"/>
      <c r="G33" s="1332"/>
      <c r="H33" s="1332"/>
      <c r="I33" s="1332"/>
      <c r="J33" s="1332"/>
      <c r="K33" s="1332"/>
      <c r="L33" s="1332"/>
      <c r="M33" s="1332"/>
      <c r="N33" s="1333"/>
      <c r="O33" s="1332"/>
      <c r="P33" s="1332"/>
      <c r="Q33" s="1333"/>
      <c r="R33" s="1329">
        <f>SUM(C33:Q33)</f>
        <v>0</v>
      </c>
      <c r="S33" s="1331" t="s">
        <v>379</v>
      </c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1325"/>
      <c r="AN33" s="1325"/>
      <c r="AO33" s="1325"/>
      <c r="AP33" s="1325"/>
      <c r="AQ33" s="1325"/>
      <c r="AR33" s="1325"/>
      <c r="AS33" s="1325"/>
      <c r="AT33" s="1325"/>
      <c r="AU33" s="1325"/>
      <c r="AV33" s="1325"/>
      <c r="AW33" s="1325"/>
      <c r="AX33" s="1325"/>
      <c r="AY33" s="1325"/>
      <c r="AZ33" s="1325"/>
      <c r="BA33" s="1325"/>
      <c r="BB33" s="1325"/>
      <c r="BC33" s="1325"/>
      <c r="BD33" s="1325"/>
      <c r="BE33" s="1325"/>
      <c r="BF33" s="1325"/>
      <c r="BG33" s="1325"/>
      <c r="BH33" s="1325"/>
    </row>
    <row r="34" spans="1:60" s="507" customFormat="1">
      <c r="A34" s="1328"/>
      <c r="B34" s="459"/>
      <c r="S34" s="1324"/>
      <c r="T34" s="1325"/>
      <c r="U34" s="1325"/>
      <c r="V34" s="1325"/>
      <c r="W34" s="1325"/>
      <c r="X34" s="1325"/>
      <c r="Y34" s="1325"/>
      <c r="Z34" s="1325"/>
      <c r="AA34" s="1325"/>
      <c r="AB34" s="1325"/>
      <c r="AC34" s="1325"/>
      <c r="AD34" s="1325"/>
      <c r="AE34" s="1325"/>
      <c r="AF34" s="1325"/>
      <c r="AG34" s="1325"/>
      <c r="AH34" s="1325"/>
      <c r="AI34" s="1325"/>
      <c r="AJ34" s="1325"/>
      <c r="AK34" s="1325"/>
      <c r="AL34" s="1325"/>
      <c r="AM34" s="1325"/>
      <c r="AN34" s="1325"/>
      <c r="AO34" s="1325"/>
      <c r="AP34" s="1325"/>
      <c r="AQ34" s="1325"/>
      <c r="AR34" s="1325"/>
      <c r="AS34" s="1325"/>
      <c r="AT34" s="1325"/>
      <c r="AU34" s="1325"/>
      <c r="AV34" s="1325"/>
      <c r="AW34" s="1325"/>
      <c r="AX34" s="1325"/>
      <c r="AY34" s="1325"/>
      <c r="AZ34" s="1325"/>
      <c r="BA34" s="1325"/>
      <c r="BB34" s="1325"/>
      <c r="BC34" s="1325"/>
      <c r="BD34" s="1325"/>
      <c r="BE34" s="1325"/>
      <c r="BF34" s="1325"/>
      <c r="BG34" s="1325"/>
      <c r="BH34" s="1325"/>
    </row>
    <row r="35" spans="1:60" s="507" customFormat="1">
      <c r="A35" s="1334" t="s">
        <v>70</v>
      </c>
      <c r="B35" s="1335"/>
      <c r="C35" s="1336">
        <f t="shared" ref="C35:Q35" si="72">+C32*C33</f>
        <v>0</v>
      </c>
      <c r="D35" s="1336">
        <f t="shared" si="72"/>
        <v>0</v>
      </c>
      <c r="E35" s="1336">
        <f t="shared" si="72"/>
        <v>0</v>
      </c>
      <c r="F35" s="1336">
        <f t="shared" si="72"/>
        <v>0</v>
      </c>
      <c r="G35" s="1336">
        <f t="shared" si="72"/>
        <v>0</v>
      </c>
      <c r="H35" s="1336">
        <f t="shared" si="72"/>
        <v>0</v>
      </c>
      <c r="I35" s="1336">
        <f t="shared" si="72"/>
        <v>0</v>
      </c>
      <c r="J35" s="1336">
        <f t="shared" si="72"/>
        <v>0</v>
      </c>
      <c r="K35" s="1336">
        <f t="shared" si="72"/>
        <v>0</v>
      </c>
      <c r="L35" s="1336">
        <f t="shared" si="72"/>
        <v>0</v>
      </c>
      <c r="M35" s="1336">
        <f t="shared" si="72"/>
        <v>0</v>
      </c>
      <c r="N35" s="1336">
        <f t="shared" si="72"/>
        <v>0</v>
      </c>
      <c r="O35" s="1336">
        <f t="shared" si="72"/>
        <v>0</v>
      </c>
      <c r="P35" s="1336">
        <f t="shared" si="72"/>
        <v>0</v>
      </c>
      <c r="Q35" s="1336">
        <f t="shared" si="72"/>
        <v>0</v>
      </c>
      <c r="R35" s="1336">
        <f>SUM(C35:Q35)</f>
        <v>0</v>
      </c>
      <c r="S35" s="1324"/>
      <c r="T35" s="1325"/>
      <c r="U35" s="1325"/>
      <c r="V35" s="1325"/>
      <c r="W35" s="1325"/>
      <c r="X35" s="1325"/>
      <c r="Y35" s="1325"/>
      <c r="Z35" s="1325"/>
      <c r="AA35" s="1325"/>
      <c r="AB35" s="1325"/>
      <c r="AC35" s="1325"/>
      <c r="AD35" s="1325"/>
      <c r="AE35" s="1325"/>
      <c r="AF35" s="1325"/>
      <c r="AG35" s="1325"/>
      <c r="AH35" s="1325"/>
      <c r="AI35" s="1325"/>
      <c r="AJ35" s="1325"/>
      <c r="AK35" s="1325"/>
      <c r="AL35" s="1325"/>
      <c r="AM35" s="1325"/>
      <c r="AN35" s="1325"/>
      <c r="AO35" s="1325"/>
      <c r="AP35" s="1325"/>
      <c r="AQ35" s="1325"/>
      <c r="AR35" s="1325"/>
      <c r="AS35" s="1325"/>
      <c r="AT35" s="1325"/>
      <c r="AU35" s="1325"/>
      <c r="AV35" s="1325"/>
      <c r="AW35" s="1325"/>
      <c r="AX35" s="1325"/>
      <c r="AY35" s="1325"/>
      <c r="AZ35" s="1325"/>
      <c r="BA35" s="1325"/>
      <c r="BB35" s="1325"/>
      <c r="BC35" s="1325"/>
      <c r="BD35" s="1325"/>
      <c r="BE35" s="1325"/>
      <c r="BF35" s="1325"/>
      <c r="BG35" s="1325"/>
      <c r="BH35" s="1325"/>
    </row>
    <row r="36" spans="1:60" s="507" customFormat="1">
      <c r="A36" s="1337" t="s">
        <v>401</v>
      </c>
      <c r="B36" s="1323"/>
      <c r="S36" s="1324"/>
      <c r="T36" s="1325"/>
      <c r="U36" s="1325"/>
      <c r="V36" s="1325"/>
      <c r="W36" s="1325"/>
      <c r="X36" s="1325"/>
      <c r="Y36" s="1325"/>
      <c r="Z36" s="1325"/>
      <c r="AA36" s="1325"/>
      <c r="AB36" s="1325"/>
      <c r="AC36" s="1325"/>
      <c r="AD36" s="1325"/>
      <c r="AE36" s="1325"/>
      <c r="AF36" s="1325"/>
      <c r="AG36" s="1325"/>
      <c r="AH36" s="1325"/>
      <c r="AI36" s="1325"/>
      <c r="AJ36" s="1325"/>
      <c r="AK36" s="1325"/>
      <c r="AL36" s="1325"/>
      <c r="AM36" s="1325"/>
      <c r="AN36" s="1325"/>
      <c r="AO36" s="1325"/>
      <c r="AP36" s="1325"/>
      <c r="AQ36" s="1325"/>
      <c r="AR36" s="1325"/>
      <c r="AS36" s="1325"/>
      <c r="AT36" s="1325"/>
      <c r="AU36" s="1325"/>
      <c r="AV36" s="1325"/>
      <c r="AW36" s="1325"/>
      <c r="AX36" s="1325"/>
      <c r="AY36" s="1325"/>
      <c r="AZ36" s="1325"/>
      <c r="BA36" s="1325"/>
      <c r="BB36" s="1325"/>
      <c r="BC36" s="1325"/>
      <c r="BD36" s="1325"/>
      <c r="BE36" s="1325"/>
      <c r="BF36" s="1325"/>
      <c r="BG36" s="1325"/>
      <c r="BH36" s="1325"/>
    </row>
    <row r="37" spans="1:60" s="507" customFormat="1">
      <c r="A37" s="1322"/>
      <c r="B37" s="1323" t="s">
        <v>377</v>
      </c>
      <c r="C37" s="507">
        <f t="shared" ref="C37:M37" si="73">-2500*C32</f>
        <v>0</v>
      </c>
      <c r="D37" s="507">
        <f>-1500*D32</f>
        <v>0</v>
      </c>
      <c r="E37" s="507">
        <f t="shared" ref="E37:F37" si="74">-2500*E32</f>
        <v>0</v>
      </c>
      <c r="F37" s="507">
        <f t="shared" si="74"/>
        <v>0</v>
      </c>
      <c r="G37" s="507">
        <f>-1500*G32</f>
        <v>0</v>
      </c>
      <c r="H37" s="507">
        <f t="shared" ref="H37:I37" si="75">-2500*H32</f>
        <v>0</v>
      </c>
      <c r="I37" s="507">
        <f t="shared" si="75"/>
        <v>0</v>
      </c>
      <c r="J37" s="507">
        <f>-1500*J32</f>
        <v>0</v>
      </c>
      <c r="K37" s="507">
        <f t="shared" ref="K37:L37" si="76">-2500*K32</f>
        <v>0</v>
      </c>
      <c r="L37" s="507">
        <f t="shared" si="76"/>
        <v>0</v>
      </c>
      <c r="M37" s="507">
        <f>-1500*M32</f>
        <v>0</v>
      </c>
      <c r="N37" s="507">
        <f t="shared" ref="N37:O37" si="77">-2500*N32</f>
        <v>0</v>
      </c>
      <c r="O37" s="507">
        <f t="shared" si="77"/>
        <v>0</v>
      </c>
      <c r="P37" s="507">
        <f>-1500*P32</f>
        <v>0</v>
      </c>
      <c r="Q37" s="507">
        <f t="shared" ref="Q37:R37" si="78">-2500*Q32</f>
        <v>0</v>
      </c>
      <c r="R37" s="459">
        <f>SUM(C37:Q37)</f>
        <v>0</v>
      </c>
      <c r="S37" s="1324"/>
      <c r="T37" s="1325"/>
      <c r="U37" s="1325"/>
      <c r="V37" s="1325"/>
      <c r="W37" s="1325"/>
      <c r="X37" s="1325"/>
      <c r="Y37" s="1325"/>
      <c r="Z37" s="1325"/>
      <c r="AA37" s="1325"/>
      <c r="AB37" s="1325"/>
      <c r="AC37" s="1325"/>
      <c r="AD37" s="1325"/>
      <c r="AE37" s="1325"/>
      <c r="AF37" s="1325"/>
      <c r="AG37" s="1325"/>
      <c r="AH37" s="1325"/>
      <c r="AI37" s="1325"/>
      <c r="AJ37" s="1325"/>
      <c r="AK37" s="1325"/>
      <c r="AL37" s="1325"/>
      <c r="AM37" s="1325"/>
      <c r="AN37" s="1325"/>
      <c r="AO37" s="1325"/>
      <c r="AP37" s="1325"/>
      <c r="AQ37" s="1325"/>
      <c r="AR37" s="1325"/>
      <c r="AS37" s="1325"/>
      <c r="AT37" s="1325"/>
      <c r="AU37" s="1325"/>
      <c r="AV37" s="1325"/>
      <c r="AW37" s="1325"/>
      <c r="AX37" s="1325"/>
      <c r="AY37" s="1325"/>
      <c r="AZ37" s="1325"/>
      <c r="BA37" s="1325"/>
      <c r="BB37" s="1325"/>
      <c r="BC37" s="1325"/>
      <c r="BD37" s="1325"/>
      <c r="BE37" s="1325"/>
      <c r="BF37" s="1325"/>
      <c r="BG37" s="1325"/>
      <c r="BH37" s="1325"/>
    </row>
    <row r="38" spans="1:60" s="507" customFormat="1">
      <c r="A38" s="1322"/>
      <c r="B38" s="1323" t="s">
        <v>376</v>
      </c>
      <c r="C38" s="507">
        <f t="shared" ref="C38:M38" si="79">-1150*C32</f>
        <v>0</v>
      </c>
      <c r="D38" s="507">
        <f>-600*D32</f>
        <v>0</v>
      </c>
      <c r="E38" s="507">
        <f>-1150*E32</f>
        <v>0</v>
      </c>
      <c r="F38" s="507">
        <f t="shared" ref="F38:P38" si="80">-1150*F32</f>
        <v>0</v>
      </c>
      <c r="G38" s="507">
        <f>-600*G32</f>
        <v>0</v>
      </c>
      <c r="H38" s="507">
        <f t="shared" ref="H38:I38" si="81">-1150*H32</f>
        <v>0</v>
      </c>
      <c r="I38" s="507">
        <f t="shared" si="81"/>
        <v>0</v>
      </c>
      <c r="J38" s="507">
        <f>-600*J32</f>
        <v>0</v>
      </c>
      <c r="K38" s="507">
        <f t="shared" ref="K38:L38" si="82">-1150*K32</f>
        <v>0</v>
      </c>
      <c r="L38" s="507">
        <f t="shared" si="82"/>
        <v>0</v>
      </c>
      <c r="M38" s="507">
        <f>-600*M32</f>
        <v>0</v>
      </c>
      <c r="N38" s="507">
        <f t="shared" ref="N38:O38" si="83">-1150*N32</f>
        <v>0</v>
      </c>
      <c r="O38" s="507">
        <f t="shared" si="83"/>
        <v>0</v>
      </c>
      <c r="P38" s="507">
        <f>-600*P32</f>
        <v>0</v>
      </c>
      <c r="Q38" s="507">
        <f t="shared" ref="Q38:R38" si="84">-1150*Q32</f>
        <v>0</v>
      </c>
      <c r="R38" s="459">
        <f t="shared" ref="R38:R43" si="85">SUM(C38:Q38)</f>
        <v>0</v>
      </c>
      <c r="S38" s="1324"/>
      <c r="T38" s="1325"/>
      <c r="U38" s="1325"/>
      <c r="V38" s="1325"/>
      <c r="W38" s="1325"/>
      <c r="X38" s="1325"/>
      <c r="Y38" s="1325"/>
      <c r="Z38" s="1325"/>
      <c r="AA38" s="1325"/>
      <c r="AB38" s="1325"/>
      <c r="AC38" s="1325"/>
      <c r="AD38" s="1325"/>
      <c r="AE38" s="1325"/>
      <c r="AF38" s="1325"/>
      <c r="AG38" s="1325"/>
      <c r="AH38" s="1325"/>
      <c r="AI38" s="1325"/>
      <c r="AJ38" s="1325"/>
      <c r="AK38" s="1325"/>
      <c r="AL38" s="1325"/>
      <c r="AM38" s="1325"/>
      <c r="AN38" s="1325"/>
      <c r="AO38" s="1325"/>
      <c r="AP38" s="1325"/>
      <c r="AQ38" s="1325"/>
      <c r="AR38" s="1325"/>
      <c r="AS38" s="1325"/>
      <c r="AT38" s="1325"/>
      <c r="AU38" s="1325"/>
      <c r="AV38" s="1325"/>
      <c r="AW38" s="1325"/>
      <c r="AX38" s="1325"/>
      <c r="AY38" s="1325"/>
      <c r="AZ38" s="1325"/>
      <c r="BA38" s="1325"/>
      <c r="BB38" s="1325"/>
      <c r="BC38" s="1325"/>
      <c r="BD38" s="1325"/>
      <c r="BE38" s="1325"/>
      <c r="BF38" s="1325"/>
      <c r="BG38" s="1325"/>
      <c r="BH38" s="1325"/>
    </row>
    <row r="39" spans="1:60" s="507" customFormat="1">
      <c r="A39" s="1322"/>
      <c r="B39" s="1323" t="s">
        <v>375</v>
      </c>
      <c r="E39" s="507">
        <f>-200*E32</f>
        <v>0</v>
      </c>
      <c r="H39" s="507">
        <f>-200*H32</f>
        <v>0</v>
      </c>
      <c r="K39" s="507">
        <f>-200*K32</f>
        <v>0</v>
      </c>
      <c r="N39" s="507">
        <f>-200*N32</f>
        <v>0</v>
      </c>
      <c r="Q39" s="507">
        <f>-200*Q32</f>
        <v>0</v>
      </c>
      <c r="R39" s="459">
        <f t="shared" si="85"/>
        <v>0</v>
      </c>
      <c r="S39" s="1324"/>
      <c r="T39" s="1325"/>
      <c r="U39" s="1325"/>
      <c r="V39" s="1325"/>
      <c r="W39" s="1325"/>
      <c r="X39" s="1325"/>
      <c r="Y39" s="1325"/>
      <c r="Z39" s="1325"/>
      <c r="AA39" s="1325"/>
      <c r="AB39" s="1325"/>
      <c r="AC39" s="1325"/>
      <c r="AD39" s="1325"/>
      <c r="AE39" s="1325"/>
      <c r="AF39" s="1325"/>
      <c r="AG39" s="1325"/>
      <c r="AH39" s="1325"/>
      <c r="AI39" s="1325"/>
      <c r="AJ39" s="1325"/>
      <c r="AK39" s="1325"/>
      <c r="AL39" s="1325"/>
      <c r="AM39" s="1325"/>
      <c r="AN39" s="1325"/>
      <c r="AO39" s="1325"/>
      <c r="AP39" s="1325"/>
      <c r="AQ39" s="1325"/>
      <c r="AR39" s="1325"/>
      <c r="AS39" s="1325"/>
      <c r="AT39" s="1325"/>
      <c r="AU39" s="1325"/>
      <c r="AV39" s="1325"/>
      <c r="AW39" s="1325"/>
      <c r="AX39" s="1325"/>
      <c r="AY39" s="1325"/>
      <c r="AZ39" s="1325"/>
      <c r="BA39" s="1325"/>
      <c r="BB39" s="1325"/>
      <c r="BC39" s="1325"/>
      <c r="BD39" s="1325"/>
      <c r="BE39" s="1325"/>
      <c r="BF39" s="1325"/>
      <c r="BG39" s="1325"/>
      <c r="BH39" s="1325"/>
    </row>
    <row r="40" spans="1:60" s="507" customFormat="1">
      <c r="A40" s="1322"/>
      <c r="B40" s="1323" t="s">
        <v>374</v>
      </c>
      <c r="E40" s="507">
        <f>-1000*E32</f>
        <v>0</v>
      </c>
      <c r="R40" s="459">
        <f t="shared" si="85"/>
        <v>0</v>
      </c>
      <c r="S40" s="1324"/>
      <c r="T40" s="1325"/>
      <c r="U40" s="1325"/>
      <c r="V40" s="1325"/>
      <c r="W40" s="1325"/>
      <c r="X40" s="1325"/>
      <c r="Y40" s="1325"/>
      <c r="Z40" s="1325"/>
      <c r="AA40" s="1325"/>
      <c r="AB40" s="1325"/>
      <c r="AC40" s="1325"/>
      <c r="AD40" s="1325"/>
      <c r="AE40" s="1325"/>
      <c r="AF40" s="1325"/>
      <c r="AG40" s="1325"/>
      <c r="AH40" s="1325"/>
      <c r="AI40" s="1325"/>
      <c r="AJ40" s="1325"/>
      <c r="AK40" s="1325"/>
      <c r="AL40" s="1325"/>
      <c r="AM40" s="1325"/>
      <c r="AN40" s="1325"/>
      <c r="AO40" s="1325"/>
      <c r="AP40" s="1325"/>
      <c r="AQ40" s="1325"/>
      <c r="AR40" s="1325"/>
      <c r="AS40" s="1325"/>
      <c r="AT40" s="1325"/>
      <c r="AU40" s="1325"/>
      <c r="AV40" s="1325"/>
      <c r="AW40" s="1325"/>
      <c r="AX40" s="1325"/>
      <c r="AY40" s="1325"/>
      <c r="AZ40" s="1325"/>
      <c r="BA40" s="1325"/>
      <c r="BB40" s="1325"/>
      <c r="BC40" s="1325"/>
      <c r="BD40" s="1325"/>
      <c r="BE40" s="1325"/>
      <c r="BF40" s="1325"/>
      <c r="BG40" s="1325"/>
      <c r="BH40" s="1325"/>
    </row>
    <row r="41" spans="1:60" s="507" customFormat="1">
      <c r="A41" s="1322"/>
      <c r="B41" s="1323" t="s">
        <v>373</v>
      </c>
      <c r="E41" s="507">
        <f>-300*E32</f>
        <v>0</v>
      </c>
      <c r="R41" s="459">
        <f t="shared" si="85"/>
        <v>0</v>
      </c>
      <c r="S41" s="1324"/>
      <c r="T41" s="1325"/>
      <c r="U41" s="1325"/>
      <c r="V41" s="1325"/>
      <c r="W41" s="1325"/>
      <c r="X41" s="1325"/>
      <c r="Y41" s="1325"/>
      <c r="Z41" s="1325"/>
      <c r="AA41" s="1325"/>
      <c r="AB41" s="1325"/>
      <c r="AC41" s="1325"/>
      <c r="AD41" s="1325"/>
      <c r="AE41" s="1325"/>
      <c r="AF41" s="1325"/>
      <c r="AG41" s="1325"/>
      <c r="AH41" s="1325"/>
      <c r="AI41" s="1325"/>
      <c r="AJ41" s="1325"/>
      <c r="AK41" s="1325"/>
      <c r="AL41" s="1325"/>
      <c r="AM41" s="1325"/>
      <c r="AN41" s="1325"/>
      <c r="AO41" s="1325"/>
      <c r="AP41" s="1325"/>
      <c r="AQ41" s="1325"/>
      <c r="AR41" s="1325"/>
      <c r="AS41" s="1325"/>
      <c r="AT41" s="1325"/>
      <c r="AU41" s="1325"/>
      <c r="AV41" s="1325"/>
      <c r="AW41" s="1325"/>
      <c r="AX41" s="1325"/>
      <c r="AY41" s="1325"/>
      <c r="AZ41" s="1325"/>
      <c r="BA41" s="1325"/>
      <c r="BB41" s="1325"/>
      <c r="BC41" s="1325"/>
      <c r="BD41" s="1325"/>
      <c r="BE41" s="1325"/>
      <c r="BF41" s="1325"/>
      <c r="BG41" s="1325"/>
      <c r="BH41" s="1325"/>
    </row>
    <row r="42" spans="1:60" s="507" customFormat="1">
      <c r="A42" s="1322"/>
      <c r="B42" s="1323" t="s">
        <v>372</v>
      </c>
      <c r="C42" s="1243"/>
      <c r="D42" s="1243"/>
      <c r="E42" s="1243"/>
      <c r="F42" s="1243"/>
      <c r="G42" s="1243"/>
      <c r="H42" s="1243"/>
      <c r="I42" s="1243"/>
      <c r="J42" s="1243"/>
      <c r="K42" s="1243"/>
      <c r="L42" s="1243"/>
      <c r="M42" s="1243"/>
      <c r="N42" s="1243"/>
      <c r="O42" s="1243"/>
      <c r="P42" s="1243"/>
      <c r="Q42" s="1243"/>
      <c r="R42" s="1246">
        <f t="shared" si="85"/>
        <v>0</v>
      </c>
      <c r="S42" s="1324"/>
      <c r="T42" s="1325"/>
      <c r="U42" s="1325"/>
      <c r="V42" s="1325"/>
      <c r="W42" s="1325"/>
      <c r="X42" s="1325"/>
      <c r="Y42" s="1325"/>
      <c r="Z42" s="1325"/>
      <c r="AA42" s="1325"/>
      <c r="AB42" s="1325"/>
      <c r="AC42" s="1325"/>
      <c r="AD42" s="1325"/>
      <c r="AE42" s="1325"/>
      <c r="AF42" s="1325"/>
      <c r="AG42" s="1325"/>
      <c r="AH42" s="1325"/>
      <c r="AI42" s="1325"/>
      <c r="AJ42" s="1325"/>
      <c r="AK42" s="1325"/>
      <c r="AL42" s="1325"/>
      <c r="AM42" s="1325"/>
      <c r="AN42" s="1325"/>
      <c r="AO42" s="1325"/>
      <c r="AP42" s="1325"/>
      <c r="AQ42" s="1325"/>
      <c r="AR42" s="1325"/>
      <c r="AS42" s="1325"/>
      <c r="AT42" s="1325"/>
      <c r="AU42" s="1325"/>
      <c r="AV42" s="1325"/>
      <c r="AW42" s="1325"/>
      <c r="AX42" s="1325"/>
      <c r="AY42" s="1325"/>
      <c r="AZ42" s="1325"/>
      <c r="BA42" s="1325"/>
      <c r="BB42" s="1325"/>
      <c r="BC42" s="1325"/>
      <c r="BD42" s="1325"/>
      <c r="BE42" s="1325"/>
      <c r="BF42" s="1325"/>
      <c r="BG42" s="1325"/>
      <c r="BH42" s="1325"/>
    </row>
    <row r="43" spans="1:60" s="507" customFormat="1">
      <c r="A43" s="1322"/>
      <c r="B43" s="1323" t="s">
        <v>371</v>
      </c>
      <c r="C43" s="1243"/>
      <c r="D43" s="1243"/>
      <c r="E43" s="1243"/>
      <c r="F43" s="1243"/>
      <c r="G43" s="1243"/>
      <c r="H43" s="1243"/>
      <c r="I43" s="1243"/>
      <c r="J43" s="1243"/>
      <c r="K43" s="1243"/>
      <c r="L43" s="1243"/>
      <c r="M43" s="1243"/>
      <c r="N43" s="1243"/>
      <c r="O43" s="1243"/>
      <c r="P43" s="1243"/>
      <c r="Q43" s="1243"/>
      <c r="R43" s="1246">
        <f t="shared" si="85"/>
        <v>0</v>
      </c>
      <c r="S43" s="1324"/>
      <c r="T43" s="1325"/>
      <c r="U43" s="1325"/>
      <c r="V43" s="1325"/>
      <c r="W43" s="1325"/>
      <c r="X43" s="1325"/>
      <c r="Y43" s="1325"/>
      <c r="Z43" s="1325"/>
      <c r="AA43" s="1325"/>
      <c r="AB43" s="1325"/>
      <c r="AC43" s="1325"/>
      <c r="AD43" s="1325"/>
      <c r="AE43" s="1325"/>
      <c r="AF43" s="1325"/>
      <c r="AG43" s="1325"/>
      <c r="AH43" s="1325"/>
      <c r="AI43" s="1325"/>
      <c r="AJ43" s="1325"/>
      <c r="AK43" s="1325"/>
      <c r="AL43" s="1325"/>
      <c r="AM43" s="1325"/>
      <c r="AN43" s="1325"/>
      <c r="AO43" s="1325"/>
      <c r="AP43" s="1325"/>
      <c r="AQ43" s="1325"/>
      <c r="AR43" s="1325"/>
      <c r="AS43" s="1325"/>
      <c r="AT43" s="1325"/>
      <c r="AU43" s="1325"/>
      <c r="AV43" s="1325"/>
      <c r="AW43" s="1325"/>
      <c r="AX43" s="1325"/>
      <c r="AY43" s="1325"/>
      <c r="AZ43" s="1325"/>
      <c r="BA43" s="1325"/>
      <c r="BB43" s="1325"/>
      <c r="BC43" s="1325"/>
      <c r="BD43" s="1325"/>
      <c r="BE43" s="1325"/>
      <c r="BF43" s="1325"/>
      <c r="BG43" s="1325"/>
      <c r="BH43" s="1325"/>
    </row>
    <row r="44" spans="1:60" s="507" customFormat="1">
      <c r="A44" s="1322"/>
      <c r="B44" s="1326" t="s">
        <v>403</v>
      </c>
      <c r="C44" s="459">
        <f>SUM(C37:C43)</f>
        <v>0</v>
      </c>
      <c r="D44" s="459">
        <f t="shared" ref="D44:Q44" si="86">SUM(D37:D43)</f>
        <v>0</v>
      </c>
      <c r="E44" s="459">
        <f t="shared" si="86"/>
        <v>0</v>
      </c>
      <c r="F44" s="459">
        <f t="shared" si="86"/>
        <v>0</v>
      </c>
      <c r="G44" s="459">
        <f t="shared" si="86"/>
        <v>0</v>
      </c>
      <c r="H44" s="459">
        <f t="shared" si="86"/>
        <v>0</v>
      </c>
      <c r="I44" s="459">
        <f t="shared" si="86"/>
        <v>0</v>
      </c>
      <c r="J44" s="459">
        <f t="shared" si="86"/>
        <v>0</v>
      </c>
      <c r="K44" s="459">
        <f t="shared" si="86"/>
        <v>0</v>
      </c>
      <c r="L44" s="459">
        <f t="shared" si="86"/>
        <v>0</v>
      </c>
      <c r="M44" s="459">
        <f t="shared" si="86"/>
        <v>0</v>
      </c>
      <c r="N44" s="459">
        <f t="shared" si="86"/>
        <v>0</v>
      </c>
      <c r="O44" s="459">
        <f t="shared" si="86"/>
        <v>0</v>
      </c>
      <c r="P44" s="459">
        <f t="shared" si="86"/>
        <v>0</v>
      </c>
      <c r="Q44" s="459">
        <f t="shared" si="86"/>
        <v>0</v>
      </c>
      <c r="R44" s="459">
        <f t="shared" ref="R37:R45" si="87">SUM(C44:Q44)</f>
        <v>0</v>
      </c>
      <c r="S44" s="1324"/>
      <c r="T44" s="1325"/>
      <c r="U44" s="1325"/>
      <c r="V44" s="1325"/>
      <c r="W44" s="1325"/>
      <c r="X44" s="1325"/>
      <c r="Y44" s="1325"/>
      <c r="Z44" s="1325"/>
      <c r="AA44" s="1325"/>
      <c r="AB44" s="1325"/>
      <c r="AC44" s="1325"/>
      <c r="AD44" s="1325"/>
      <c r="AE44" s="1325"/>
      <c r="AF44" s="1325"/>
      <c r="AG44" s="1325"/>
      <c r="AH44" s="1325"/>
      <c r="AI44" s="1325"/>
      <c r="AJ44" s="1325"/>
      <c r="AK44" s="1325"/>
      <c r="AL44" s="1325"/>
      <c r="AM44" s="1325"/>
      <c r="AN44" s="1325"/>
      <c r="AO44" s="1325"/>
      <c r="AP44" s="1325"/>
      <c r="AQ44" s="1325"/>
      <c r="AR44" s="1325"/>
      <c r="AS44" s="1325"/>
      <c r="AT44" s="1325"/>
      <c r="AU44" s="1325"/>
      <c r="AV44" s="1325"/>
      <c r="AW44" s="1325"/>
      <c r="AX44" s="1325"/>
      <c r="AY44" s="1325"/>
      <c r="AZ44" s="1325"/>
      <c r="BA44" s="1325"/>
      <c r="BB44" s="1325"/>
      <c r="BC44" s="1325"/>
      <c r="BD44" s="1325"/>
      <c r="BE44" s="1325"/>
      <c r="BF44" s="1325"/>
      <c r="BG44" s="1325"/>
      <c r="BH44" s="1325"/>
    </row>
    <row r="45" spans="1:60" s="507" customFormat="1">
      <c r="A45" s="1322"/>
      <c r="B45" s="1326" t="s">
        <v>369</v>
      </c>
      <c r="C45" s="459">
        <f>+C35+C44</f>
        <v>0</v>
      </c>
      <c r="D45" s="459">
        <f t="shared" ref="D45:Q45" si="88">+D35+D44</f>
        <v>0</v>
      </c>
      <c r="E45" s="459">
        <f t="shared" si="88"/>
        <v>0</v>
      </c>
      <c r="F45" s="459">
        <f t="shared" si="88"/>
        <v>0</v>
      </c>
      <c r="G45" s="459">
        <f t="shared" si="88"/>
        <v>0</v>
      </c>
      <c r="H45" s="459">
        <f t="shared" si="88"/>
        <v>0</v>
      </c>
      <c r="I45" s="459">
        <f t="shared" si="88"/>
        <v>0</v>
      </c>
      <c r="J45" s="459">
        <f t="shared" si="88"/>
        <v>0</v>
      </c>
      <c r="K45" s="459">
        <f t="shared" si="88"/>
        <v>0</v>
      </c>
      <c r="L45" s="459">
        <f t="shared" si="88"/>
        <v>0</v>
      </c>
      <c r="M45" s="459">
        <f t="shared" si="88"/>
        <v>0</v>
      </c>
      <c r="N45" s="459">
        <f t="shared" si="88"/>
        <v>0</v>
      </c>
      <c r="O45" s="459">
        <f t="shared" si="88"/>
        <v>0</v>
      </c>
      <c r="P45" s="459">
        <f t="shared" si="88"/>
        <v>0</v>
      </c>
      <c r="Q45" s="459">
        <f t="shared" si="88"/>
        <v>0</v>
      </c>
      <c r="R45" s="459">
        <f t="shared" si="87"/>
        <v>0</v>
      </c>
      <c r="S45" s="1327" t="s">
        <v>405</v>
      </c>
      <c r="T45" s="1325"/>
      <c r="U45" s="1325"/>
      <c r="V45" s="1325"/>
      <c r="W45" s="1325"/>
      <c r="X45" s="1325"/>
      <c r="Y45" s="1325"/>
      <c r="Z45" s="1325"/>
      <c r="AA45" s="1325"/>
      <c r="AB45" s="1325"/>
      <c r="AC45" s="1325"/>
      <c r="AD45" s="1325"/>
      <c r="AE45" s="1325"/>
      <c r="AF45" s="1325"/>
      <c r="AG45" s="1325"/>
      <c r="AH45" s="1325"/>
      <c r="AI45" s="1325"/>
      <c r="AJ45" s="1325"/>
      <c r="AK45" s="1325"/>
      <c r="AL45" s="1325"/>
      <c r="AM45" s="1325"/>
      <c r="AN45" s="1325"/>
      <c r="AO45" s="1325"/>
      <c r="AP45" s="1325"/>
      <c r="AQ45" s="1325"/>
      <c r="AR45" s="1325"/>
      <c r="AS45" s="1325"/>
      <c r="AT45" s="1325"/>
      <c r="AU45" s="1325"/>
      <c r="AV45" s="1325"/>
      <c r="AW45" s="1325"/>
      <c r="AX45" s="1325"/>
      <c r="AY45" s="1325"/>
      <c r="AZ45" s="1325"/>
      <c r="BA45" s="1325"/>
      <c r="BB45" s="1325"/>
      <c r="BC45" s="1325"/>
      <c r="BD45" s="1325"/>
      <c r="BE45" s="1325"/>
      <c r="BF45" s="1325"/>
      <c r="BG45" s="1325"/>
      <c r="BH45" s="1325"/>
    </row>
    <row r="46" spans="1:60" s="507" customFormat="1">
      <c r="A46" s="1322"/>
      <c r="B46" s="1326" t="s">
        <v>402</v>
      </c>
      <c r="C46" s="507">
        <f>+ROUND(C45*-34%,-1)</f>
        <v>0</v>
      </c>
      <c r="D46" s="507">
        <f t="shared" ref="D46:Q46" si="89">+ROUND(D45*-34%,-1)</f>
        <v>0</v>
      </c>
      <c r="E46" s="507">
        <f t="shared" si="89"/>
        <v>0</v>
      </c>
      <c r="F46" s="507">
        <f t="shared" si="89"/>
        <v>0</v>
      </c>
      <c r="G46" s="507">
        <f t="shared" si="89"/>
        <v>0</v>
      </c>
      <c r="H46" s="507">
        <f t="shared" si="89"/>
        <v>0</v>
      </c>
      <c r="I46" s="507">
        <f t="shared" si="89"/>
        <v>0</v>
      </c>
      <c r="J46" s="507">
        <f t="shared" si="89"/>
        <v>0</v>
      </c>
      <c r="K46" s="507">
        <f t="shared" si="89"/>
        <v>0</v>
      </c>
      <c r="L46" s="507">
        <f t="shared" si="89"/>
        <v>0</v>
      </c>
      <c r="M46" s="507">
        <f t="shared" si="89"/>
        <v>0</v>
      </c>
      <c r="N46" s="507">
        <f t="shared" si="89"/>
        <v>0</v>
      </c>
      <c r="O46" s="507">
        <f t="shared" si="89"/>
        <v>0</v>
      </c>
      <c r="P46" s="507">
        <f t="shared" si="89"/>
        <v>0</v>
      </c>
      <c r="Q46" s="507">
        <f t="shared" si="89"/>
        <v>0</v>
      </c>
      <c r="R46" s="459">
        <f>SUM(C46:Q46)</f>
        <v>0</v>
      </c>
      <c r="S46" s="1324"/>
      <c r="T46" s="1325"/>
      <c r="U46" s="1325"/>
      <c r="V46" s="1325"/>
      <c r="W46" s="1325"/>
      <c r="X46" s="1325"/>
      <c r="Y46" s="1325"/>
      <c r="Z46" s="1325"/>
      <c r="AA46" s="1325"/>
      <c r="AB46" s="1325"/>
      <c r="AC46" s="1325"/>
      <c r="AD46" s="1325"/>
      <c r="AE46" s="1325"/>
      <c r="AF46" s="1325"/>
      <c r="AG46" s="1325"/>
      <c r="AH46" s="1325"/>
      <c r="AI46" s="1325"/>
      <c r="AJ46" s="1325"/>
      <c r="AK46" s="1325"/>
      <c r="AL46" s="1325"/>
      <c r="AM46" s="1325"/>
      <c r="AN46" s="1325"/>
      <c r="AO46" s="1325"/>
      <c r="AP46" s="1325"/>
      <c r="AQ46" s="1325"/>
      <c r="AR46" s="1325"/>
      <c r="AS46" s="1325"/>
      <c r="AT46" s="1325"/>
      <c r="AU46" s="1325"/>
      <c r="AV46" s="1325"/>
      <c r="AW46" s="1325"/>
      <c r="AX46" s="1325"/>
      <c r="AY46" s="1325"/>
      <c r="AZ46" s="1325"/>
      <c r="BA46" s="1325"/>
      <c r="BB46" s="1325"/>
      <c r="BC46" s="1325"/>
      <c r="BD46" s="1325"/>
      <c r="BE46" s="1325"/>
      <c r="BF46" s="1325"/>
      <c r="BG46" s="1325"/>
      <c r="BH46" s="1325"/>
    </row>
    <row r="47" spans="1:60" s="507" customFormat="1">
      <c r="A47" s="1322"/>
      <c r="B47" s="1338" t="s">
        <v>366</v>
      </c>
      <c r="C47" s="1339">
        <f>C45+C46</f>
        <v>0</v>
      </c>
      <c r="D47" s="1339">
        <f t="shared" ref="D47:Q47" si="90">D45+D46</f>
        <v>0</v>
      </c>
      <c r="E47" s="1339">
        <f t="shared" si="90"/>
        <v>0</v>
      </c>
      <c r="F47" s="1339">
        <f t="shared" si="90"/>
        <v>0</v>
      </c>
      <c r="G47" s="1339">
        <f t="shared" si="90"/>
        <v>0</v>
      </c>
      <c r="H47" s="1339">
        <f t="shared" si="90"/>
        <v>0</v>
      </c>
      <c r="I47" s="1339">
        <f t="shared" si="90"/>
        <v>0</v>
      </c>
      <c r="J47" s="1339">
        <f t="shared" si="90"/>
        <v>0</v>
      </c>
      <c r="K47" s="1339">
        <f t="shared" si="90"/>
        <v>0</v>
      </c>
      <c r="L47" s="1339">
        <f t="shared" si="90"/>
        <v>0</v>
      </c>
      <c r="M47" s="1339">
        <f t="shared" si="90"/>
        <v>0</v>
      </c>
      <c r="N47" s="1339">
        <f t="shared" si="90"/>
        <v>0</v>
      </c>
      <c r="O47" s="1339">
        <f t="shared" si="90"/>
        <v>0</v>
      </c>
      <c r="P47" s="1339">
        <f t="shared" si="90"/>
        <v>0</v>
      </c>
      <c r="Q47" s="1339">
        <f t="shared" si="90"/>
        <v>0</v>
      </c>
      <c r="R47" s="1339">
        <f>SUM(C47:Q47)</f>
        <v>0</v>
      </c>
      <c r="S47" s="1324"/>
      <c r="T47" s="1325"/>
      <c r="U47" s="1325"/>
      <c r="V47" s="1325"/>
      <c r="W47" s="1325"/>
      <c r="X47" s="1325"/>
      <c r="Y47" s="1325"/>
      <c r="Z47" s="1325"/>
      <c r="AA47" s="1325"/>
      <c r="AB47" s="1325"/>
      <c r="AC47" s="1325"/>
      <c r="AD47" s="1325"/>
      <c r="AE47" s="1325"/>
      <c r="AF47" s="1325"/>
      <c r="AG47" s="1325"/>
      <c r="AH47" s="1325"/>
      <c r="AI47" s="1325"/>
      <c r="AJ47" s="1325"/>
      <c r="AK47" s="1325"/>
      <c r="AL47" s="1325"/>
      <c r="AM47" s="1325"/>
      <c r="AN47" s="1325"/>
      <c r="AO47" s="1325"/>
      <c r="AP47" s="1325"/>
      <c r="AQ47" s="1325"/>
      <c r="AR47" s="1325"/>
      <c r="AS47" s="1325"/>
      <c r="AT47" s="1325"/>
      <c r="AU47" s="1325"/>
      <c r="AV47" s="1325"/>
      <c r="AW47" s="1325"/>
      <c r="AX47" s="1325"/>
      <c r="AY47" s="1325"/>
      <c r="AZ47" s="1325"/>
      <c r="BA47" s="1325"/>
      <c r="BB47" s="1325"/>
      <c r="BC47" s="1325"/>
      <c r="BD47" s="1325"/>
      <c r="BE47" s="1325"/>
      <c r="BF47" s="1325"/>
      <c r="BG47" s="1325"/>
      <c r="BH47" s="1325"/>
    </row>
    <row r="48" spans="1:60">
      <c r="A48" s="1245"/>
      <c r="B48" s="1221" t="s">
        <v>363</v>
      </c>
      <c r="C48" s="1251" t="e">
        <f t="shared" ref="C48:Q48" si="91">+C47/C35</f>
        <v>#DIV/0!</v>
      </c>
      <c r="D48" s="1251" t="e">
        <f t="shared" si="91"/>
        <v>#DIV/0!</v>
      </c>
      <c r="E48" s="1251" t="e">
        <f t="shared" si="91"/>
        <v>#DIV/0!</v>
      </c>
      <c r="F48" s="1251" t="e">
        <f t="shared" si="91"/>
        <v>#DIV/0!</v>
      </c>
      <c r="G48" s="1251" t="e">
        <f t="shared" si="91"/>
        <v>#DIV/0!</v>
      </c>
      <c r="H48" s="1251" t="e">
        <f t="shared" si="91"/>
        <v>#DIV/0!</v>
      </c>
      <c r="I48" s="1251" t="e">
        <f t="shared" si="91"/>
        <v>#DIV/0!</v>
      </c>
      <c r="J48" s="1251" t="e">
        <f t="shared" si="91"/>
        <v>#DIV/0!</v>
      </c>
      <c r="K48" s="1251" t="e">
        <f t="shared" si="91"/>
        <v>#DIV/0!</v>
      </c>
      <c r="L48" s="1251" t="e">
        <f t="shared" si="91"/>
        <v>#DIV/0!</v>
      </c>
      <c r="M48" s="1251" t="e">
        <f t="shared" si="91"/>
        <v>#DIV/0!</v>
      </c>
      <c r="N48" s="1251" t="e">
        <f t="shared" si="91"/>
        <v>#DIV/0!</v>
      </c>
      <c r="O48" s="1251" t="e">
        <f t="shared" si="91"/>
        <v>#DIV/0!</v>
      </c>
      <c r="P48" s="1251" t="e">
        <f t="shared" si="91"/>
        <v>#DIV/0!</v>
      </c>
      <c r="Q48" s="1251" t="e">
        <f t="shared" si="91"/>
        <v>#DIV/0!</v>
      </c>
      <c r="R48" s="1252" t="e">
        <f>+R47/R35</f>
        <v>#DIV/0!</v>
      </c>
    </row>
    <row r="49" spans="1:60" s="507" customFormat="1">
      <c r="A49" s="1322"/>
      <c r="B49" s="1338" t="s">
        <v>365</v>
      </c>
      <c r="C49" s="1340">
        <f>+C44+C46</f>
        <v>0</v>
      </c>
      <c r="D49" s="1340">
        <f t="shared" ref="D49" si="92">+D44+D46</f>
        <v>0</v>
      </c>
      <c r="E49" s="1340">
        <f>+E44+E46</f>
        <v>0</v>
      </c>
      <c r="F49" s="1340">
        <f t="shared" ref="F49:Q49" si="93">+F44+F46</f>
        <v>0</v>
      </c>
      <c r="G49" s="1340">
        <f t="shared" si="93"/>
        <v>0</v>
      </c>
      <c r="H49" s="1340">
        <f t="shared" si="93"/>
        <v>0</v>
      </c>
      <c r="I49" s="1340">
        <f t="shared" si="93"/>
        <v>0</v>
      </c>
      <c r="J49" s="1340">
        <f t="shared" si="93"/>
        <v>0</v>
      </c>
      <c r="K49" s="1340">
        <f t="shared" si="93"/>
        <v>0</v>
      </c>
      <c r="L49" s="1340">
        <f t="shared" si="93"/>
        <v>0</v>
      </c>
      <c r="M49" s="1340">
        <f t="shared" si="93"/>
        <v>0</v>
      </c>
      <c r="N49" s="1340">
        <f t="shared" si="93"/>
        <v>0</v>
      </c>
      <c r="O49" s="1340">
        <f t="shared" si="93"/>
        <v>0</v>
      </c>
      <c r="P49" s="1340">
        <f t="shared" si="93"/>
        <v>0</v>
      </c>
      <c r="Q49" s="1340">
        <f t="shared" si="93"/>
        <v>0</v>
      </c>
      <c r="R49" s="1340">
        <f>SUM(C49:Q49)</f>
        <v>0</v>
      </c>
      <c r="S49" s="1324"/>
      <c r="T49" s="1325"/>
      <c r="U49" s="1325"/>
      <c r="V49" s="1325"/>
      <c r="W49" s="1325"/>
      <c r="X49" s="1325"/>
      <c r="Y49" s="1325"/>
      <c r="Z49" s="1325"/>
      <c r="AA49" s="1325"/>
      <c r="AB49" s="1325"/>
      <c r="AC49" s="1325"/>
      <c r="AD49" s="1325"/>
      <c r="AE49" s="1325"/>
      <c r="AF49" s="1325"/>
      <c r="AG49" s="1325"/>
      <c r="AH49" s="1325"/>
      <c r="AI49" s="1325"/>
      <c r="AJ49" s="1325"/>
      <c r="AK49" s="1325"/>
      <c r="AL49" s="1325"/>
      <c r="AM49" s="1325"/>
      <c r="AN49" s="1325"/>
      <c r="AO49" s="1325"/>
      <c r="AP49" s="1325"/>
      <c r="AQ49" s="1325"/>
      <c r="AR49" s="1325"/>
      <c r="AS49" s="1325"/>
      <c r="AT49" s="1325"/>
      <c r="AU49" s="1325"/>
      <c r="AV49" s="1325"/>
      <c r="AW49" s="1325"/>
      <c r="AX49" s="1325"/>
      <c r="AY49" s="1325"/>
      <c r="AZ49" s="1325"/>
      <c r="BA49" s="1325"/>
      <c r="BB49" s="1325"/>
      <c r="BC49" s="1325"/>
      <c r="BD49" s="1325"/>
      <c r="BE49" s="1325"/>
      <c r="BF49" s="1325"/>
      <c r="BG49" s="1325"/>
      <c r="BH49" s="1325"/>
    </row>
    <row r="50" spans="1:60">
      <c r="A50" s="1245"/>
      <c r="B50" s="1221" t="s">
        <v>363</v>
      </c>
      <c r="C50" s="1251" t="e">
        <f t="shared" ref="C50:R50" si="94">+C49/C35</f>
        <v>#DIV/0!</v>
      </c>
      <c r="D50" s="1251" t="e">
        <f t="shared" si="94"/>
        <v>#DIV/0!</v>
      </c>
      <c r="E50" s="1251" t="e">
        <f t="shared" si="94"/>
        <v>#DIV/0!</v>
      </c>
      <c r="F50" s="1251" t="e">
        <f t="shared" si="94"/>
        <v>#DIV/0!</v>
      </c>
      <c r="G50" s="1251" t="e">
        <f t="shared" si="94"/>
        <v>#DIV/0!</v>
      </c>
      <c r="H50" s="1251" t="e">
        <f t="shared" si="94"/>
        <v>#DIV/0!</v>
      </c>
      <c r="I50" s="1251" t="e">
        <f t="shared" si="94"/>
        <v>#DIV/0!</v>
      </c>
      <c r="J50" s="1251" t="e">
        <f t="shared" si="94"/>
        <v>#DIV/0!</v>
      </c>
      <c r="K50" s="1251" t="e">
        <f t="shared" si="94"/>
        <v>#DIV/0!</v>
      </c>
      <c r="L50" s="1251" t="e">
        <f t="shared" si="94"/>
        <v>#DIV/0!</v>
      </c>
      <c r="M50" s="1251" t="e">
        <f t="shared" si="94"/>
        <v>#DIV/0!</v>
      </c>
      <c r="N50" s="1251" t="e">
        <f t="shared" si="94"/>
        <v>#DIV/0!</v>
      </c>
      <c r="O50" s="1251" t="e">
        <f t="shared" si="94"/>
        <v>#DIV/0!</v>
      </c>
      <c r="P50" s="1251" t="e">
        <f t="shared" si="94"/>
        <v>#DIV/0!</v>
      </c>
      <c r="Q50" s="1251" t="e">
        <f t="shared" si="94"/>
        <v>#DIV/0!</v>
      </c>
      <c r="R50" s="1251" t="e">
        <f t="shared" si="94"/>
        <v>#DIV/0!</v>
      </c>
    </row>
    <row r="52" spans="1:60">
      <c r="A52" s="1254" t="s">
        <v>606</v>
      </c>
      <c r="B52" s="1254"/>
      <c r="C52" s="1254"/>
      <c r="D52" s="1254"/>
      <c r="E52" s="1254"/>
      <c r="F52" s="1254"/>
      <c r="G52" s="1254"/>
      <c r="H52" s="1254"/>
      <c r="I52" s="1254"/>
      <c r="J52" s="1254"/>
      <c r="K52" s="1254"/>
      <c r="L52" s="1254"/>
      <c r="M52" s="1254"/>
      <c r="N52" s="1254"/>
      <c r="O52" s="1254"/>
      <c r="P52" s="1254"/>
      <c r="Q52" s="1254"/>
      <c r="R52" s="1254"/>
      <c r="S52" s="1254"/>
    </row>
    <row r="53" spans="1:60" ht="21.75" thickBot="1">
      <c r="B53" s="1221" t="s">
        <v>114</v>
      </c>
      <c r="C53" s="1225" t="s">
        <v>382</v>
      </c>
      <c r="D53" s="1226"/>
      <c r="E53" s="1227"/>
      <c r="F53" s="1225" t="s">
        <v>381</v>
      </c>
      <c r="G53" s="1226"/>
      <c r="H53" s="1227"/>
      <c r="I53" s="1225" t="s">
        <v>385</v>
      </c>
      <c r="J53" s="1226"/>
      <c r="K53" s="1227"/>
      <c r="L53" s="1225" t="s">
        <v>386</v>
      </c>
      <c r="M53" s="1226"/>
      <c r="N53" s="1227"/>
      <c r="O53" s="1225" t="s">
        <v>392</v>
      </c>
      <c r="P53" s="1226"/>
      <c r="Q53" s="1227"/>
      <c r="R53" s="1228" t="s">
        <v>0</v>
      </c>
    </row>
    <row r="54" spans="1:60" s="1217" customFormat="1">
      <c r="A54" s="1229"/>
      <c r="B54" s="1230"/>
      <c r="C54" s="1231" t="s">
        <v>601</v>
      </c>
      <c r="D54" s="1231" t="s">
        <v>602</v>
      </c>
      <c r="E54" s="1231" t="s">
        <v>603</v>
      </c>
      <c r="F54" s="1231" t="s">
        <v>601</v>
      </c>
      <c r="G54" s="1231" t="s">
        <v>602</v>
      </c>
      <c r="H54" s="1231" t="s">
        <v>603</v>
      </c>
      <c r="I54" s="1231" t="s">
        <v>601</v>
      </c>
      <c r="J54" s="1231" t="s">
        <v>602</v>
      </c>
      <c r="K54" s="1231" t="s">
        <v>603</v>
      </c>
      <c r="L54" s="1231" t="s">
        <v>601</v>
      </c>
      <c r="M54" s="1231" t="s">
        <v>602</v>
      </c>
      <c r="N54" s="1231" t="s">
        <v>603</v>
      </c>
      <c r="O54" s="1231" t="s">
        <v>601</v>
      </c>
      <c r="P54" s="1231" t="s">
        <v>602</v>
      </c>
      <c r="Q54" s="1231" t="s">
        <v>603</v>
      </c>
      <c r="R54" s="1232"/>
      <c r="S54" s="1215"/>
      <c r="T54" s="1216"/>
      <c r="U54" s="1216"/>
      <c r="V54" s="1216"/>
      <c r="W54" s="1216"/>
      <c r="X54" s="1216"/>
      <c r="Y54" s="1216"/>
      <c r="Z54" s="1216"/>
      <c r="AA54" s="1216"/>
      <c r="AB54" s="1216"/>
      <c r="AC54" s="1216"/>
      <c r="AD54" s="1216"/>
      <c r="AE54" s="1216"/>
      <c r="AF54" s="1216"/>
      <c r="AG54" s="1216"/>
      <c r="AH54" s="1216"/>
      <c r="AI54" s="1216"/>
      <c r="AJ54" s="1216"/>
      <c r="AK54" s="1216"/>
      <c r="AL54" s="1216"/>
      <c r="AM54" s="1216"/>
      <c r="AN54" s="1216"/>
      <c r="AO54" s="1216"/>
      <c r="AP54" s="1216"/>
      <c r="AQ54" s="1216"/>
      <c r="AR54" s="1216"/>
      <c r="AS54" s="1216"/>
      <c r="AT54" s="1216"/>
      <c r="AU54" s="1216"/>
      <c r="AV54" s="1216"/>
      <c r="AW54" s="1216"/>
      <c r="AX54" s="1216"/>
      <c r="AY54" s="1216"/>
      <c r="AZ54" s="1216"/>
      <c r="BA54" s="1216"/>
      <c r="BB54" s="1216"/>
      <c r="BC54" s="1216"/>
      <c r="BD54" s="1216"/>
      <c r="BE54" s="1216"/>
      <c r="BF54" s="1216"/>
      <c r="BG54" s="1216"/>
      <c r="BH54" s="1216"/>
    </row>
    <row r="55" spans="1:60">
      <c r="A55" s="1233" t="s">
        <v>88</v>
      </c>
      <c r="C55" s="1235"/>
      <c r="D55" s="1235"/>
      <c r="E55" s="1235"/>
      <c r="F55" s="1235"/>
      <c r="G55" s="1235"/>
      <c r="H55" s="1235"/>
      <c r="I55" s="1235"/>
      <c r="J55" s="1235"/>
      <c r="K55" s="1235"/>
      <c r="L55" s="1235"/>
      <c r="M55" s="1235"/>
      <c r="N55" s="1255"/>
      <c r="O55" s="1235"/>
      <c r="P55" s="1235"/>
      <c r="Q55" s="1255"/>
      <c r="R55" s="1235">
        <f>SUM(C55:Q55)</f>
        <v>0</v>
      </c>
      <c r="S55" s="1256" t="s">
        <v>379</v>
      </c>
    </row>
    <row r="56" spans="1:60">
      <c r="A56" s="1233" t="s">
        <v>380</v>
      </c>
      <c r="B56" s="1212"/>
      <c r="C56" s="1257"/>
      <c r="D56" s="1257"/>
      <c r="E56" s="1257"/>
      <c r="F56" s="1257"/>
      <c r="G56" s="1257"/>
      <c r="H56" s="1257"/>
      <c r="I56" s="1257"/>
      <c r="J56" s="1257"/>
      <c r="K56" s="1257"/>
      <c r="L56" s="1257"/>
      <c r="M56" s="1257"/>
      <c r="N56" s="1258"/>
      <c r="O56" s="1257"/>
      <c r="P56" s="1257"/>
      <c r="Q56" s="1258"/>
      <c r="R56" s="1235">
        <f>SUM(C56:Q56)</f>
        <v>0</v>
      </c>
      <c r="S56" s="1256" t="s">
        <v>379</v>
      </c>
    </row>
    <row r="57" spans="1:60">
      <c r="A57" s="1233"/>
      <c r="B57" s="1212"/>
      <c r="C57" s="1217"/>
      <c r="D57" s="1217"/>
      <c r="E57" s="1217"/>
      <c r="F57" s="1217"/>
      <c r="G57" s="1217"/>
      <c r="H57" s="1217"/>
      <c r="I57" s="1217"/>
      <c r="J57" s="1217"/>
      <c r="K57" s="1217"/>
      <c r="L57" s="1217"/>
      <c r="M57" s="1217"/>
      <c r="N57" s="1217"/>
      <c r="O57" s="1217"/>
      <c r="P57" s="1217"/>
      <c r="Q57" s="1217"/>
      <c r="R57" s="1217"/>
    </row>
    <row r="58" spans="1:60">
      <c r="A58" s="1238" t="s">
        <v>70</v>
      </c>
      <c r="B58" s="1239"/>
      <c r="C58" s="1240">
        <f t="shared" ref="C58:Q58" si="95">+C55*C56</f>
        <v>0</v>
      </c>
      <c r="D58" s="1240">
        <f t="shared" si="95"/>
        <v>0</v>
      </c>
      <c r="E58" s="1240">
        <f t="shared" si="95"/>
        <v>0</v>
      </c>
      <c r="F58" s="1240">
        <f t="shared" si="95"/>
        <v>0</v>
      </c>
      <c r="G58" s="1240">
        <f t="shared" si="95"/>
        <v>0</v>
      </c>
      <c r="H58" s="1240">
        <f t="shared" si="95"/>
        <v>0</v>
      </c>
      <c r="I58" s="1240">
        <f t="shared" si="95"/>
        <v>0</v>
      </c>
      <c r="J58" s="1240">
        <f t="shared" si="95"/>
        <v>0</v>
      </c>
      <c r="K58" s="1240">
        <f t="shared" si="95"/>
        <v>0</v>
      </c>
      <c r="L58" s="1240">
        <f t="shared" si="95"/>
        <v>0</v>
      </c>
      <c r="M58" s="1240">
        <f t="shared" si="95"/>
        <v>0</v>
      </c>
      <c r="N58" s="1240">
        <f t="shared" si="95"/>
        <v>0</v>
      </c>
      <c r="O58" s="1240">
        <f t="shared" si="95"/>
        <v>0</v>
      </c>
      <c r="P58" s="1240">
        <f t="shared" si="95"/>
        <v>0</v>
      </c>
      <c r="Q58" s="1240">
        <f t="shared" si="95"/>
        <v>0</v>
      </c>
      <c r="R58" s="1240">
        <f>SUM(C58:Q58)</f>
        <v>0</v>
      </c>
    </row>
    <row r="59" spans="1:60">
      <c r="A59" s="1242" t="s">
        <v>401</v>
      </c>
      <c r="B59" s="1234"/>
      <c r="C59" s="1243"/>
      <c r="D59" s="1243"/>
      <c r="E59" s="1243"/>
      <c r="F59" s="1244"/>
      <c r="G59" s="1244"/>
      <c r="H59" s="1243"/>
      <c r="I59" s="1244"/>
      <c r="J59" s="1244"/>
      <c r="K59" s="1243"/>
      <c r="L59" s="1244"/>
      <c r="M59" s="1244"/>
      <c r="N59" s="1243"/>
      <c r="O59" s="1244"/>
      <c r="P59" s="1244"/>
      <c r="Q59" s="1243"/>
      <c r="R59" s="1244"/>
    </row>
    <row r="60" spans="1:60" s="507" customFormat="1">
      <c r="A60" s="1322"/>
      <c r="B60" s="1323" t="s">
        <v>377</v>
      </c>
      <c r="C60" s="507">
        <f t="shared" ref="C60:M60" si="96">-2500*C55</f>
        <v>0</v>
      </c>
      <c r="D60" s="507">
        <f>-1500*D55</f>
        <v>0</v>
      </c>
      <c r="E60" s="507">
        <f t="shared" ref="E60:F60" si="97">-2500*E55</f>
        <v>0</v>
      </c>
      <c r="F60" s="507">
        <f t="shared" si="97"/>
        <v>0</v>
      </c>
      <c r="G60" s="507">
        <f>-1500*G55</f>
        <v>0</v>
      </c>
      <c r="H60" s="507">
        <f t="shared" ref="H60:I60" si="98">-2500*H55</f>
        <v>0</v>
      </c>
      <c r="I60" s="507">
        <f t="shared" si="98"/>
        <v>0</v>
      </c>
      <c r="J60" s="507">
        <f>-1500*J55</f>
        <v>0</v>
      </c>
      <c r="K60" s="507">
        <f t="shared" ref="K60:L60" si="99">-2500*K55</f>
        <v>0</v>
      </c>
      <c r="L60" s="507">
        <f t="shared" si="99"/>
        <v>0</v>
      </c>
      <c r="M60" s="507">
        <f>-1500*M55</f>
        <v>0</v>
      </c>
      <c r="N60" s="507">
        <f t="shared" ref="N60:O60" si="100">-2500*N55</f>
        <v>0</v>
      </c>
      <c r="O60" s="507">
        <f t="shared" si="100"/>
        <v>0</v>
      </c>
      <c r="P60" s="507">
        <f>-1500*P55</f>
        <v>0</v>
      </c>
      <c r="Q60" s="507">
        <f t="shared" ref="Q60:R60" si="101">-2500*Q55</f>
        <v>0</v>
      </c>
      <c r="R60" s="459">
        <f>SUM(C60:Q60)</f>
        <v>0</v>
      </c>
      <c r="S60" s="1324"/>
      <c r="T60" s="1325"/>
      <c r="U60" s="1325"/>
      <c r="V60" s="1325"/>
      <c r="W60" s="1325"/>
      <c r="X60" s="1325"/>
      <c r="Y60" s="1325"/>
      <c r="Z60" s="1325"/>
      <c r="AA60" s="1325"/>
      <c r="AB60" s="1325"/>
      <c r="AC60" s="1325"/>
      <c r="AD60" s="1325"/>
      <c r="AE60" s="1325"/>
      <c r="AF60" s="1325"/>
      <c r="AG60" s="1325"/>
      <c r="AH60" s="1325"/>
      <c r="AI60" s="1325"/>
      <c r="AJ60" s="1325"/>
      <c r="AK60" s="1325"/>
      <c r="AL60" s="1325"/>
      <c r="AM60" s="1325"/>
      <c r="AN60" s="1325"/>
      <c r="AO60" s="1325"/>
      <c r="AP60" s="1325"/>
      <c r="AQ60" s="1325"/>
      <c r="AR60" s="1325"/>
      <c r="AS60" s="1325"/>
      <c r="AT60" s="1325"/>
      <c r="AU60" s="1325"/>
      <c r="AV60" s="1325"/>
      <c r="AW60" s="1325"/>
      <c r="AX60" s="1325"/>
      <c r="AY60" s="1325"/>
      <c r="AZ60" s="1325"/>
      <c r="BA60" s="1325"/>
      <c r="BB60" s="1325"/>
      <c r="BC60" s="1325"/>
      <c r="BD60" s="1325"/>
      <c r="BE60" s="1325"/>
      <c r="BF60" s="1325"/>
      <c r="BG60" s="1325"/>
      <c r="BH60" s="1325"/>
    </row>
    <row r="61" spans="1:60" s="507" customFormat="1">
      <c r="A61" s="1322"/>
      <c r="B61" s="1323" t="s">
        <v>376</v>
      </c>
      <c r="C61" s="507">
        <f t="shared" ref="C61:M61" si="102">-1150*C55</f>
        <v>0</v>
      </c>
      <c r="D61" s="507">
        <f>-600*D55</f>
        <v>0</v>
      </c>
      <c r="E61" s="507">
        <f>-1150*E55</f>
        <v>0</v>
      </c>
      <c r="F61" s="507">
        <f t="shared" ref="F61:P61" si="103">-1150*F55</f>
        <v>0</v>
      </c>
      <c r="G61" s="507">
        <f>-600*G55</f>
        <v>0</v>
      </c>
      <c r="H61" s="507">
        <f t="shared" ref="H61:I61" si="104">-1150*H55</f>
        <v>0</v>
      </c>
      <c r="I61" s="507">
        <f t="shared" si="104"/>
        <v>0</v>
      </c>
      <c r="J61" s="507">
        <f>-600*J55</f>
        <v>0</v>
      </c>
      <c r="K61" s="507">
        <f t="shared" ref="K61:L61" si="105">-1150*K55</f>
        <v>0</v>
      </c>
      <c r="L61" s="507">
        <f t="shared" si="105"/>
        <v>0</v>
      </c>
      <c r="M61" s="507">
        <f>-600*M55</f>
        <v>0</v>
      </c>
      <c r="N61" s="507">
        <f t="shared" ref="N61:O61" si="106">-1150*N55</f>
        <v>0</v>
      </c>
      <c r="O61" s="507">
        <f t="shared" si="106"/>
        <v>0</v>
      </c>
      <c r="P61" s="507">
        <f>-600*P55</f>
        <v>0</v>
      </c>
      <c r="Q61" s="507">
        <f t="shared" ref="Q61:R61" si="107">-1150*Q55</f>
        <v>0</v>
      </c>
      <c r="R61" s="459">
        <f t="shared" ref="R61:R66" si="108">SUM(C61:Q61)</f>
        <v>0</v>
      </c>
      <c r="S61" s="1324"/>
      <c r="T61" s="1325"/>
      <c r="U61" s="1325"/>
      <c r="V61" s="1325"/>
      <c r="W61" s="1325"/>
      <c r="X61" s="1325"/>
      <c r="Y61" s="1325"/>
      <c r="Z61" s="1325"/>
      <c r="AA61" s="1325"/>
      <c r="AB61" s="1325"/>
      <c r="AC61" s="1325"/>
      <c r="AD61" s="1325"/>
      <c r="AE61" s="1325"/>
      <c r="AF61" s="1325"/>
      <c r="AG61" s="1325"/>
      <c r="AH61" s="1325"/>
      <c r="AI61" s="1325"/>
      <c r="AJ61" s="1325"/>
      <c r="AK61" s="1325"/>
      <c r="AL61" s="1325"/>
      <c r="AM61" s="1325"/>
      <c r="AN61" s="1325"/>
      <c r="AO61" s="1325"/>
      <c r="AP61" s="1325"/>
      <c r="AQ61" s="1325"/>
      <c r="AR61" s="1325"/>
      <c r="AS61" s="1325"/>
      <c r="AT61" s="1325"/>
      <c r="AU61" s="1325"/>
      <c r="AV61" s="1325"/>
      <c r="AW61" s="1325"/>
      <c r="AX61" s="1325"/>
      <c r="AY61" s="1325"/>
      <c r="AZ61" s="1325"/>
      <c r="BA61" s="1325"/>
      <c r="BB61" s="1325"/>
      <c r="BC61" s="1325"/>
      <c r="BD61" s="1325"/>
      <c r="BE61" s="1325"/>
      <c r="BF61" s="1325"/>
      <c r="BG61" s="1325"/>
      <c r="BH61" s="1325"/>
    </row>
    <row r="62" spans="1:60" s="507" customFormat="1">
      <c r="A62" s="1322"/>
      <c r="B62" s="1323" t="s">
        <v>375</v>
      </c>
      <c r="E62" s="507">
        <f>-200*E55</f>
        <v>0</v>
      </c>
      <c r="H62" s="507">
        <f>-200*H55</f>
        <v>0</v>
      </c>
      <c r="K62" s="507">
        <f>-200*K55</f>
        <v>0</v>
      </c>
      <c r="N62" s="507">
        <f>-200*N55</f>
        <v>0</v>
      </c>
      <c r="Q62" s="507">
        <f>-200*Q55</f>
        <v>0</v>
      </c>
      <c r="R62" s="459">
        <f t="shared" si="108"/>
        <v>0</v>
      </c>
      <c r="S62" s="1324"/>
      <c r="T62" s="1325"/>
      <c r="U62" s="1325"/>
      <c r="V62" s="1325"/>
      <c r="W62" s="1325"/>
      <c r="X62" s="1325"/>
      <c r="Y62" s="1325"/>
      <c r="Z62" s="1325"/>
      <c r="AA62" s="1325"/>
      <c r="AB62" s="1325"/>
      <c r="AC62" s="1325"/>
      <c r="AD62" s="1325"/>
      <c r="AE62" s="1325"/>
      <c r="AF62" s="1325"/>
      <c r="AG62" s="1325"/>
      <c r="AH62" s="1325"/>
      <c r="AI62" s="1325"/>
      <c r="AJ62" s="1325"/>
      <c r="AK62" s="1325"/>
      <c r="AL62" s="1325"/>
      <c r="AM62" s="1325"/>
      <c r="AN62" s="1325"/>
      <c r="AO62" s="1325"/>
      <c r="AP62" s="1325"/>
      <c r="AQ62" s="1325"/>
      <c r="AR62" s="1325"/>
      <c r="AS62" s="1325"/>
      <c r="AT62" s="1325"/>
      <c r="AU62" s="1325"/>
      <c r="AV62" s="1325"/>
      <c r="AW62" s="1325"/>
      <c r="AX62" s="1325"/>
      <c r="AY62" s="1325"/>
      <c r="AZ62" s="1325"/>
      <c r="BA62" s="1325"/>
      <c r="BB62" s="1325"/>
      <c r="BC62" s="1325"/>
      <c r="BD62" s="1325"/>
      <c r="BE62" s="1325"/>
      <c r="BF62" s="1325"/>
      <c r="BG62" s="1325"/>
      <c r="BH62" s="1325"/>
    </row>
    <row r="63" spans="1:60" s="507" customFormat="1">
      <c r="A63" s="1322"/>
      <c r="B63" s="1323" t="s">
        <v>374</v>
      </c>
      <c r="E63" s="507">
        <f>-1000*E55</f>
        <v>0</v>
      </c>
      <c r="R63" s="459">
        <f t="shared" si="108"/>
        <v>0</v>
      </c>
      <c r="S63" s="1324"/>
      <c r="T63" s="1325"/>
      <c r="U63" s="1325"/>
      <c r="V63" s="1325"/>
      <c r="W63" s="1325"/>
      <c r="X63" s="1325"/>
      <c r="Y63" s="1325"/>
      <c r="Z63" s="1325"/>
      <c r="AA63" s="1325"/>
      <c r="AB63" s="1325"/>
      <c r="AC63" s="1325"/>
      <c r="AD63" s="1325"/>
      <c r="AE63" s="1325"/>
      <c r="AF63" s="1325"/>
      <c r="AG63" s="1325"/>
      <c r="AH63" s="1325"/>
      <c r="AI63" s="1325"/>
      <c r="AJ63" s="1325"/>
      <c r="AK63" s="1325"/>
      <c r="AL63" s="1325"/>
      <c r="AM63" s="1325"/>
      <c r="AN63" s="1325"/>
      <c r="AO63" s="1325"/>
      <c r="AP63" s="1325"/>
      <c r="AQ63" s="1325"/>
      <c r="AR63" s="1325"/>
      <c r="AS63" s="1325"/>
      <c r="AT63" s="1325"/>
      <c r="AU63" s="1325"/>
      <c r="AV63" s="1325"/>
      <c r="AW63" s="1325"/>
      <c r="AX63" s="1325"/>
      <c r="AY63" s="1325"/>
      <c r="AZ63" s="1325"/>
      <c r="BA63" s="1325"/>
      <c r="BB63" s="1325"/>
      <c r="BC63" s="1325"/>
      <c r="BD63" s="1325"/>
      <c r="BE63" s="1325"/>
      <c r="BF63" s="1325"/>
      <c r="BG63" s="1325"/>
      <c r="BH63" s="1325"/>
    </row>
    <row r="64" spans="1:60" s="507" customFormat="1">
      <c r="A64" s="1322"/>
      <c r="B64" s="1323" t="s">
        <v>373</v>
      </c>
      <c r="E64" s="507">
        <f>-300*E55</f>
        <v>0</v>
      </c>
      <c r="R64" s="459">
        <f t="shared" si="108"/>
        <v>0</v>
      </c>
      <c r="S64" s="1324"/>
      <c r="T64" s="1325"/>
      <c r="U64" s="1325"/>
      <c r="V64" s="1325"/>
      <c r="W64" s="1325"/>
      <c r="X64" s="1325"/>
      <c r="Y64" s="1325"/>
      <c r="Z64" s="1325"/>
      <c r="AA64" s="1325"/>
      <c r="AB64" s="1325"/>
      <c r="AC64" s="1325"/>
      <c r="AD64" s="1325"/>
      <c r="AE64" s="1325"/>
      <c r="AF64" s="1325"/>
      <c r="AG64" s="1325"/>
      <c r="AH64" s="1325"/>
      <c r="AI64" s="1325"/>
      <c r="AJ64" s="1325"/>
      <c r="AK64" s="1325"/>
      <c r="AL64" s="1325"/>
      <c r="AM64" s="1325"/>
      <c r="AN64" s="1325"/>
      <c r="AO64" s="1325"/>
      <c r="AP64" s="1325"/>
      <c r="AQ64" s="1325"/>
      <c r="AR64" s="1325"/>
      <c r="AS64" s="1325"/>
      <c r="AT64" s="1325"/>
      <c r="AU64" s="1325"/>
      <c r="AV64" s="1325"/>
      <c r="AW64" s="1325"/>
      <c r="AX64" s="1325"/>
      <c r="AY64" s="1325"/>
      <c r="AZ64" s="1325"/>
      <c r="BA64" s="1325"/>
      <c r="BB64" s="1325"/>
      <c r="BC64" s="1325"/>
      <c r="BD64" s="1325"/>
      <c r="BE64" s="1325"/>
      <c r="BF64" s="1325"/>
      <c r="BG64" s="1325"/>
      <c r="BH64" s="1325"/>
    </row>
    <row r="65" spans="1:60" s="507" customFormat="1">
      <c r="A65" s="1322"/>
      <c r="B65" s="1323" t="s">
        <v>372</v>
      </c>
      <c r="C65" s="1243"/>
      <c r="D65" s="1243"/>
      <c r="E65" s="1243"/>
      <c r="F65" s="1243"/>
      <c r="G65" s="1243"/>
      <c r="H65" s="1243"/>
      <c r="I65" s="1243"/>
      <c r="J65" s="1243"/>
      <c r="K65" s="1243"/>
      <c r="L65" s="1243"/>
      <c r="M65" s="1243"/>
      <c r="N65" s="1243"/>
      <c r="O65" s="1243"/>
      <c r="P65" s="1243"/>
      <c r="Q65" s="1243"/>
      <c r="R65" s="1246">
        <f t="shared" si="108"/>
        <v>0</v>
      </c>
      <c r="S65" s="1324"/>
      <c r="T65" s="1325"/>
      <c r="U65" s="1325"/>
      <c r="V65" s="1325"/>
      <c r="W65" s="1325"/>
      <c r="X65" s="1325"/>
      <c r="Y65" s="1325"/>
      <c r="Z65" s="1325"/>
      <c r="AA65" s="1325"/>
      <c r="AB65" s="1325"/>
      <c r="AC65" s="1325"/>
      <c r="AD65" s="1325"/>
      <c r="AE65" s="1325"/>
      <c r="AF65" s="1325"/>
      <c r="AG65" s="1325"/>
      <c r="AH65" s="1325"/>
      <c r="AI65" s="1325"/>
      <c r="AJ65" s="1325"/>
      <c r="AK65" s="1325"/>
      <c r="AL65" s="1325"/>
      <c r="AM65" s="1325"/>
      <c r="AN65" s="1325"/>
      <c r="AO65" s="1325"/>
      <c r="AP65" s="1325"/>
      <c r="AQ65" s="1325"/>
      <c r="AR65" s="1325"/>
      <c r="AS65" s="1325"/>
      <c r="AT65" s="1325"/>
      <c r="AU65" s="1325"/>
      <c r="AV65" s="1325"/>
      <c r="AW65" s="1325"/>
      <c r="AX65" s="1325"/>
      <c r="AY65" s="1325"/>
      <c r="AZ65" s="1325"/>
      <c r="BA65" s="1325"/>
      <c r="BB65" s="1325"/>
      <c r="BC65" s="1325"/>
      <c r="BD65" s="1325"/>
      <c r="BE65" s="1325"/>
      <c r="BF65" s="1325"/>
      <c r="BG65" s="1325"/>
      <c r="BH65" s="1325"/>
    </row>
    <row r="66" spans="1:60" s="507" customFormat="1">
      <c r="A66" s="1322"/>
      <c r="B66" s="1323" t="s">
        <v>371</v>
      </c>
      <c r="C66" s="1243"/>
      <c r="D66" s="1243"/>
      <c r="E66" s="1243"/>
      <c r="F66" s="1243"/>
      <c r="G66" s="1243"/>
      <c r="H66" s="1243"/>
      <c r="I66" s="1243"/>
      <c r="J66" s="1243"/>
      <c r="K66" s="1243"/>
      <c r="L66" s="1243"/>
      <c r="M66" s="1243"/>
      <c r="N66" s="1243"/>
      <c r="O66" s="1243"/>
      <c r="P66" s="1243"/>
      <c r="Q66" s="1243"/>
      <c r="R66" s="1246">
        <f t="shared" si="108"/>
        <v>0</v>
      </c>
      <c r="S66" s="1324"/>
      <c r="T66" s="1325"/>
      <c r="U66" s="1325"/>
      <c r="V66" s="1325"/>
      <c r="W66" s="1325"/>
      <c r="X66" s="1325"/>
      <c r="Y66" s="1325"/>
      <c r="Z66" s="1325"/>
      <c r="AA66" s="1325"/>
      <c r="AB66" s="1325"/>
      <c r="AC66" s="1325"/>
      <c r="AD66" s="1325"/>
      <c r="AE66" s="1325"/>
      <c r="AF66" s="1325"/>
      <c r="AG66" s="1325"/>
      <c r="AH66" s="1325"/>
      <c r="AI66" s="1325"/>
      <c r="AJ66" s="1325"/>
      <c r="AK66" s="1325"/>
      <c r="AL66" s="1325"/>
      <c r="AM66" s="1325"/>
      <c r="AN66" s="1325"/>
      <c r="AO66" s="1325"/>
      <c r="AP66" s="1325"/>
      <c r="AQ66" s="1325"/>
      <c r="AR66" s="1325"/>
      <c r="AS66" s="1325"/>
      <c r="AT66" s="1325"/>
      <c r="AU66" s="1325"/>
      <c r="AV66" s="1325"/>
      <c r="AW66" s="1325"/>
      <c r="AX66" s="1325"/>
      <c r="AY66" s="1325"/>
      <c r="AZ66" s="1325"/>
      <c r="BA66" s="1325"/>
      <c r="BB66" s="1325"/>
      <c r="BC66" s="1325"/>
      <c r="BD66" s="1325"/>
      <c r="BE66" s="1325"/>
      <c r="BF66" s="1325"/>
      <c r="BG66" s="1325"/>
      <c r="BH66" s="1325"/>
    </row>
    <row r="67" spans="1:60" s="507" customFormat="1">
      <c r="A67" s="1322"/>
      <c r="B67" s="1326" t="s">
        <v>403</v>
      </c>
      <c r="C67" s="459">
        <f>SUM(C60:C66)</f>
        <v>0</v>
      </c>
      <c r="D67" s="459">
        <f>SUM(D60:D66)</f>
        <v>0</v>
      </c>
      <c r="E67" s="459">
        <f>SUM(E60:E66)</f>
        <v>0</v>
      </c>
      <c r="F67" s="459">
        <f>SUM(F60:F66)</f>
        <v>0</v>
      </c>
      <c r="G67" s="459">
        <f t="shared" ref="G67:Q67" si="109">SUM(G60:G66)</f>
        <v>0</v>
      </c>
      <c r="H67" s="459">
        <f t="shared" si="109"/>
        <v>0</v>
      </c>
      <c r="I67" s="459">
        <f t="shared" si="109"/>
        <v>0</v>
      </c>
      <c r="J67" s="459">
        <f t="shared" si="109"/>
        <v>0</v>
      </c>
      <c r="K67" s="459">
        <f t="shared" si="109"/>
        <v>0</v>
      </c>
      <c r="L67" s="459">
        <f t="shared" si="109"/>
        <v>0</v>
      </c>
      <c r="M67" s="459">
        <f t="shared" si="109"/>
        <v>0</v>
      </c>
      <c r="N67" s="459">
        <f t="shared" si="109"/>
        <v>0</v>
      </c>
      <c r="O67" s="459">
        <f t="shared" si="109"/>
        <v>0</v>
      </c>
      <c r="P67" s="459">
        <f t="shared" si="109"/>
        <v>0</v>
      </c>
      <c r="Q67" s="459">
        <f t="shared" si="109"/>
        <v>0</v>
      </c>
      <c r="R67" s="459">
        <f t="shared" ref="R60:R68" si="110">SUM(C67:Q67)</f>
        <v>0</v>
      </c>
      <c r="S67" s="1324"/>
      <c r="T67" s="1325"/>
      <c r="U67" s="1325"/>
      <c r="V67" s="1325"/>
      <c r="W67" s="1325"/>
      <c r="X67" s="1325"/>
      <c r="Y67" s="1325"/>
      <c r="Z67" s="1325"/>
      <c r="AA67" s="1325"/>
      <c r="AB67" s="1325"/>
      <c r="AC67" s="1325"/>
      <c r="AD67" s="1325"/>
      <c r="AE67" s="1325"/>
      <c r="AF67" s="1325"/>
      <c r="AG67" s="1325"/>
      <c r="AH67" s="1325"/>
      <c r="AI67" s="1325"/>
      <c r="AJ67" s="1325"/>
      <c r="AK67" s="1325"/>
      <c r="AL67" s="1325"/>
      <c r="AM67" s="1325"/>
      <c r="AN67" s="1325"/>
      <c r="AO67" s="1325"/>
      <c r="AP67" s="1325"/>
      <c r="AQ67" s="1325"/>
      <c r="AR67" s="1325"/>
      <c r="AS67" s="1325"/>
      <c r="AT67" s="1325"/>
      <c r="AU67" s="1325"/>
      <c r="AV67" s="1325"/>
      <c r="AW67" s="1325"/>
      <c r="AX67" s="1325"/>
      <c r="AY67" s="1325"/>
      <c r="AZ67" s="1325"/>
      <c r="BA67" s="1325"/>
      <c r="BB67" s="1325"/>
      <c r="BC67" s="1325"/>
      <c r="BD67" s="1325"/>
      <c r="BE67" s="1325"/>
      <c r="BF67" s="1325"/>
      <c r="BG67" s="1325"/>
      <c r="BH67" s="1325"/>
    </row>
    <row r="68" spans="1:60" s="507" customFormat="1">
      <c r="A68" s="1322"/>
      <c r="B68" s="1326" t="s">
        <v>369</v>
      </c>
      <c r="C68" s="459">
        <f>+C58+C67</f>
        <v>0</v>
      </c>
      <c r="D68" s="459">
        <f t="shared" ref="D68:Q68" si="111">+D58+D67</f>
        <v>0</v>
      </c>
      <c r="E68" s="459">
        <f t="shared" si="111"/>
        <v>0</v>
      </c>
      <c r="F68" s="459">
        <f t="shared" si="111"/>
        <v>0</v>
      </c>
      <c r="G68" s="459">
        <f t="shared" si="111"/>
        <v>0</v>
      </c>
      <c r="H68" s="459">
        <f t="shared" si="111"/>
        <v>0</v>
      </c>
      <c r="I68" s="459">
        <f t="shared" si="111"/>
        <v>0</v>
      </c>
      <c r="J68" s="459">
        <f t="shared" si="111"/>
        <v>0</v>
      </c>
      <c r="K68" s="459">
        <f t="shared" si="111"/>
        <v>0</v>
      </c>
      <c r="L68" s="459">
        <f t="shared" si="111"/>
        <v>0</v>
      </c>
      <c r="M68" s="459">
        <f t="shared" si="111"/>
        <v>0</v>
      </c>
      <c r="N68" s="459">
        <f t="shared" si="111"/>
        <v>0</v>
      </c>
      <c r="O68" s="459">
        <f t="shared" si="111"/>
        <v>0</v>
      </c>
      <c r="P68" s="459">
        <f t="shared" si="111"/>
        <v>0</v>
      </c>
      <c r="Q68" s="459">
        <f t="shared" si="111"/>
        <v>0</v>
      </c>
      <c r="R68" s="459">
        <f t="shared" si="110"/>
        <v>0</v>
      </c>
      <c r="S68" s="1327" t="s">
        <v>405</v>
      </c>
      <c r="T68" s="1325"/>
      <c r="U68" s="1325"/>
      <c r="V68" s="1325"/>
      <c r="W68" s="1325"/>
      <c r="X68" s="1325"/>
      <c r="Y68" s="1325"/>
      <c r="Z68" s="1325"/>
      <c r="AA68" s="1325"/>
      <c r="AB68" s="1325"/>
      <c r="AC68" s="1325"/>
      <c r="AD68" s="1325"/>
      <c r="AE68" s="1325"/>
      <c r="AF68" s="1325"/>
      <c r="AG68" s="1325"/>
      <c r="AH68" s="1325"/>
      <c r="AI68" s="1325"/>
      <c r="AJ68" s="1325"/>
      <c r="AK68" s="1325"/>
      <c r="AL68" s="1325"/>
      <c r="AM68" s="1325"/>
      <c r="AN68" s="1325"/>
      <c r="AO68" s="1325"/>
      <c r="AP68" s="1325"/>
      <c r="AQ68" s="1325"/>
      <c r="AR68" s="1325"/>
      <c r="AS68" s="1325"/>
      <c r="AT68" s="1325"/>
      <c r="AU68" s="1325"/>
      <c r="AV68" s="1325"/>
      <c r="AW68" s="1325"/>
      <c r="AX68" s="1325"/>
      <c r="AY68" s="1325"/>
      <c r="AZ68" s="1325"/>
      <c r="BA68" s="1325"/>
      <c r="BB68" s="1325"/>
      <c r="BC68" s="1325"/>
      <c r="BD68" s="1325"/>
      <c r="BE68" s="1325"/>
      <c r="BF68" s="1325"/>
      <c r="BG68" s="1325"/>
      <c r="BH68" s="1325"/>
    </row>
    <row r="69" spans="1:60" s="507" customFormat="1">
      <c r="A69" s="1322"/>
      <c r="B69" s="1326" t="s">
        <v>402</v>
      </c>
      <c r="C69" s="507">
        <f>+ROUND(C68*-34%,-1)</f>
        <v>0</v>
      </c>
      <c r="D69" s="507">
        <f t="shared" ref="D69:Q69" si="112">+ROUND(D68*-34%,-1)</f>
        <v>0</v>
      </c>
      <c r="E69" s="507">
        <f t="shared" si="112"/>
        <v>0</v>
      </c>
      <c r="F69" s="507">
        <f>+ROUND(F68*-34%,-1)</f>
        <v>0</v>
      </c>
      <c r="G69" s="507">
        <f t="shared" si="112"/>
        <v>0</v>
      </c>
      <c r="H69" s="507">
        <f t="shared" si="112"/>
        <v>0</v>
      </c>
      <c r="I69" s="507">
        <f t="shared" si="112"/>
        <v>0</v>
      </c>
      <c r="J69" s="507">
        <f t="shared" si="112"/>
        <v>0</v>
      </c>
      <c r="K69" s="507">
        <f t="shared" si="112"/>
        <v>0</v>
      </c>
      <c r="L69" s="507">
        <f t="shared" si="112"/>
        <v>0</v>
      </c>
      <c r="M69" s="507">
        <f t="shared" si="112"/>
        <v>0</v>
      </c>
      <c r="N69" s="507">
        <f t="shared" si="112"/>
        <v>0</v>
      </c>
      <c r="O69" s="507">
        <f t="shared" si="112"/>
        <v>0</v>
      </c>
      <c r="P69" s="507">
        <f t="shared" si="112"/>
        <v>0</v>
      </c>
      <c r="Q69" s="507">
        <f t="shared" si="112"/>
        <v>0</v>
      </c>
      <c r="R69" s="459">
        <f>SUM(C69:Q69)</f>
        <v>0</v>
      </c>
      <c r="S69" s="1324"/>
      <c r="T69" s="1325"/>
      <c r="U69" s="1325"/>
      <c r="V69" s="1325"/>
      <c r="W69" s="1325"/>
      <c r="X69" s="1325"/>
      <c r="Y69" s="1325"/>
      <c r="Z69" s="1325"/>
      <c r="AA69" s="1325"/>
      <c r="AB69" s="1325"/>
      <c r="AC69" s="1325"/>
      <c r="AD69" s="1325"/>
      <c r="AE69" s="1325"/>
      <c r="AF69" s="1325"/>
      <c r="AG69" s="1325"/>
      <c r="AH69" s="1325"/>
      <c r="AI69" s="1325"/>
      <c r="AJ69" s="1325"/>
      <c r="AK69" s="1325"/>
      <c r="AL69" s="1325"/>
      <c r="AM69" s="1325"/>
      <c r="AN69" s="1325"/>
      <c r="AO69" s="1325"/>
      <c r="AP69" s="1325"/>
      <c r="AQ69" s="1325"/>
      <c r="AR69" s="1325"/>
      <c r="AS69" s="1325"/>
      <c r="AT69" s="1325"/>
      <c r="AU69" s="1325"/>
      <c r="AV69" s="1325"/>
      <c r="AW69" s="1325"/>
      <c r="AX69" s="1325"/>
      <c r="AY69" s="1325"/>
      <c r="AZ69" s="1325"/>
      <c r="BA69" s="1325"/>
      <c r="BB69" s="1325"/>
      <c r="BC69" s="1325"/>
      <c r="BD69" s="1325"/>
      <c r="BE69" s="1325"/>
      <c r="BF69" s="1325"/>
      <c r="BG69" s="1325"/>
      <c r="BH69" s="1325"/>
    </row>
    <row r="70" spans="1:60">
      <c r="A70" s="1245"/>
      <c r="B70" s="1248" t="s">
        <v>366</v>
      </c>
      <c r="C70" s="1249">
        <f>C68+C69</f>
        <v>0</v>
      </c>
      <c r="D70" s="1249">
        <f t="shared" ref="D70:Q70" si="113">D68+D69</f>
        <v>0</v>
      </c>
      <c r="E70" s="1249">
        <f t="shared" si="113"/>
        <v>0</v>
      </c>
      <c r="F70" s="1250">
        <f t="shared" si="113"/>
        <v>0</v>
      </c>
      <c r="G70" s="1250">
        <f t="shared" si="113"/>
        <v>0</v>
      </c>
      <c r="H70" s="1249">
        <f t="shared" si="113"/>
        <v>0</v>
      </c>
      <c r="I70" s="1250">
        <f t="shared" si="113"/>
        <v>0</v>
      </c>
      <c r="J70" s="1250">
        <f t="shared" si="113"/>
        <v>0</v>
      </c>
      <c r="K70" s="1249">
        <f t="shared" si="113"/>
        <v>0</v>
      </c>
      <c r="L70" s="1250">
        <f t="shared" si="113"/>
        <v>0</v>
      </c>
      <c r="M70" s="1250">
        <f t="shared" si="113"/>
        <v>0</v>
      </c>
      <c r="N70" s="1249">
        <f t="shared" si="113"/>
        <v>0</v>
      </c>
      <c r="O70" s="1250">
        <f t="shared" si="113"/>
        <v>0</v>
      </c>
      <c r="P70" s="1250">
        <f t="shared" si="113"/>
        <v>0</v>
      </c>
      <c r="Q70" s="1249">
        <f t="shared" si="113"/>
        <v>0</v>
      </c>
      <c r="R70" s="1249">
        <f>SUM(C70:Q70)</f>
        <v>0</v>
      </c>
    </row>
    <row r="71" spans="1:60">
      <c r="A71" s="1245"/>
      <c r="B71" s="1221" t="s">
        <v>363</v>
      </c>
      <c r="C71" s="1251" t="e">
        <f t="shared" ref="C71:Q71" si="114">+C70/C58</f>
        <v>#DIV/0!</v>
      </c>
      <c r="D71" s="1251" t="e">
        <f t="shared" si="114"/>
        <v>#DIV/0!</v>
      </c>
      <c r="E71" s="1251" t="e">
        <f t="shared" si="114"/>
        <v>#DIV/0!</v>
      </c>
      <c r="F71" s="1251" t="e">
        <f t="shared" si="114"/>
        <v>#DIV/0!</v>
      </c>
      <c r="G71" s="1251" t="e">
        <f t="shared" si="114"/>
        <v>#DIV/0!</v>
      </c>
      <c r="H71" s="1251" t="e">
        <f t="shared" si="114"/>
        <v>#DIV/0!</v>
      </c>
      <c r="I71" s="1251" t="e">
        <f t="shared" si="114"/>
        <v>#DIV/0!</v>
      </c>
      <c r="J71" s="1251" t="e">
        <f t="shared" si="114"/>
        <v>#DIV/0!</v>
      </c>
      <c r="K71" s="1251" t="e">
        <f t="shared" si="114"/>
        <v>#DIV/0!</v>
      </c>
      <c r="L71" s="1251" t="e">
        <f t="shared" si="114"/>
        <v>#DIV/0!</v>
      </c>
      <c r="M71" s="1251" t="e">
        <f t="shared" si="114"/>
        <v>#DIV/0!</v>
      </c>
      <c r="N71" s="1251" t="e">
        <f t="shared" si="114"/>
        <v>#DIV/0!</v>
      </c>
      <c r="O71" s="1251" t="e">
        <f t="shared" si="114"/>
        <v>#DIV/0!</v>
      </c>
      <c r="P71" s="1251" t="e">
        <f t="shared" si="114"/>
        <v>#DIV/0!</v>
      </c>
      <c r="Q71" s="1251" t="e">
        <f t="shared" si="114"/>
        <v>#DIV/0!</v>
      </c>
      <c r="R71" s="1252" t="e">
        <f>+R70/R58</f>
        <v>#DIV/0!</v>
      </c>
    </row>
    <row r="72" spans="1:60" s="57" customFormat="1">
      <c r="A72" s="1259"/>
      <c r="B72" s="1260" t="s">
        <v>365</v>
      </c>
      <c r="C72" s="1261">
        <f>+C67+C69</f>
        <v>0</v>
      </c>
      <c r="D72" s="1261">
        <f t="shared" ref="D72" si="115">+D67+D69</f>
        <v>0</v>
      </c>
      <c r="E72" s="1261">
        <f>+E67+E69</f>
        <v>0</v>
      </c>
      <c r="F72" s="1261">
        <f t="shared" ref="F72:Q72" si="116">+F67+F69</f>
        <v>0</v>
      </c>
      <c r="G72" s="1261">
        <f t="shared" si="116"/>
        <v>0</v>
      </c>
      <c r="H72" s="1261">
        <f t="shared" si="116"/>
        <v>0</v>
      </c>
      <c r="I72" s="1261">
        <f t="shared" si="116"/>
        <v>0</v>
      </c>
      <c r="J72" s="1261">
        <f t="shared" si="116"/>
        <v>0</v>
      </c>
      <c r="K72" s="1261">
        <f t="shared" si="116"/>
        <v>0</v>
      </c>
      <c r="L72" s="1261">
        <f t="shared" si="116"/>
        <v>0</v>
      </c>
      <c r="M72" s="1261">
        <f t="shared" si="116"/>
        <v>0</v>
      </c>
      <c r="N72" s="1261">
        <f t="shared" si="116"/>
        <v>0</v>
      </c>
      <c r="O72" s="1261">
        <f t="shared" si="116"/>
        <v>0</v>
      </c>
      <c r="P72" s="1261">
        <f t="shared" si="116"/>
        <v>0</v>
      </c>
      <c r="Q72" s="1261">
        <f t="shared" si="116"/>
        <v>0</v>
      </c>
      <c r="R72" s="1261">
        <f>SUM(C72:Q72)</f>
        <v>0</v>
      </c>
      <c r="S72" s="1262"/>
      <c r="T72" s="1263"/>
      <c r="U72" s="1263"/>
      <c r="V72" s="1263"/>
      <c r="W72" s="1263"/>
      <c r="X72" s="1263"/>
      <c r="Y72" s="1263"/>
      <c r="Z72" s="1263"/>
      <c r="AA72" s="1263"/>
      <c r="AB72" s="1263"/>
      <c r="AC72" s="1263"/>
      <c r="AD72" s="1263"/>
      <c r="AE72" s="1263"/>
      <c r="AF72" s="1263"/>
      <c r="AG72" s="1263"/>
      <c r="AH72" s="1263"/>
      <c r="AI72" s="1263"/>
      <c r="AJ72" s="1263"/>
      <c r="AK72" s="1263"/>
      <c r="AL72" s="1263"/>
      <c r="AM72" s="1263"/>
      <c r="AN72" s="1263"/>
      <c r="AO72" s="1263"/>
      <c r="AP72" s="1263"/>
      <c r="AQ72" s="1263"/>
      <c r="AR72" s="1263"/>
      <c r="AS72" s="1263"/>
      <c r="AT72" s="1263"/>
      <c r="AU72" s="1263"/>
      <c r="AV72" s="1263"/>
      <c r="AW72" s="1263"/>
      <c r="AX72" s="1263"/>
      <c r="AY72" s="1263"/>
      <c r="AZ72" s="1263"/>
      <c r="BA72" s="1263"/>
      <c r="BB72" s="1263"/>
      <c r="BC72" s="1263"/>
      <c r="BD72" s="1263"/>
      <c r="BE72" s="1263"/>
      <c r="BF72" s="1263"/>
      <c r="BG72" s="1263"/>
      <c r="BH72" s="1263"/>
    </row>
    <row r="73" spans="1:60">
      <c r="A73" s="1245"/>
      <c r="B73" s="1221" t="s">
        <v>363</v>
      </c>
      <c r="C73" s="1251" t="e">
        <f t="shared" ref="C73:R73" si="117">+C72/C58</f>
        <v>#DIV/0!</v>
      </c>
      <c r="D73" s="1251" t="e">
        <f t="shared" si="117"/>
        <v>#DIV/0!</v>
      </c>
      <c r="E73" s="1251" t="e">
        <f t="shared" si="117"/>
        <v>#DIV/0!</v>
      </c>
      <c r="F73" s="1251" t="e">
        <f t="shared" si="117"/>
        <v>#DIV/0!</v>
      </c>
      <c r="G73" s="1251" t="e">
        <f t="shared" si="117"/>
        <v>#DIV/0!</v>
      </c>
      <c r="H73" s="1251" t="e">
        <f t="shared" si="117"/>
        <v>#DIV/0!</v>
      </c>
      <c r="I73" s="1251" t="e">
        <f t="shared" si="117"/>
        <v>#DIV/0!</v>
      </c>
      <c r="J73" s="1251" t="e">
        <f t="shared" si="117"/>
        <v>#DIV/0!</v>
      </c>
      <c r="K73" s="1251" t="e">
        <f t="shared" si="117"/>
        <v>#DIV/0!</v>
      </c>
      <c r="L73" s="1251" t="e">
        <f t="shared" si="117"/>
        <v>#DIV/0!</v>
      </c>
      <c r="M73" s="1251" t="e">
        <f t="shared" si="117"/>
        <v>#DIV/0!</v>
      </c>
      <c r="N73" s="1251" t="e">
        <f t="shared" si="117"/>
        <v>#DIV/0!</v>
      </c>
      <c r="O73" s="1251" t="e">
        <f t="shared" si="117"/>
        <v>#DIV/0!</v>
      </c>
      <c r="P73" s="1251" t="e">
        <f t="shared" si="117"/>
        <v>#DIV/0!</v>
      </c>
      <c r="Q73" s="1251" t="e">
        <f t="shared" si="117"/>
        <v>#DIV/0!</v>
      </c>
      <c r="R73" s="1251" t="e">
        <f t="shared" si="117"/>
        <v>#DIV/0!</v>
      </c>
    </row>
  </sheetData>
  <mergeCells count="21">
    <mergeCell ref="R7:R8"/>
    <mergeCell ref="C7:E7"/>
    <mergeCell ref="F7:H7"/>
    <mergeCell ref="I7:K7"/>
    <mergeCell ref="L7:N7"/>
    <mergeCell ref="O7:Q7"/>
    <mergeCell ref="A6:R6"/>
    <mergeCell ref="A29:S29"/>
    <mergeCell ref="R30:R31"/>
    <mergeCell ref="C30:E30"/>
    <mergeCell ref="F30:H30"/>
    <mergeCell ref="I30:K30"/>
    <mergeCell ref="L30:N30"/>
    <mergeCell ref="O30:Q30"/>
    <mergeCell ref="A52:S52"/>
    <mergeCell ref="R53:R54"/>
    <mergeCell ref="C53:E53"/>
    <mergeCell ref="F53:H53"/>
    <mergeCell ref="I53:K53"/>
    <mergeCell ref="L53:N53"/>
    <mergeCell ref="O53:Q5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1:V88"/>
  <sheetViews>
    <sheetView zoomScale="110" zoomScaleNormal="110" zoomScaleSheetLayoutView="136" workbookViewId="0">
      <pane xSplit="2" ySplit="8" topLeftCell="C84" activePane="bottomRight" state="frozen"/>
      <selection pane="topRight" activeCell="C1" sqref="C1"/>
      <selection pane="bottomLeft" activeCell="A9" sqref="A9"/>
      <selection pane="bottomRight" activeCell="B95" sqref="B95"/>
    </sheetView>
  </sheetViews>
  <sheetFormatPr defaultColWidth="9.140625" defaultRowHeight="18.75"/>
  <cols>
    <col min="1" max="1" width="3.85546875" style="1265" customWidth="1"/>
    <col min="2" max="2" width="40.42578125" style="1265" bestFit="1" customWidth="1"/>
    <col min="3" max="3" width="13.5703125" style="1266" bestFit="1" customWidth="1"/>
    <col min="4" max="4" width="12.140625" style="1266" bestFit="1" customWidth="1"/>
    <col min="5" max="5" width="12.140625" style="1266" customWidth="1"/>
    <col min="6" max="7" width="12.140625" style="1265" bestFit="1" customWidth="1"/>
    <col min="8" max="8" width="12.140625" style="1265" customWidth="1"/>
    <col min="9" max="10" width="12.140625" style="1265" bestFit="1" customWidth="1"/>
    <col min="11" max="11" width="12.140625" style="1265" customWidth="1"/>
    <col min="12" max="13" width="12.140625" style="1265" bestFit="1" customWidth="1"/>
    <col min="14" max="14" width="12.140625" style="1265" customWidth="1"/>
    <col min="15" max="16" width="12.140625" style="1265" bestFit="1" customWidth="1"/>
    <col min="17" max="18" width="12.140625" style="1265" customWidth="1"/>
    <col min="19" max="19" width="13.7109375" style="1267" customWidth="1"/>
    <col min="20" max="20" width="10" style="1267" bestFit="1" customWidth="1"/>
    <col min="21" max="22" width="9.140625" style="1267"/>
    <col min="23" max="16384" width="9.140625" style="1265"/>
  </cols>
  <sheetData>
    <row r="1" spans="1:19" s="1267" customFormat="1">
      <c r="A1" s="1264" t="s">
        <v>384</v>
      </c>
      <c r="B1" s="1265"/>
      <c r="C1" s="1266"/>
      <c r="D1" s="1266"/>
      <c r="E1" s="1266"/>
      <c r="F1" s="1265"/>
      <c r="G1" s="1265"/>
      <c r="H1" s="1265"/>
      <c r="I1" s="1265"/>
      <c r="J1" s="1265"/>
      <c r="K1" s="1265"/>
      <c r="L1" s="1265"/>
      <c r="M1" s="1265"/>
      <c r="N1" s="1265"/>
      <c r="O1" s="1265"/>
      <c r="P1" s="1265"/>
      <c r="Q1" s="1265"/>
      <c r="R1" s="1265"/>
    </row>
    <row r="2" spans="1:19" s="1267" customFormat="1" ht="21">
      <c r="A2" s="1265"/>
      <c r="B2" s="1265"/>
      <c r="C2" s="1268"/>
      <c r="D2" s="1268"/>
      <c r="E2" s="1219" t="s">
        <v>598</v>
      </c>
      <c r="F2" s="1219" t="s">
        <v>599</v>
      </c>
      <c r="G2" s="1220" t="s">
        <v>600</v>
      </c>
      <c r="H2" s="1220" t="s">
        <v>0</v>
      </c>
      <c r="I2" s="1265"/>
      <c r="J2" s="1265"/>
      <c r="K2" s="1265"/>
      <c r="L2" s="1265"/>
      <c r="M2" s="1265"/>
      <c r="N2" s="1265"/>
      <c r="O2" s="1265"/>
      <c r="P2" s="1265"/>
      <c r="Q2" s="1265"/>
      <c r="R2" s="1265"/>
    </row>
    <row r="3" spans="1:19" s="1267" customFormat="1" ht="21">
      <c r="A3" s="1265"/>
      <c r="B3" s="1269" t="s">
        <v>383</v>
      </c>
      <c r="C3" s="1266" t="s">
        <v>390</v>
      </c>
      <c r="D3" s="1266"/>
      <c r="E3" s="1222">
        <f>+C24+F24+I24+L24+O24</f>
        <v>0</v>
      </c>
      <c r="F3" s="1222">
        <f>+D24+G24+J24+M24+P24</f>
        <v>0</v>
      </c>
      <c r="G3" s="1222">
        <f t="shared" ref="G3" si="0">+E24+H24+K24+N24+Q24</f>
        <v>0</v>
      </c>
      <c r="H3" s="1222">
        <f>SUM(E3:G3)</f>
        <v>0</v>
      </c>
      <c r="I3" s="1266"/>
      <c r="J3" s="1266"/>
      <c r="K3" s="1266"/>
      <c r="L3" s="1266"/>
      <c r="M3" s="1266"/>
      <c r="N3" s="1266"/>
      <c r="O3" s="1266"/>
      <c r="P3" s="1266"/>
      <c r="Q3" s="1266"/>
      <c r="R3" s="1270"/>
    </row>
    <row r="4" spans="1:19" s="1267" customFormat="1">
      <c r="A4" s="1265"/>
      <c r="B4" s="1269" t="s">
        <v>604</v>
      </c>
      <c r="C4" s="1266" t="s">
        <v>67</v>
      </c>
      <c r="D4" s="1266"/>
      <c r="E4" s="1266"/>
      <c r="F4" s="1266"/>
      <c r="G4" s="1266"/>
      <c r="H4" s="1266"/>
      <c r="I4" s="1266"/>
      <c r="J4" s="1266"/>
      <c r="K4" s="1266"/>
      <c r="L4" s="1266"/>
      <c r="M4" s="1266"/>
      <c r="N4" s="1266"/>
      <c r="O4" s="1266"/>
      <c r="P4" s="1266"/>
      <c r="Q4" s="1266"/>
      <c r="R4" s="1270"/>
    </row>
    <row r="5" spans="1:19" s="1267" customFormat="1">
      <c r="A5" s="1265"/>
      <c r="B5" s="1269" t="s">
        <v>388</v>
      </c>
      <c r="C5" s="1271" t="s">
        <v>389</v>
      </c>
      <c r="D5" s="1271" t="s">
        <v>391</v>
      </c>
      <c r="E5" s="1271"/>
      <c r="F5" s="1271"/>
      <c r="G5" s="1271"/>
      <c r="H5" s="1271"/>
      <c r="I5" s="1271"/>
      <c r="J5" s="1271"/>
      <c r="K5" s="1271"/>
      <c r="L5" s="1271"/>
      <c r="M5" s="1271"/>
      <c r="N5" s="1266"/>
      <c r="O5" s="1271"/>
      <c r="P5" s="1271"/>
      <c r="Q5" s="1266"/>
      <c r="R5" s="1270"/>
    </row>
    <row r="6" spans="1:19" s="1267" customFormat="1">
      <c r="A6" s="1272" t="s">
        <v>0</v>
      </c>
      <c r="B6" s="1272"/>
      <c r="C6" s="1272"/>
      <c r="D6" s="1272"/>
      <c r="E6" s="1272"/>
      <c r="F6" s="1272"/>
      <c r="G6" s="1272"/>
      <c r="H6" s="1272"/>
      <c r="I6" s="1272"/>
      <c r="J6" s="1272"/>
      <c r="K6" s="1272"/>
      <c r="L6" s="1272"/>
      <c r="M6" s="1272"/>
      <c r="N6" s="1272"/>
      <c r="O6" s="1272"/>
      <c r="P6" s="1272"/>
      <c r="Q6" s="1272"/>
      <c r="R6" s="1272"/>
      <c r="S6" s="1272"/>
    </row>
    <row r="7" spans="1:19" s="1267" customFormat="1" ht="25.15" customHeight="1" thickBot="1">
      <c r="A7" s="1265"/>
      <c r="B7" s="1269" t="s">
        <v>114</v>
      </c>
      <c r="C7" s="1273" t="s">
        <v>382</v>
      </c>
      <c r="D7" s="1274"/>
      <c r="E7" s="1275"/>
      <c r="F7" s="1273" t="s">
        <v>381</v>
      </c>
      <c r="G7" s="1274"/>
      <c r="H7" s="1275"/>
      <c r="I7" s="1273" t="s">
        <v>385</v>
      </c>
      <c r="J7" s="1274"/>
      <c r="K7" s="1275"/>
      <c r="L7" s="1273" t="s">
        <v>386</v>
      </c>
      <c r="M7" s="1274"/>
      <c r="N7" s="1275"/>
      <c r="O7" s="1273" t="s">
        <v>392</v>
      </c>
      <c r="P7" s="1274"/>
      <c r="Q7" s="1275"/>
      <c r="R7" s="1276" t="s">
        <v>0</v>
      </c>
      <c r="S7" s="1277"/>
    </row>
    <row r="8" spans="1:19" s="1267" customFormat="1" ht="21">
      <c r="A8" s="1278"/>
      <c r="B8" s="1279"/>
      <c r="C8" s="1231" t="s">
        <v>601</v>
      </c>
      <c r="D8" s="1231" t="s">
        <v>602</v>
      </c>
      <c r="E8" s="1231" t="s">
        <v>603</v>
      </c>
      <c r="F8" s="1231" t="s">
        <v>601</v>
      </c>
      <c r="G8" s="1231" t="s">
        <v>602</v>
      </c>
      <c r="H8" s="1231" t="s">
        <v>603</v>
      </c>
      <c r="I8" s="1231" t="s">
        <v>601</v>
      </c>
      <c r="J8" s="1231" t="s">
        <v>602</v>
      </c>
      <c r="K8" s="1231" t="s">
        <v>603</v>
      </c>
      <c r="L8" s="1231" t="s">
        <v>601</v>
      </c>
      <c r="M8" s="1231" t="s">
        <v>602</v>
      </c>
      <c r="N8" s="1231" t="s">
        <v>603</v>
      </c>
      <c r="O8" s="1231" t="s">
        <v>601</v>
      </c>
      <c r="P8" s="1231" t="s">
        <v>602</v>
      </c>
      <c r="Q8" s="1231" t="s">
        <v>603</v>
      </c>
      <c r="R8" s="1280"/>
      <c r="S8" s="1281"/>
    </row>
    <row r="9" spans="1:19" s="1267" customFormat="1">
      <c r="A9" s="1282" t="s">
        <v>88</v>
      </c>
      <c r="B9" s="1265"/>
      <c r="C9" s="1283">
        <f>+C37+C65</f>
        <v>0</v>
      </c>
      <c r="D9" s="1283">
        <f t="shared" ref="D9:R9" si="1">+D37+D65</f>
        <v>0</v>
      </c>
      <c r="E9" s="1283">
        <f t="shared" si="1"/>
        <v>0</v>
      </c>
      <c r="F9" s="1283">
        <f t="shared" si="1"/>
        <v>0</v>
      </c>
      <c r="G9" s="1283">
        <f t="shared" si="1"/>
        <v>0</v>
      </c>
      <c r="H9" s="1283">
        <f t="shared" si="1"/>
        <v>0</v>
      </c>
      <c r="I9" s="1283">
        <f t="shared" si="1"/>
        <v>0</v>
      </c>
      <c r="J9" s="1283">
        <f t="shared" si="1"/>
        <v>0</v>
      </c>
      <c r="K9" s="1283">
        <f t="shared" si="1"/>
        <v>0</v>
      </c>
      <c r="L9" s="1283">
        <f t="shared" si="1"/>
        <v>0</v>
      </c>
      <c r="M9" s="1283">
        <f t="shared" si="1"/>
        <v>0</v>
      </c>
      <c r="N9" s="1283">
        <f t="shared" si="1"/>
        <v>0</v>
      </c>
      <c r="O9" s="1283">
        <f t="shared" si="1"/>
        <v>0</v>
      </c>
      <c r="P9" s="1283">
        <f t="shared" si="1"/>
        <v>0</v>
      </c>
      <c r="Q9" s="1283">
        <f t="shared" si="1"/>
        <v>0</v>
      </c>
      <c r="R9" s="1283">
        <f t="shared" si="1"/>
        <v>0</v>
      </c>
      <c r="S9" s="1284"/>
    </row>
    <row r="10" spans="1:19" s="1267" customFormat="1">
      <c r="A10" s="1282" t="s">
        <v>380</v>
      </c>
      <c r="B10" s="1264"/>
      <c r="C10" s="1283">
        <f>+C38+C66</f>
        <v>0</v>
      </c>
      <c r="D10" s="1283">
        <f t="shared" ref="D10:R10" si="2">+D38+D66</f>
        <v>0</v>
      </c>
      <c r="E10" s="1283">
        <f t="shared" si="2"/>
        <v>0</v>
      </c>
      <c r="F10" s="1283">
        <f t="shared" si="2"/>
        <v>0</v>
      </c>
      <c r="G10" s="1283">
        <f t="shared" si="2"/>
        <v>0</v>
      </c>
      <c r="H10" s="1283">
        <f t="shared" si="2"/>
        <v>0</v>
      </c>
      <c r="I10" s="1283">
        <f t="shared" si="2"/>
        <v>0</v>
      </c>
      <c r="J10" s="1283">
        <f t="shared" si="2"/>
        <v>0</v>
      </c>
      <c r="K10" s="1283">
        <f t="shared" si="2"/>
        <v>0</v>
      </c>
      <c r="L10" s="1283">
        <f t="shared" si="2"/>
        <v>0</v>
      </c>
      <c r="M10" s="1283">
        <f t="shared" si="2"/>
        <v>0</v>
      </c>
      <c r="N10" s="1283">
        <f t="shared" si="2"/>
        <v>0</v>
      </c>
      <c r="O10" s="1283">
        <f t="shared" si="2"/>
        <v>0</v>
      </c>
      <c r="P10" s="1283">
        <f t="shared" si="2"/>
        <v>0</v>
      </c>
      <c r="Q10" s="1283">
        <f t="shared" si="2"/>
        <v>0</v>
      </c>
      <c r="R10" s="1283">
        <f t="shared" si="2"/>
        <v>0</v>
      </c>
      <c r="S10" s="1284"/>
    </row>
    <row r="11" spans="1:19" s="1267" customFormat="1">
      <c r="A11" s="1282"/>
      <c r="B11" s="1264"/>
      <c r="S11" s="1285"/>
    </row>
    <row r="12" spans="1:19" s="1267" customFormat="1">
      <c r="A12" s="1282" t="s">
        <v>70</v>
      </c>
      <c r="B12" s="1264"/>
      <c r="C12" s="1286">
        <f>+C9*C10</f>
        <v>0</v>
      </c>
      <c r="D12" s="1286">
        <f t="shared" ref="D12" si="3">+D9*D10</f>
        <v>0</v>
      </c>
      <c r="E12" s="1286">
        <f t="shared" ref="E12:G12" si="4">+E9*E10</f>
        <v>0</v>
      </c>
      <c r="F12" s="1286">
        <f t="shared" si="4"/>
        <v>0</v>
      </c>
      <c r="G12" s="1286">
        <f t="shared" si="4"/>
        <v>0</v>
      </c>
      <c r="H12" s="1286">
        <f t="shared" ref="H12:N12" si="5">+H9*H10</f>
        <v>0</v>
      </c>
      <c r="I12" s="1286">
        <f t="shared" si="5"/>
        <v>0</v>
      </c>
      <c r="J12" s="1286">
        <f t="shared" si="5"/>
        <v>0</v>
      </c>
      <c r="K12" s="1286">
        <f t="shared" si="5"/>
        <v>0</v>
      </c>
      <c r="L12" s="1286">
        <f t="shared" si="5"/>
        <v>0</v>
      </c>
      <c r="M12" s="1286">
        <f t="shared" si="5"/>
        <v>0</v>
      </c>
      <c r="N12" s="1286">
        <f t="shared" si="5"/>
        <v>0</v>
      </c>
      <c r="O12" s="1286">
        <f t="shared" ref="O12:Q12" si="6">+O9*O10</f>
        <v>0</v>
      </c>
      <c r="P12" s="1286">
        <f t="shared" si="6"/>
        <v>0</v>
      </c>
      <c r="Q12" s="1286">
        <f t="shared" si="6"/>
        <v>0</v>
      </c>
      <c r="R12" s="1286">
        <f>SUM(C12:Q12)</f>
        <v>0</v>
      </c>
      <c r="S12" s="1285"/>
    </row>
    <row r="13" spans="1:19" s="1267" customFormat="1">
      <c r="A13" s="1287" t="s">
        <v>378</v>
      </c>
      <c r="B13" s="1265"/>
      <c r="D13" s="1266"/>
      <c r="E13" s="1266"/>
      <c r="G13" s="1266"/>
      <c r="H13" s="1266"/>
      <c r="J13" s="1266"/>
      <c r="K13" s="1266"/>
      <c r="M13" s="1266"/>
      <c r="N13" s="1266"/>
      <c r="P13" s="1266"/>
      <c r="Q13" s="1266"/>
      <c r="R13" s="1265"/>
      <c r="S13" s="1285"/>
    </row>
    <row r="14" spans="1:19" s="1290" customFormat="1">
      <c r="A14" s="1288"/>
      <c r="B14" s="1289" t="s">
        <v>377</v>
      </c>
      <c r="C14" s="1290">
        <f t="shared" ref="C14:D14" si="7">-3200*C9</f>
        <v>0</v>
      </c>
      <c r="D14" s="1290">
        <f>-1800*D9</f>
        <v>0</v>
      </c>
      <c r="E14" s="1290">
        <f t="shared" ref="E14:G14" si="8">-3200*E9</f>
        <v>0</v>
      </c>
      <c r="F14" s="1290">
        <f t="shared" si="8"/>
        <v>0</v>
      </c>
      <c r="G14" s="1290">
        <f>-1800*G9</f>
        <v>0</v>
      </c>
      <c r="H14" s="1290">
        <f t="shared" ref="H14:I14" si="9">-3200*H9</f>
        <v>0</v>
      </c>
      <c r="I14" s="1290">
        <f t="shared" si="9"/>
        <v>0</v>
      </c>
      <c r="J14" s="1290">
        <f>-1800*J9</f>
        <v>0</v>
      </c>
      <c r="K14" s="1290">
        <f t="shared" ref="K14:L14" si="10">-3200*K9</f>
        <v>0</v>
      </c>
      <c r="L14" s="1290">
        <f t="shared" si="10"/>
        <v>0</v>
      </c>
      <c r="M14" s="1290">
        <f>-1800*M9</f>
        <v>0</v>
      </c>
      <c r="N14" s="1290">
        <f t="shared" ref="N14:O14" si="11">-3200*N9</f>
        <v>0</v>
      </c>
      <c r="O14" s="1290">
        <f t="shared" si="11"/>
        <v>0</v>
      </c>
      <c r="P14" s="1290">
        <f>-1800*P9</f>
        <v>0</v>
      </c>
      <c r="Q14" s="1290">
        <f t="shared" ref="Q14" si="12">-3200*Q9</f>
        <v>0</v>
      </c>
      <c r="R14" s="1290">
        <f t="shared" ref="R14:R25" si="13">SUM(C14:Q14)</f>
        <v>0</v>
      </c>
      <c r="S14" s="1291"/>
    </row>
    <row r="15" spans="1:19" s="1290" customFormat="1">
      <c r="A15" s="1288"/>
      <c r="B15" s="1289" t="s">
        <v>376</v>
      </c>
      <c r="C15" s="1290">
        <f t="shared" ref="C15:D15" si="14">-1150*C9</f>
        <v>0</v>
      </c>
      <c r="D15" s="1290">
        <f>-600*D9</f>
        <v>0</v>
      </c>
      <c r="E15" s="1290">
        <f t="shared" ref="E15:G15" si="15">-1150*E9</f>
        <v>0</v>
      </c>
      <c r="F15" s="1290">
        <f t="shared" si="15"/>
        <v>0</v>
      </c>
      <c r="G15" s="1290">
        <f>-600*G9</f>
        <v>0</v>
      </c>
      <c r="H15" s="1290">
        <f t="shared" ref="H15:I15" si="16">-1150*H9</f>
        <v>0</v>
      </c>
      <c r="I15" s="1290">
        <f t="shared" si="16"/>
        <v>0</v>
      </c>
      <c r="J15" s="1290">
        <f>-600*J9</f>
        <v>0</v>
      </c>
      <c r="K15" s="1290">
        <f t="shared" ref="K15:L15" si="17">-1150*K9</f>
        <v>0</v>
      </c>
      <c r="L15" s="1290">
        <f t="shared" si="17"/>
        <v>0</v>
      </c>
      <c r="M15" s="1290">
        <f>-600*M9</f>
        <v>0</v>
      </c>
      <c r="N15" s="1290">
        <f t="shared" ref="N15:O15" si="18">-1150*N9</f>
        <v>0</v>
      </c>
      <c r="O15" s="1290">
        <f t="shared" si="18"/>
        <v>0</v>
      </c>
      <c r="P15" s="1290">
        <f>-600*P9</f>
        <v>0</v>
      </c>
      <c r="Q15" s="1290">
        <f t="shared" ref="Q15" si="19">-1150*Q9</f>
        <v>0</v>
      </c>
      <c r="R15" s="1290">
        <f t="shared" si="13"/>
        <v>0</v>
      </c>
      <c r="S15" s="1291"/>
    </row>
    <row r="16" spans="1:19" s="1290" customFormat="1">
      <c r="A16" s="1288"/>
      <c r="B16" s="1292" t="s">
        <v>375</v>
      </c>
      <c r="E16" s="1290">
        <f>-200*E9</f>
        <v>0</v>
      </c>
      <c r="H16" s="1290">
        <f>-200*H9</f>
        <v>0</v>
      </c>
      <c r="K16" s="1290">
        <f>-200*K9</f>
        <v>0</v>
      </c>
      <c r="N16" s="1290">
        <f>-200*N9</f>
        <v>0</v>
      </c>
      <c r="Q16" s="1290">
        <f>-200*Q9</f>
        <v>0</v>
      </c>
      <c r="R16" s="1290">
        <f t="shared" si="13"/>
        <v>0</v>
      </c>
      <c r="S16" s="1291"/>
    </row>
    <row r="17" spans="1:22" s="1290" customFormat="1">
      <c r="A17" s="1288"/>
      <c r="B17" s="1292" t="s">
        <v>374</v>
      </c>
      <c r="E17" s="1290">
        <f>-1000*E9</f>
        <v>0</v>
      </c>
      <c r="R17" s="1290">
        <f t="shared" si="13"/>
        <v>0</v>
      </c>
      <c r="S17" s="1291"/>
    </row>
    <row r="18" spans="1:22" s="1290" customFormat="1">
      <c r="A18" s="1288"/>
      <c r="B18" s="1292" t="s">
        <v>373</v>
      </c>
      <c r="E18" s="1290">
        <f>-500*E9</f>
        <v>0</v>
      </c>
      <c r="R18" s="1290">
        <f t="shared" si="13"/>
        <v>0</v>
      </c>
      <c r="S18" s="1291"/>
    </row>
    <row r="19" spans="1:22" s="1289" customFormat="1">
      <c r="A19" s="1288"/>
      <c r="B19" s="1292" t="s">
        <v>372</v>
      </c>
      <c r="C19" s="1290"/>
      <c r="D19" s="1290"/>
      <c r="E19" s="1290"/>
      <c r="F19" s="1290"/>
      <c r="G19" s="1290"/>
      <c r="H19" s="1290"/>
      <c r="I19" s="1290"/>
      <c r="J19" s="1290"/>
      <c r="K19" s="1290"/>
      <c r="L19" s="1290"/>
      <c r="M19" s="1290"/>
      <c r="N19" s="1290"/>
      <c r="O19" s="1290"/>
      <c r="P19" s="1290"/>
      <c r="Q19" s="1290"/>
      <c r="R19" s="1290">
        <f t="shared" si="13"/>
        <v>0</v>
      </c>
      <c r="S19" s="1291"/>
      <c r="T19" s="1290"/>
      <c r="U19" s="1290"/>
      <c r="V19" s="1290"/>
    </row>
    <row r="20" spans="1:22" s="1289" customFormat="1">
      <c r="A20" s="1288"/>
      <c r="B20" s="1292" t="s">
        <v>371</v>
      </c>
      <c r="C20" s="1290"/>
      <c r="D20" s="1290"/>
      <c r="E20" s="1290"/>
      <c r="F20" s="1290"/>
      <c r="G20" s="1290"/>
      <c r="H20" s="1290"/>
      <c r="I20" s="1290"/>
      <c r="J20" s="1290"/>
      <c r="K20" s="1290"/>
      <c r="L20" s="1290"/>
      <c r="M20" s="1290"/>
      <c r="N20" s="1290"/>
      <c r="O20" s="1290"/>
      <c r="P20" s="1290"/>
      <c r="Q20" s="1290"/>
      <c r="R20" s="1290">
        <f t="shared" si="13"/>
        <v>0</v>
      </c>
      <c r="S20" s="1291"/>
      <c r="T20" s="1290"/>
      <c r="U20" s="1290"/>
      <c r="V20" s="1290"/>
    </row>
    <row r="21" spans="1:22">
      <c r="A21" s="1293"/>
      <c r="B21" s="1269" t="s">
        <v>370</v>
      </c>
      <c r="C21" s="1294">
        <f>SUM(C14:C20)</f>
        <v>0</v>
      </c>
      <c r="D21" s="1294">
        <f t="shared" ref="D21" si="20">SUM(D14:D20)</f>
        <v>0</v>
      </c>
      <c r="E21" s="1294">
        <f t="shared" ref="E21:G21" si="21">SUM(E14:E20)</f>
        <v>0</v>
      </c>
      <c r="F21" s="1294">
        <f t="shared" si="21"/>
        <v>0</v>
      </c>
      <c r="G21" s="1294">
        <f t="shared" si="21"/>
        <v>0</v>
      </c>
      <c r="H21" s="1294">
        <f t="shared" ref="H21:N21" si="22">SUM(H14:H20)</f>
        <v>0</v>
      </c>
      <c r="I21" s="1294">
        <f t="shared" si="22"/>
        <v>0</v>
      </c>
      <c r="J21" s="1294">
        <f t="shared" si="22"/>
        <v>0</v>
      </c>
      <c r="K21" s="1294">
        <f t="shared" si="22"/>
        <v>0</v>
      </c>
      <c r="L21" s="1294">
        <f t="shared" si="22"/>
        <v>0</v>
      </c>
      <c r="M21" s="1294">
        <f t="shared" si="22"/>
        <v>0</v>
      </c>
      <c r="N21" s="1294">
        <f t="shared" si="22"/>
        <v>0</v>
      </c>
      <c r="O21" s="1294">
        <f t="shared" ref="O21:Q21" si="23">SUM(O14:O20)</f>
        <v>0</v>
      </c>
      <c r="P21" s="1294">
        <f t="shared" si="23"/>
        <v>0</v>
      </c>
      <c r="Q21" s="1294">
        <f t="shared" si="23"/>
        <v>0</v>
      </c>
      <c r="R21" s="1267">
        <f t="shared" si="13"/>
        <v>0</v>
      </c>
      <c r="S21" s="1285"/>
    </row>
    <row r="22" spans="1:22" s="1298" customFormat="1">
      <c r="A22" s="1295"/>
      <c r="B22" s="1296" t="s">
        <v>369</v>
      </c>
      <c r="C22" s="1297">
        <f t="shared" ref="C22:D22" si="24">+C12+C21</f>
        <v>0</v>
      </c>
      <c r="D22" s="1297">
        <f t="shared" si="24"/>
        <v>0</v>
      </c>
      <c r="E22" s="1297">
        <f t="shared" ref="E22:G22" si="25">+E12+E21</f>
        <v>0</v>
      </c>
      <c r="F22" s="1297">
        <f t="shared" si="25"/>
        <v>0</v>
      </c>
      <c r="G22" s="1297">
        <f t="shared" si="25"/>
        <v>0</v>
      </c>
      <c r="H22" s="1297">
        <f t="shared" ref="H22:N22" si="26">+H12+H21</f>
        <v>0</v>
      </c>
      <c r="I22" s="1297">
        <f t="shared" si="26"/>
        <v>0</v>
      </c>
      <c r="J22" s="1297">
        <f t="shared" si="26"/>
        <v>0</v>
      </c>
      <c r="K22" s="1297">
        <f t="shared" si="26"/>
        <v>0</v>
      </c>
      <c r="L22" s="1297">
        <f t="shared" si="26"/>
        <v>0</v>
      </c>
      <c r="M22" s="1297">
        <f t="shared" si="26"/>
        <v>0</v>
      </c>
      <c r="N22" s="1297">
        <f t="shared" si="26"/>
        <v>0</v>
      </c>
      <c r="O22" s="1297">
        <f t="shared" ref="O22:Q22" si="27">+O12+O21</f>
        <v>0</v>
      </c>
      <c r="P22" s="1297">
        <f t="shared" si="27"/>
        <v>0</v>
      </c>
      <c r="Q22" s="1297">
        <f t="shared" si="27"/>
        <v>0</v>
      </c>
      <c r="R22" s="1298">
        <f t="shared" si="13"/>
        <v>0</v>
      </c>
      <c r="S22" s="1299" t="s">
        <v>404</v>
      </c>
    </row>
    <row r="23" spans="1:22" s="1267" customFormat="1">
      <c r="A23" s="1293"/>
      <c r="B23" s="1265" t="s">
        <v>387</v>
      </c>
      <c r="C23" s="1300">
        <f>+ROUND(C22*-3%,-1)</f>
        <v>0</v>
      </c>
      <c r="D23" s="1300">
        <f t="shared" ref="D23" si="28">+ROUND(D22*-3%,-1)</f>
        <v>0</v>
      </c>
      <c r="E23" s="1300">
        <f t="shared" ref="E23" si="29">+ROUND(E22*-3%,-1)</f>
        <v>0</v>
      </c>
      <c r="F23" s="1300">
        <f>+ROUND(F22*-3%,-1)</f>
        <v>0</v>
      </c>
      <c r="G23" s="1300">
        <f t="shared" ref="G23:H23" si="30">+ROUND(G22*-3%,-1)</f>
        <v>0</v>
      </c>
      <c r="H23" s="1300">
        <f t="shared" si="30"/>
        <v>0</v>
      </c>
      <c r="I23" s="1300">
        <f>+ROUND(I22*-3%,-1)</f>
        <v>0</v>
      </c>
      <c r="J23" s="1300">
        <f t="shared" ref="J23:K23" si="31">+ROUND(J22*-3%,-1)</f>
        <v>0</v>
      </c>
      <c r="K23" s="1300">
        <f t="shared" si="31"/>
        <v>0</v>
      </c>
      <c r="L23" s="1300">
        <f>+ROUND(L22*-3%,-1)</f>
        <v>0</v>
      </c>
      <c r="M23" s="1300">
        <f t="shared" ref="M23:N23" si="32">+ROUND(M22*-3%,-1)</f>
        <v>0</v>
      </c>
      <c r="N23" s="1300">
        <f t="shared" si="32"/>
        <v>0</v>
      </c>
      <c r="O23" s="1300">
        <f>+ROUND(O22*-3%,-1)</f>
        <v>0</v>
      </c>
      <c r="P23" s="1300">
        <f t="shared" ref="P23:Q23" si="33">+ROUND(P22*-3%,-1)</f>
        <v>0</v>
      </c>
      <c r="Q23" s="1300">
        <f t="shared" si="33"/>
        <v>0</v>
      </c>
      <c r="R23" s="1267">
        <f t="shared" si="13"/>
        <v>0</v>
      </c>
      <c r="S23" s="1285"/>
    </row>
    <row r="24" spans="1:22" s="1267" customFormat="1">
      <c r="A24" s="1293"/>
      <c r="B24" s="1301" t="s">
        <v>368</v>
      </c>
      <c r="C24" s="1302">
        <f t="shared" ref="C24:D24" si="34">+C22+C23</f>
        <v>0</v>
      </c>
      <c r="D24" s="1302">
        <f t="shared" si="34"/>
        <v>0</v>
      </c>
      <c r="E24" s="1302">
        <f t="shared" ref="E24:G24" si="35">+E22+E23</f>
        <v>0</v>
      </c>
      <c r="F24" s="1302">
        <f t="shared" si="35"/>
        <v>0</v>
      </c>
      <c r="G24" s="1302">
        <f t="shared" si="35"/>
        <v>0</v>
      </c>
      <c r="H24" s="1302">
        <f t="shared" ref="H24:N24" si="36">+H22+H23</f>
        <v>0</v>
      </c>
      <c r="I24" s="1302">
        <f t="shared" si="36"/>
        <v>0</v>
      </c>
      <c r="J24" s="1302">
        <f t="shared" si="36"/>
        <v>0</v>
      </c>
      <c r="K24" s="1302">
        <f t="shared" si="36"/>
        <v>0</v>
      </c>
      <c r="L24" s="1302">
        <f t="shared" si="36"/>
        <v>0</v>
      </c>
      <c r="M24" s="1302">
        <f t="shared" si="36"/>
        <v>0</v>
      </c>
      <c r="N24" s="1302">
        <f t="shared" si="36"/>
        <v>0</v>
      </c>
      <c r="O24" s="1302">
        <f t="shared" ref="O24:Q24" si="37">+O22+O23</f>
        <v>0</v>
      </c>
      <c r="P24" s="1302">
        <f t="shared" si="37"/>
        <v>0</v>
      </c>
      <c r="Q24" s="1302">
        <f t="shared" si="37"/>
        <v>0</v>
      </c>
      <c r="R24" s="1267">
        <f t="shared" si="13"/>
        <v>0</v>
      </c>
      <c r="S24" s="1285"/>
    </row>
    <row r="25" spans="1:22" s="1267" customFormat="1">
      <c r="A25" s="1293"/>
      <c r="B25" s="1269" t="s">
        <v>367</v>
      </c>
      <c r="C25" s="1300">
        <f t="shared" ref="C25:D25" si="38">+ROUND(C24*-34%,-1)</f>
        <v>0</v>
      </c>
      <c r="D25" s="1300">
        <f t="shared" si="38"/>
        <v>0</v>
      </c>
      <c r="E25" s="1300">
        <f t="shared" ref="E25:G25" si="39">+ROUND(E24*-34%,-1)</f>
        <v>0</v>
      </c>
      <c r="F25" s="1300">
        <f t="shared" si="39"/>
        <v>0</v>
      </c>
      <c r="G25" s="1300">
        <f t="shared" si="39"/>
        <v>0</v>
      </c>
      <c r="H25" s="1300">
        <f t="shared" ref="H25:N25" si="40">+ROUND(H24*-34%,-1)</f>
        <v>0</v>
      </c>
      <c r="I25" s="1300">
        <f t="shared" si="40"/>
        <v>0</v>
      </c>
      <c r="J25" s="1300">
        <f t="shared" si="40"/>
        <v>0</v>
      </c>
      <c r="K25" s="1300">
        <f t="shared" si="40"/>
        <v>0</v>
      </c>
      <c r="L25" s="1300">
        <f t="shared" si="40"/>
        <v>0</v>
      </c>
      <c r="M25" s="1300">
        <f t="shared" si="40"/>
        <v>0</v>
      </c>
      <c r="N25" s="1300">
        <f t="shared" si="40"/>
        <v>0</v>
      </c>
      <c r="O25" s="1300">
        <f t="shared" ref="O25:Q25" si="41">+ROUND(O24*-34%,-1)</f>
        <v>0</v>
      </c>
      <c r="P25" s="1300">
        <f t="shared" si="41"/>
        <v>0</v>
      </c>
      <c r="Q25" s="1300">
        <f t="shared" si="41"/>
        <v>0</v>
      </c>
      <c r="R25" s="1267">
        <f t="shared" si="13"/>
        <v>0</v>
      </c>
      <c r="S25" s="1285"/>
    </row>
    <row r="26" spans="1:22" s="1267" customFormat="1">
      <c r="A26" s="1293"/>
      <c r="B26" s="1269"/>
      <c r="C26" s="1266"/>
      <c r="D26" s="1266"/>
      <c r="E26" s="1266"/>
      <c r="F26" s="1266"/>
      <c r="G26" s="1266"/>
      <c r="H26" s="1266"/>
      <c r="I26" s="1266"/>
      <c r="J26" s="1266"/>
      <c r="K26" s="1266"/>
      <c r="L26" s="1266"/>
      <c r="M26" s="1266"/>
      <c r="N26" s="1266"/>
      <c r="O26" s="1266"/>
      <c r="P26" s="1266"/>
      <c r="Q26" s="1266"/>
      <c r="R26" s="1266"/>
      <c r="S26" s="1285"/>
    </row>
    <row r="27" spans="1:22" s="1267" customFormat="1">
      <c r="A27" s="1293"/>
      <c r="B27" s="1303" t="s">
        <v>366</v>
      </c>
      <c r="C27" s="1304">
        <f>+C24+C25</f>
        <v>0</v>
      </c>
      <c r="D27" s="1304">
        <f t="shared" ref="D27" si="42">+D24+D25</f>
        <v>0</v>
      </c>
      <c r="E27" s="1304">
        <f t="shared" ref="E27" si="43">+E24+E25</f>
        <v>0</v>
      </c>
      <c r="F27" s="1304">
        <f>+F24+F25</f>
        <v>0</v>
      </c>
      <c r="G27" s="1304">
        <f t="shared" ref="G27:H27" si="44">+G24+G25</f>
        <v>0</v>
      </c>
      <c r="H27" s="1304">
        <f t="shared" si="44"/>
        <v>0</v>
      </c>
      <c r="I27" s="1304">
        <f>+I24+I25</f>
        <v>0</v>
      </c>
      <c r="J27" s="1304">
        <f t="shared" ref="J27:K27" si="45">+J24+J25</f>
        <v>0</v>
      </c>
      <c r="K27" s="1304">
        <f t="shared" si="45"/>
        <v>0</v>
      </c>
      <c r="L27" s="1304">
        <f>+L24+L25</f>
        <v>0</v>
      </c>
      <c r="M27" s="1304">
        <f t="shared" ref="M27:N27" si="46">+M24+M25</f>
        <v>0</v>
      </c>
      <c r="N27" s="1304">
        <f t="shared" si="46"/>
        <v>0</v>
      </c>
      <c r="O27" s="1304">
        <f>+O24+O25</f>
        <v>0</v>
      </c>
      <c r="P27" s="1304">
        <f t="shared" ref="P27:Q27" si="47">+P24+P25</f>
        <v>0</v>
      </c>
      <c r="Q27" s="1304">
        <f t="shared" si="47"/>
        <v>0</v>
      </c>
      <c r="R27" s="1304">
        <f>SUM(C27:Q27)</f>
        <v>0</v>
      </c>
      <c r="S27" s="1285"/>
    </row>
    <row r="28" spans="1:22" s="1267" customFormat="1">
      <c r="A28" s="1293"/>
      <c r="B28" s="1269" t="s">
        <v>363</v>
      </c>
      <c r="C28" s="1305" t="e">
        <f t="shared" ref="C28:R28" si="48">+C27/C12</f>
        <v>#DIV/0!</v>
      </c>
      <c r="D28" s="1305" t="e">
        <f t="shared" si="48"/>
        <v>#DIV/0!</v>
      </c>
      <c r="E28" s="1305" t="e">
        <f t="shared" ref="E28:G28" si="49">+E27/E12</f>
        <v>#DIV/0!</v>
      </c>
      <c r="F28" s="1305" t="e">
        <f t="shared" si="49"/>
        <v>#DIV/0!</v>
      </c>
      <c r="G28" s="1305" t="e">
        <f t="shared" si="49"/>
        <v>#DIV/0!</v>
      </c>
      <c r="H28" s="1305" t="e">
        <f t="shared" ref="H28:N28" si="50">+H27/H12</f>
        <v>#DIV/0!</v>
      </c>
      <c r="I28" s="1305" t="e">
        <f t="shared" si="50"/>
        <v>#DIV/0!</v>
      </c>
      <c r="J28" s="1305" t="e">
        <f t="shared" si="50"/>
        <v>#DIV/0!</v>
      </c>
      <c r="K28" s="1305" t="e">
        <f t="shared" si="50"/>
        <v>#DIV/0!</v>
      </c>
      <c r="L28" s="1305" t="e">
        <f t="shared" si="50"/>
        <v>#DIV/0!</v>
      </c>
      <c r="M28" s="1305" t="e">
        <f t="shared" si="50"/>
        <v>#DIV/0!</v>
      </c>
      <c r="N28" s="1305" t="e">
        <f t="shared" si="50"/>
        <v>#DIV/0!</v>
      </c>
      <c r="O28" s="1305" t="e">
        <f t="shared" ref="O28:Q28" si="51">+O27/O12</f>
        <v>#DIV/0!</v>
      </c>
      <c r="P28" s="1305" t="e">
        <f t="shared" si="51"/>
        <v>#DIV/0!</v>
      </c>
      <c r="Q28" s="1305" t="e">
        <f t="shared" si="51"/>
        <v>#DIV/0!</v>
      </c>
      <c r="R28" s="1305" t="e">
        <f t="shared" si="48"/>
        <v>#DIV/0!</v>
      </c>
      <c r="S28" s="1285"/>
    </row>
    <row r="29" spans="1:22" s="1267" customFormat="1">
      <c r="A29" s="1293"/>
      <c r="B29" s="1303" t="s">
        <v>365</v>
      </c>
      <c r="C29" s="1306">
        <f t="shared" ref="C29:D29" si="52">+C21+C23+C25</f>
        <v>0</v>
      </c>
      <c r="D29" s="1306">
        <f t="shared" si="52"/>
        <v>0</v>
      </c>
      <c r="E29" s="1306">
        <f t="shared" ref="E29:G29" si="53">+E21+E23+E25</f>
        <v>0</v>
      </c>
      <c r="F29" s="1306">
        <f t="shared" si="53"/>
        <v>0</v>
      </c>
      <c r="G29" s="1306">
        <f t="shared" si="53"/>
        <v>0</v>
      </c>
      <c r="H29" s="1306">
        <f t="shared" ref="H29:N29" si="54">+H21+H23+H25</f>
        <v>0</v>
      </c>
      <c r="I29" s="1306">
        <f t="shared" si="54"/>
        <v>0</v>
      </c>
      <c r="J29" s="1306">
        <f t="shared" si="54"/>
        <v>0</v>
      </c>
      <c r="K29" s="1306">
        <f t="shared" si="54"/>
        <v>0</v>
      </c>
      <c r="L29" s="1306">
        <f t="shared" si="54"/>
        <v>0</v>
      </c>
      <c r="M29" s="1306">
        <f t="shared" si="54"/>
        <v>0</v>
      </c>
      <c r="N29" s="1306">
        <f t="shared" si="54"/>
        <v>0</v>
      </c>
      <c r="O29" s="1306">
        <f t="shared" ref="O29:Q29" si="55">+O21+O23+O25</f>
        <v>0</v>
      </c>
      <c r="P29" s="1306">
        <f t="shared" si="55"/>
        <v>0</v>
      </c>
      <c r="Q29" s="1306">
        <f t="shared" si="55"/>
        <v>0</v>
      </c>
      <c r="R29" s="1306">
        <f>SUM(C29:Q29)</f>
        <v>0</v>
      </c>
      <c r="S29" s="1285"/>
    </row>
    <row r="30" spans="1:22" s="1267" customFormat="1">
      <c r="A30" s="1293"/>
      <c r="B30" s="1269" t="s">
        <v>363</v>
      </c>
      <c r="C30" s="1305" t="e">
        <f t="shared" ref="C30:R30" si="56">+C29/C12</f>
        <v>#DIV/0!</v>
      </c>
      <c r="D30" s="1305" t="e">
        <f t="shared" si="56"/>
        <v>#DIV/0!</v>
      </c>
      <c r="E30" s="1305" t="e">
        <f t="shared" ref="E30:G30" si="57">+E29/E12</f>
        <v>#DIV/0!</v>
      </c>
      <c r="F30" s="1305" t="e">
        <f t="shared" si="57"/>
        <v>#DIV/0!</v>
      </c>
      <c r="G30" s="1305" t="e">
        <f t="shared" si="57"/>
        <v>#DIV/0!</v>
      </c>
      <c r="H30" s="1305" t="e">
        <f t="shared" ref="H30:N30" si="58">+H29/H12</f>
        <v>#DIV/0!</v>
      </c>
      <c r="I30" s="1305" t="e">
        <f t="shared" si="58"/>
        <v>#DIV/0!</v>
      </c>
      <c r="J30" s="1305" t="e">
        <f t="shared" si="58"/>
        <v>#DIV/0!</v>
      </c>
      <c r="K30" s="1305" t="e">
        <f t="shared" si="58"/>
        <v>#DIV/0!</v>
      </c>
      <c r="L30" s="1305" t="e">
        <f t="shared" si="58"/>
        <v>#DIV/0!</v>
      </c>
      <c r="M30" s="1305" t="e">
        <f t="shared" si="58"/>
        <v>#DIV/0!</v>
      </c>
      <c r="N30" s="1305" t="e">
        <f t="shared" si="58"/>
        <v>#DIV/0!</v>
      </c>
      <c r="O30" s="1305" t="e">
        <f t="shared" ref="O30:Q30" si="59">+O29/O12</f>
        <v>#DIV/0!</v>
      </c>
      <c r="P30" s="1305" t="e">
        <f t="shared" si="59"/>
        <v>#DIV/0!</v>
      </c>
      <c r="Q30" s="1305" t="e">
        <f t="shared" si="59"/>
        <v>#DIV/0!</v>
      </c>
      <c r="R30" s="1305" t="e">
        <f t="shared" si="56"/>
        <v>#DIV/0!</v>
      </c>
      <c r="S30" s="1285"/>
    </row>
    <row r="31" spans="1:22" s="1267" customFormat="1">
      <c r="A31" s="1293"/>
      <c r="B31" s="1303" t="s">
        <v>364</v>
      </c>
      <c r="C31" s="1307">
        <f t="shared" ref="C31:D31" si="60">+C23</f>
        <v>0</v>
      </c>
      <c r="D31" s="1307">
        <f t="shared" si="60"/>
        <v>0</v>
      </c>
      <c r="E31" s="1307">
        <f t="shared" ref="E31:G31" si="61">+E23</f>
        <v>0</v>
      </c>
      <c r="F31" s="1307">
        <f t="shared" si="61"/>
        <v>0</v>
      </c>
      <c r="G31" s="1307">
        <f t="shared" si="61"/>
        <v>0</v>
      </c>
      <c r="H31" s="1307">
        <f t="shared" ref="H31:N31" si="62">+H23</f>
        <v>0</v>
      </c>
      <c r="I31" s="1307">
        <f t="shared" si="62"/>
        <v>0</v>
      </c>
      <c r="J31" s="1307">
        <f t="shared" si="62"/>
        <v>0</v>
      </c>
      <c r="K31" s="1307">
        <f t="shared" si="62"/>
        <v>0</v>
      </c>
      <c r="L31" s="1307">
        <f t="shared" si="62"/>
        <v>0</v>
      </c>
      <c r="M31" s="1307">
        <f t="shared" si="62"/>
        <v>0</v>
      </c>
      <c r="N31" s="1307">
        <f t="shared" si="62"/>
        <v>0</v>
      </c>
      <c r="O31" s="1307">
        <f t="shared" ref="O31:Q31" si="63">+O23</f>
        <v>0</v>
      </c>
      <c r="P31" s="1307">
        <f t="shared" si="63"/>
        <v>0</v>
      </c>
      <c r="Q31" s="1307">
        <f t="shared" si="63"/>
        <v>0</v>
      </c>
      <c r="R31" s="1307">
        <f>SUM(C31:Q31)</f>
        <v>0</v>
      </c>
      <c r="S31" s="1285"/>
    </row>
    <row r="32" spans="1:22" s="1267" customFormat="1" ht="19.5" thickBot="1">
      <c r="A32" s="1308"/>
      <c r="B32" s="1309" t="s">
        <v>363</v>
      </c>
      <c r="C32" s="1310" t="e">
        <f t="shared" ref="C32:R32" si="64">+C31/C12</f>
        <v>#DIV/0!</v>
      </c>
      <c r="D32" s="1310" t="e">
        <f t="shared" si="64"/>
        <v>#DIV/0!</v>
      </c>
      <c r="E32" s="1310" t="e">
        <f t="shared" ref="E32:G32" si="65">+E31/E12</f>
        <v>#DIV/0!</v>
      </c>
      <c r="F32" s="1310" t="e">
        <f t="shared" si="65"/>
        <v>#DIV/0!</v>
      </c>
      <c r="G32" s="1310" t="e">
        <f t="shared" si="65"/>
        <v>#DIV/0!</v>
      </c>
      <c r="H32" s="1310" t="e">
        <f t="shared" ref="H32:N32" si="66">+H31/H12</f>
        <v>#DIV/0!</v>
      </c>
      <c r="I32" s="1310" t="e">
        <f t="shared" si="66"/>
        <v>#DIV/0!</v>
      </c>
      <c r="J32" s="1310" t="e">
        <f t="shared" si="66"/>
        <v>#DIV/0!</v>
      </c>
      <c r="K32" s="1310" t="e">
        <f t="shared" si="66"/>
        <v>#DIV/0!</v>
      </c>
      <c r="L32" s="1310" t="e">
        <f t="shared" si="66"/>
        <v>#DIV/0!</v>
      </c>
      <c r="M32" s="1310" t="e">
        <f t="shared" si="66"/>
        <v>#DIV/0!</v>
      </c>
      <c r="N32" s="1310" t="e">
        <f t="shared" si="66"/>
        <v>#DIV/0!</v>
      </c>
      <c r="O32" s="1310" t="e">
        <f t="shared" ref="O32:Q32" si="67">+O31/O12</f>
        <v>#DIV/0!</v>
      </c>
      <c r="P32" s="1310" t="e">
        <f t="shared" si="67"/>
        <v>#DIV/0!</v>
      </c>
      <c r="Q32" s="1310" t="e">
        <f t="shared" si="67"/>
        <v>#DIV/0!</v>
      </c>
      <c r="R32" s="1310" t="e">
        <f t="shared" si="64"/>
        <v>#DIV/0!</v>
      </c>
      <c r="S32" s="1311"/>
    </row>
    <row r="33" spans="1:22" s="1267" customFormat="1">
      <c r="A33" s="1265"/>
      <c r="B33" s="1269"/>
      <c r="C33" s="1305"/>
      <c r="D33" s="1305"/>
      <c r="E33" s="1305"/>
      <c r="F33" s="1305"/>
      <c r="G33" s="1305"/>
      <c r="H33" s="1305"/>
      <c r="I33" s="1305"/>
      <c r="J33" s="1305"/>
      <c r="K33" s="1305"/>
      <c r="L33" s="1305"/>
      <c r="M33" s="1305"/>
      <c r="N33" s="1305"/>
      <c r="O33" s="1305"/>
      <c r="P33" s="1305"/>
      <c r="Q33" s="1305"/>
      <c r="R33" s="1305"/>
    </row>
    <row r="34" spans="1:22" s="1267" customFormat="1">
      <c r="A34" s="1312" t="s">
        <v>607</v>
      </c>
      <c r="B34" s="1312"/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</row>
    <row r="35" spans="1:22" s="1267" customFormat="1" ht="25.15" customHeight="1" thickBot="1">
      <c r="A35" s="1265"/>
      <c r="B35" s="1269" t="s">
        <v>114</v>
      </c>
      <c r="C35" s="1273" t="s">
        <v>382</v>
      </c>
      <c r="D35" s="1274"/>
      <c r="E35" s="1275"/>
      <c r="F35" s="1273" t="s">
        <v>381</v>
      </c>
      <c r="G35" s="1274"/>
      <c r="H35" s="1275"/>
      <c r="I35" s="1273" t="s">
        <v>385</v>
      </c>
      <c r="J35" s="1274"/>
      <c r="K35" s="1275"/>
      <c r="L35" s="1273" t="s">
        <v>386</v>
      </c>
      <c r="M35" s="1274"/>
      <c r="N35" s="1275"/>
      <c r="O35" s="1273" t="s">
        <v>392</v>
      </c>
      <c r="P35" s="1274"/>
      <c r="Q35" s="1275"/>
      <c r="R35" s="1276" t="s">
        <v>0</v>
      </c>
      <c r="S35" s="1277"/>
    </row>
    <row r="36" spans="1:22" s="1267" customFormat="1" ht="21">
      <c r="A36" s="1278"/>
      <c r="B36" s="1279"/>
      <c r="C36" s="1231" t="s">
        <v>601</v>
      </c>
      <c r="D36" s="1231" t="s">
        <v>602</v>
      </c>
      <c r="E36" s="1231" t="s">
        <v>603</v>
      </c>
      <c r="F36" s="1231" t="s">
        <v>601</v>
      </c>
      <c r="G36" s="1231" t="s">
        <v>602</v>
      </c>
      <c r="H36" s="1231" t="s">
        <v>603</v>
      </c>
      <c r="I36" s="1231" t="s">
        <v>601</v>
      </c>
      <c r="J36" s="1231" t="s">
        <v>602</v>
      </c>
      <c r="K36" s="1231" t="s">
        <v>603</v>
      </c>
      <c r="L36" s="1231" t="s">
        <v>601</v>
      </c>
      <c r="M36" s="1231" t="s">
        <v>602</v>
      </c>
      <c r="N36" s="1231" t="s">
        <v>603</v>
      </c>
      <c r="O36" s="1231" t="s">
        <v>601</v>
      </c>
      <c r="P36" s="1231" t="s">
        <v>602</v>
      </c>
      <c r="Q36" s="1231" t="s">
        <v>603</v>
      </c>
      <c r="R36" s="1280"/>
      <c r="S36" s="1281"/>
    </row>
    <row r="37" spans="1:22" s="1267" customFormat="1">
      <c r="A37" s="1282" t="s">
        <v>88</v>
      </c>
      <c r="B37" s="1265"/>
      <c r="C37" s="1283"/>
      <c r="D37" s="1283"/>
      <c r="E37" s="1283"/>
      <c r="F37" s="1283"/>
      <c r="G37" s="1283"/>
      <c r="H37" s="1283"/>
      <c r="I37" s="1283"/>
      <c r="J37" s="1283"/>
      <c r="K37" s="1283"/>
      <c r="L37" s="1283"/>
      <c r="M37" s="1283"/>
      <c r="N37" s="1283"/>
      <c r="O37" s="1283"/>
      <c r="P37" s="1283"/>
      <c r="Q37" s="1283"/>
      <c r="R37" s="1313">
        <f>SUM(C37:Q37)</f>
        <v>0</v>
      </c>
      <c r="S37" s="1284" t="s">
        <v>379</v>
      </c>
    </row>
    <row r="38" spans="1:22" s="1267" customFormat="1">
      <c r="A38" s="1282" t="s">
        <v>380</v>
      </c>
      <c r="B38" s="1264"/>
      <c r="C38" s="1314"/>
      <c r="D38" s="1314"/>
      <c r="E38" s="1314"/>
      <c r="F38" s="1314"/>
      <c r="G38" s="1314"/>
      <c r="H38" s="1314"/>
      <c r="I38" s="1314"/>
      <c r="J38" s="1314"/>
      <c r="K38" s="1314"/>
      <c r="L38" s="1314"/>
      <c r="M38" s="1314"/>
      <c r="N38" s="1314"/>
      <c r="O38" s="1314"/>
      <c r="P38" s="1314"/>
      <c r="Q38" s="1314"/>
      <c r="R38" s="1313">
        <f>SUM(C38:Q38)</f>
        <v>0</v>
      </c>
      <c r="S38" s="1284" t="s">
        <v>379</v>
      </c>
    </row>
    <row r="39" spans="1:22" s="1267" customFormat="1">
      <c r="A39" s="1282"/>
      <c r="B39" s="1264"/>
      <c r="S39" s="1285"/>
    </row>
    <row r="40" spans="1:22" s="1267" customFormat="1">
      <c r="A40" s="1282" t="s">
        <v>70</v>
      </c>
      <c r="B40" s="1264"/>
      <c r="C40" s="1286">
        <f>+C37*C38</f>
        <v>0</v>
      </c>
      <c r="D40" s="1286">
        <f t="shared" ref="D40:Q40" si="68">+D37*D38</f>
        <v>0</v>
      </c>
      <c r="E40" s="1286">
        <f t="shared" si="68"/>
        <v>0</v>
      </c>
      <c r="F40" s="1286">
        <f t="shared" si="68"/>
        <v>0</v>
      </c>
      <c r="G40" s="1286">
        <f t="shared" si="68"/>
        <v>0</v>
      </c>
      <c r="H40" s="1286">
        <f t="shared" si="68"/>
        <v>0</v>
      </c>
      <c r="I40" s="1286">
        <f t="shared" si="68"/>
        <v>0</v>
      </c>
      <c r="J40" s="1286">
        <f t="shared" si="68"/>
        <v>0</v>
      </c>
      <c r="K40" s="1286">
        <f t="shared" si="68"/>
        <v>0</v>
      </c>
      <c r="L40" s="1286">
        <f t="shared" si="68"/>
        <v>0</v>
      </c>
      <c r="M40" s="1286">
        <f t="shared" si="68"/>
        <v>0</v>
      </c>
      <c r="N40" s="1286">
        <f t="shared" si="68"/>
        <v>0</v>
      </c>
      <c r="O40" s="1286">
        <f t="shared" si="68"/>
        <v>0</v>
      </c>
      <c r="P40" s="1286">
        <f t="shared" si="68"/>
        <v>0</v>
      </c>
      <c r="Q40" s="1286">
        <f t="shared" si="68"/>
        <v>0</v>
      </c>
      <c r="R40" s="1286">
        <f>SUM(C40:M40)</f>
        <v>0</v>
      </c>
      <c r="S40" s="1285"/>
    </row>
    <row r="41" spans="1:22" s="1267" customFormat="1">
      <c r="A41" s="1287" t="s">
        <v>378</v>
      </c>
      <c r="B41" s="1265"/>
      <c r="D41" s="1266"/>
      <c r="E41" s="1266"/>
      <c r="G41" s="1266"/>
      <c r="H41" s="1266"/>
      <c r="J41" s="1266"/>
      <c r="K41" s="1266"/>
      <c r="M41" s="1266"/>
      <c r="N41" s="1266"/>
      <c r="P41" s="1266"/>
      <c r="Q41" s="1266"/>
      <c r="R41" s="1265"/>
      <c r="S41" s="1285"/>
    </row>
    <row r="42" spans="1:22" s="1290" customFormat="1">
      <c r="A42" s="1288"/>
      <c r="B42" s="1289" t="s">
        <v>377</v>
      </c>
      <c r="C42" s="1290">
        <f t="shared" ref="C42:D42" si="69">-3200*C37</f>
        <v>0</v>
      </c>
      <c r="D42" s="1290">
        <f>-1800*D37</f>
        <v>0</v>
      </c>
      <c r="E42" s="1290">
        <f t="shared" ref="E42:G42" si="70">-3200*E37</f>
        <v>0</v>
      </c>
      <c r="F42" s="1290">
        <f t="shared" si="70"/>
        <v>0</v>
      </c>
      <c r="G42" s="1290">
        <f>-1800*G37</f>
        <v>0</v>
      </c>
      <c r="H42" s="1290">
        <f t="shared" ref="H42:I42" si="71">-3200*H37</f>
        <v>0</v>
      </c>
      <c r="I42" s="1290">
        <f t="shared" si="71"/>
        <v>0</v>
      </c>
      <c r="J42" s="1290">
        <f>-1800*J37</f>
        <v>0</v>
      </c>
      <c r="K42" s="1290">
        <f t="shared" ref="K42:L42" si="72">-3200*K37</f>
        <v>0</v>
      </c>
      <c r="L42" s="1290">
        <f t="shared" si="72"/>
        <v>0</v>
      </c>
      <c r="M42" s="1290">
        <f>-1800*M37</f>
        <v>0</v>
      </c>
      <c r="N42" s="1290">
        <f t="shared" ref="N42:O42" si="73">-3200*N37</f>
        <v>0</v>
      </c>
      <c r="O42" s="1290">
        <f t="shared" si="73"/>
        <v>0</v>
      </c>
      <c r="P42" s="1290">
        <f>-1800*P37</f>
        <v>0</v>
      </c>
      <c r="Q42" s="1290">
        <f t="shared" ref="Q42" si="74">-3200*Q37</f>
        <v>0</v>
      </c>
      <c r="R42" s="1290">
        <f t="shared" ref="R42:R48" si="75">SUM(C42:Q42)</f>
        <v>0</v>
      </c>
      <c r="S42" s="1291"/>
    </row>
    <row r="43" spans="1:22" s="1290" customFormat="1">
      <c r="A43" s="1288"/>
      <c r="B43" s="1289" t="s">
        <v>376</v>
      </c>
      <c r="C43" s="1290">
        <f t="shared" ref="C43:D43" si="76">-1150*C37</f>
        <v>0</v>
      </c>
      <c r="D43" s="1290">
        <f>-600*D37</f>
        <v>0</v>
      </c>
      <c r="E43" s="1290">
        <f t="shared" ref="E43:G43" si="77">-1150*E37</f>
        <v>0</v>
      </c>
      <c r="F43" s="1290">
        <f t="shared" si="77"/>
        <v>0</v>
      </c>
      <c r="G43" s="1290">
        <f>-600*G37</f>
        <v>0</v>
      </c>
      <c r="H43" s="1290">
        <f t="shared" ref="H43:I43" si="78">-1150*H37</f>
        <v>0</v>
      </c>
      <c r="I43" s="1290">
        <f t="shared" si="78"/>
        <v>0</v>
      </c>
      <c r="J43" s="1290">
        <f>-600*J37</f>
        <v>0</v>
      </c>
      <c r="K43" s="1290">
        <f t="shared" ref="K43:L43" si="79">-1150*K37</f>
        <v>0</v>
      </c>
      <c r="L43" s="1290">
        <f t="shared" si="79"/>
        <v>0</v>
      </c>
      <c r="M43" s="1290">
        <f>-600*M37</f>
        <v>0</v>
      </c>
      <c r="N43" s="1290">
        <f t="shared" ref="N43:O43" si="80">-1150*N37</f>
        <v>0</v>
      </c>
      <c r="O43" s="1290">
        <f t="shared" si="80"/>
        <v>0</v>
      </c>
      <c r="P43" s="1290">
        <f>-600*P37</f>
        <v>0</v>
      </c>
      <c r="Q43" s="1290">
        <f t="shared" ref="Q43" si="81">-1150*Q37</f>
        <v>0</v>
      </c>
      <c r="R43" s="1290">
        <f t="shared" si="75"/>
        <v>0</v>
      </c>
      <c r="S43" s="1291"/>
    </row>
    <row r="44" spans="1:22" s="1290" customFormat="1">
      <c r="A44" s="1288"/>
      <c r="B44" s="1292" t="s">
        <v>375</v>
      </c>
      <c r="E44" s="1290">
        <f>-200*E37</f>
        <v>0</v>
      </c>
      <c r="H44" s="1290">
        <f>-200*H37</f>
        <v>0</v>
      </c>
      <c r="K44" s="1290">
        <f>-200*K37</f>
        <v>0</v>
      </c>
      <c r="N44" s="1290">
        <f>-200*N37</f>
        <v>0</v>
      </c>
      <c r="Q44" s="1290">
        <f>-200*Q37</f>
        <v>0</v>
      </c>
      <c r="R44" s="1290">
        <f t="shared" si="75"/>
        <v>0</v>
      </c>
      <c r="S44" s="1291"/>
    </row>
    <row r="45" spans="1:22" s="1290" customFormat="1">
      <c r="A45" s="1288"/>
      <c r="B45" s="1292" t="s">
        <v>374</v>
      </c>
      <c r="E45" s="1290">
        <f>-1000*E37</f>
        <v>0</v>
      </c>
      <c r="R45" s="1290">
        <f t="shared" si="75"/>
        <v>0</v>
      </c>
      <c r="S45" s="1291"/>
    </row>
    <row r="46" spans="1:22" s="1290" customFormat="1">
      <c r="A46" s="1288"/>
      <c r="B46" s="1292" t="s">
        <v>373</v>
      </c>
      <c r="E46" s="1290">
        <f>-500*E37</f>
        <v>0</v>
      </c>
      <c r="R46" s="1290">
        <f t="shared" si="75"/>
        <v>0</v>
      </c>
      <c r="S46" s="1291"/>
    </row>
    <row r="47" spans="1:22" s="1289" customFormat="1">
      <c r="A47" s="1288"/>
      <c r="B47" s="1292" t="s">
        <v>372</v>
      </c>
      <c r="C47" s="1290"/>
      <c r="D47" s="1290"/>
      <c r="E47" s="1290"/>
      <c r="F47" s="1290"/>
      <c r="G47" s="1290"/>
      <c r="H47" s="1290"/>
      <c r="I47" s="1290"/>
      <c r="J47" s="1290"/>
      <c r="K47" s="1290"/>
      <c r="L47" s="1290"/>
      <c r="M47" s="1290"/>
      <c r="N47" s="1290"/>
      <c r="O47" s="1290"/>
      <c r="P47" s="1290"/>
      <c r="Q47" s="1290"/>
      <c r="R47" s="1290">
        <f t="shared" si="75"/>
        <v>0</v>
      </c>
      <c r="S47" s="1291"/>
      <c r="T47" s="1290"/>
      <c r="U47" s="1290"/>
      <c r="V47" s="1290"/>
    </row>
    <row r="48" spans="1:22" s="1289" customFormat="1">
      <c r="A48" s="1288"/>
      <c r="B48" s="1292" t="s">
        <v>371</v>
      </c>
      <c r="C48" s="1290"/>
      <c r="D48" s="1290"/>
      <c r="E48" s="1290"/>
      <c r="F48" s="1290"/>
      <c r="G48" s="1290"/>
      <c r="H48" s="1290"/>
      <c r="I48" s="1290"/>
      <c r="J48" s="1290"/>
      <c r="K48" s="1290"/>
      <c r="L48" s="1290"/>
      <c r="M48" s="1290"/>
      <c r="N48" s="1290"/>
      <c r="O48" s="1290"/>
      <c r="P48" s="1290"/>
      <c r="Q48" s="1290"/>
      <c r="R48" s="1290">
        <f t="shared" si="75"/>
        <v>0</v>
      </c>
      <c r="S48" s="1291"/>
      <c r="T48" s="1290"/>
      <c r="U48" s="1290"/>
      <c r="V48" s="1290"/>
    </row>
    <row r="49" spans="1:19">
      <c r="A49" s="1293"/>
      <c r="B49" s="1269" t="s">
        <v>370</v>
      </c>
      <c r="C49" s="1294">
        <f>SUM(C42:C48)</f>
        <v>0</v>
      </c>
      <c r="D49" s="1294">
        <f t="shared" ref="D49:Q49" si="82">SUM(D42:D48)</f>
        <v>0</v>
      </c>
      <c r="E49" s="1294">
        <f t="shared" si="82"/>
        <v>0</v>
      </c>
      <c r="F49" s="1294">
        <f t="shared" si="82"/>
        <v>0</v>
      </c>
      <c r="G49" s="1294">
        <f t="shared" si="82"/>
        <v>0</v>
      </c>
      <c r="H49" s="1294">
        <f t="shared" si="82"/>
        <v>0</v>
      </c>
      <c r="I49" s="1294">
        <f t="shared" si="82"/>
        <v>0</v>
      </c>
      <c r="J49" s="1294">
        <f t="shared" si="82"/>
        <v>0</v>
      </c>
      <c r="K49" s="1294">
        <f t="shared" si="82"/>
        <v>0</v>
      </c>
      <c r="L49" s="1294">
        <f t="shared" si="82"/>
        <v>0</v>
      </c>
      <c r="M49" s="1294">
        <f t="shared" si="82"/>
        <v>0</v>
      </c>
      <c r="N49" s="1294">
        <f t="shared" si="82"/>
        <v>0</v>
      </c>
      <c r="O49" s="1294">
        <f t="shared" si="82"/>
        <v>0</v>
      </c>
      <c r="P49" s="1294">
        <f t="shared" si="82"/>
        <v>0</v>
      </c>
      <c r="Q49" s="1294">
        <f t="shared" si="82"/>
        <v>0</v>
      </c>
      <c r="R49" s="1267">
        <f t="shared" ref="R42:R53" si="83">SUM(C49:Q49)</f>
        <v>0</v>
      </c>
      <c r="S49" s="1285"/>
    </row>
    <row r="50" spans="1:19" s="1298" customFormat="1">
      <c r="A50" s="1295"/>
      <c r="B50" s="1296" t="s">
        <v>369</v>
      </c>
      <c r="C50" s="1297">
        <f t="shared" ref="C50:Q50" si="84">+C40+C49</f>
        <v>0</v>
      </c>
      <c r="D50" s="1297">
        <f t="shared" si="84"/>
        <v>0</v>
      </c>
      <c r="E50" s="1297">
        <f t="shared" si="84"/>
        <v>0</v>
      </c>
      <c r="F50" s="1297">
        <f t="shared" si="84"/>
        <v>0</v>
      </c>
      <c r="G50" s="1297">
        <f t="shared" si="84"/>
        <v>0</v>
      </c>
      <c r="H50" s="1297">
        <f t="shared" si="84"/>
        <v>0</v>
      </c>
      <c r="I50" s="1297">
        <f t="shared" si="84"/>
        <v>0</v>
      </c>
      <c r="J50" s="1297">
        <f t="shared" si="84"/>
        <v>0</v>
      </c>
      <c r="K50" s="1297">
        <f t="shared" si="84"/>
        <v>0</v>
      </c>
      <c r="L50" s="1297">
        <f t="shared" si="84"/>
        <v>0</v>
      </c>
      <c r="M50" s="1297">
        <f t="shared" si="84"/>
        <v>0</v>
      </c>
      <c r="N50" s="1297">
        <f t="shared" si="84"/>
        <v>0</v>
      </c>
      <c r="O50" s="1297">
        <f t="shared" si="84"/>
        <v>0</v>
      </c>
      <c r="P50" s="1297">
        <f t="shared" si="84"/>
        <v>0</v>
      </c>
      <c r="Q50" s="1297">
        <f t="shared" si="84"/>
        <v>0</v>
      </c>
      <c r="R50" s="1298">
        <f t="shared" si="83"/>
        <v>0</v>
      </c>
      <c r="S50" s="1299" t="s">
        <v>404</v>
      </c>
    </row>
    <row r="51" spans="1:19" s="1267" customFormat="1">
      <c r="A51" s="1293"/>
      <c r="B51" s="1265" t="s">
        <v>387</v>
      </c>
      <c r="C51" s="1300">
        <f>+ROUND(C50*-3%,-1)</f>
        <v>0</v>
      </c>
      <c r="D51" s="1300">
        <f t="shared" ref="D51:E51" si="85">+ROUND(D50*-3%,-1)</f>
        <v>0</v>
      </c>
      <c r="E51" s="1300">
        <f t="shared" si="85"/>
        <v>0</v>
      </c>
      <c r="F51" s="1300">
        <f>+ROUND(F50*-3%,-1)</f>
        <v>0</v>
      </c>
      <c r="G51" s="1300">
        <f t="shared" ref="G51:H51" si="86">+ROUND(G50*-3%,-1)</f>
        <v>0</v>
      </c>
      <c r="H51" s="1300">
        <f t="shared" si="86"/>
        <v>0</v>
      </c>
      <c r="I51" s="1300">
        <f>+ROUND(I50*-3%,-1)</f>
        <v>0</v>
      </c>
      <c r="J51" s="1300">
        <f t="shared" ref="J51:K51" si="87">+ROUND(J50*-3%,-1)</f>
        <v>0</v>
      </c>
      <c r="K51" s="1300">
        <f t="shared" si="87"/>
        <v>0</v>
      </c>
      <c r="L51" s="1300">
        <f>+ROUND(L50*-3%,-1)</f>
        <v>0</v>
      </c>
      <c r="M51" s="1300">
        <f t="shared" ref="M51:N51" si="88">+ROUND(M50*-3%,-1)</f>
        <v>0</v>
      </c>
      <c r="N51" s="1300">
        <f t="shared" si="88"/>
        <v>0</v>
      </c>
      <c r="O51" s="1300">
        <f>+ROUND(O50*-3%,-1)</f>
        <v>0</v>
      </c>
      <c r="P51" s="1300">
        <f t="shared" ref="P51:Q51" si="89">+ROUND(P50*-3%,-1)</f>
        <v>0</v>
      </c>
      <c r="Q51" s="1300">
        <f t="shared" si="89"/>
        <v>0</v>
      </c>
      <c r="R51" s="1267">
        <f t="shared" si="83"/>
        <v>0</v>
      </c>
      <c r="S51" s="1285"/>
    </row>
    <row r="52" spans="1:19" s="1267" customFormat="1">
      <c r="A52" s="1293"/>
      <c r="B52" s="1301" t="s">
        <v>368</v>
      </c>
      <c r="C52" s="1302">
        <f t="shared" ref="C52:Q52" si="90">+C50+C51</f>
        <v>0</v>
      </c>
      <c r="D52" s="1302">
        <f t="shared" si="90"/>
        <v>0</v>
      </c>
      <c r="E52" s="1302">
        <f t="shared" si="90"/>
        <v>0</v>
      </c>
      <c r="F52" s="1302">
        <f t="shared" si="90"/>
        <v>0</v>
      </c>
      <c r="G52" s="1302">
        <f t="shared" si="90"/>
        <v>0</v>
      </c>
      <c r="H52" s="1302">
        <f t="shared" si="90"/>
        <v>0</v>
      </c>
      <c r="I52" s="1302">
        <f t="shared" si="90"/>
        <v>0</v>
      </c>
      <c r="J52" s="1302">
        <f t="shared" si="90"/>
        <v>0</v>
      </c>
      <c r="K52" s="1302">
        <f t="shared" si="90"/>
        <v>0</v>
      </c>
      <c r="L52" s="1302">
        <f t="shared" si="90"/>
        <v>0</v>
      </c>
      <c r="M52" s="1302">
        <f t="shared" si="90"/>
        <v>0</v>
      </c>
      <c r="N52" s="1302">
        <f t="shared" si="90"/>
        <v>0</v>
      </c>
      <c r="O52" s="1302">
        <f t="shared" si="90"/>
        <v>0</v>
      </c>
      <c r="P52" s="1302">
        <f t="shared" si="90"/>
        <v>0</v>
      </c>
      <c r="Q52" s="1302">
        <f t="shared" si="90"/>
        <v>0</v>
      </c>
      <c r="R52" s="1267">
        <f t="shared" si="83"/>
        <v>0</v>
      </c>
      <c r="S52" s="1285"/>
    </row>
    <row r="53" spans="1:19" s="1267" customFormat="1">
      <c r="A53" s="1293"/>
      <c r="B53" s="1269" t="s">
        <v>367</v>
      </c>
      <c r="C53" s="1300">
        <f t="shared" ref="C53:Q53" si="91">+ROUND(C52*-34%,-1)</f>
        <v>0</v>
      </c>
      <c r="D53" s="1300">
        <f t="shared" si="91"/>
        <v>0</v>
      </c>
      <c r="E53" s="1300">
        <f t="shared" si="91"/>
        <v>0</v>
      </c>
      <c r="F53" s="1300">
        <f t="shared" si="91"/>
        <v>0</v>
      </c>
      <c r="G53" s="1300">
        <f t="shared" si="91"/>
        <v>0</v>
      </c>
      <c r="H53" s="1300">
        <f t="shared" si="91"/>
        <v>0</v>
      </c>
      <c r="I53" s="1300">
        <f t="shared" si="91"/>
        <v>0</v>
      </c>
      <c r="J53" s="1300">
        <f t="shared" si="91"/>
        <v>0</v>
      </c>
      <c r="K53" s="1300">
        <f t="shared" si="91"/>
        <v>0</v>
      </c>
      <c r="L53" s="1300">
        <f t="shared" si="91"/>
        <v>0</v>
      </c>
      <c r="M53" s="1300">
        <f t="shared" si="91"/>
        <v>0</v>
      </c>
      <c r="N53" s="1300">
        <f t="shared" si="91"/>
        <v>0</v>
      </c>
      <c r="O53" s="1300">
        <f t="shared" si="91"/>
        <v>0</v>
      </c>
      <c r="P53" s="1300">
        <f t="shared" si="91"/>
        <v>0</v>
      </c>
      <c r="Q53" s="1300">
        <f t="shared" si="91"/>
        <v>0</v>
      </c>
      <c r="R53" s="1267">
        <f t="shared" si="83"/>
        <v>0</v>
      </c>
      <c r="S53" s="1285"/>
    </row>
    <row r="54" spans="1:19" s="1267" customFormat="1">
      <c r="A54" s="1293"/>
      <c r="B54" s="1269"/>
      <c r="C54" s="1266"/>
      <c r="D54" s="1266"/>
      <c r="E54" s="1266"/>
      <c r="F54" s="1266"/>
      <c r="G54" s="1266"/>
      <c r="H54" s="1266"/>
      <c r="I54" s="1266"/>
      <c r="J54" s="1266"/>
      <c r="K54" s="1266"/>
      <c r="L54" s="1266"/>
      <c r="M54" s="1266"/>
      <c r="N54" s="1266"/>
      <c r="O54" s="1266"/>
      <c r="P54" s="1266"/>
      <c r="Q54" s="1266"/>
      <c r="R54" s="1266"/>
      <c r="S54" s="1285"/>
    </row>
    <row r="55" spans="1:19" s="1267" customFormat="1">
      <c r="A55" s="1293"/>
      <c r="B55" s="1303" t="s">
        <v>366</v>
      </c>
      <c r="C55" s="1304">
        <f>+C52+C53</f>
        <v>0</v>
      </c>
      <c r="D55" s="1304">
        <f t="shared" ref="D55:E55" si="92">+D52+D53</f>
        <v>0</v>
      </c>
      <c r="E55" s="1304">
        <f t="shared" si="92"/>
        <v>0</v>
      </c>
      <c r="F55" s="1304">
        <f>+F52+F53</f>
        <v>0</v>
      </c>
      <c r="G55" s="1304">
        <f t="shared" ref="G55:H55" si="93">+G52+G53</f>
        <v>0</v>
      </c>
      <c r="H55" s="1304">
        <f t="shared" si="93"/>
        <v>0</v>
      </c>
      <c r="I55" s="1304">
        <f>+I52+I53</f>
        <v>0</v>
      </c>
      <c r="J55" s="1304">
        <f t="shared" ref="J55:K55" si="94">+J52+J53</f>
        <v>0</v>
      </c>
      <c r="K55" s="1304">
        <f t="shared" si="94"/>
        <v>0</v>
      </c>
      <c r="L55" s="1304">
        <f>+L52+L53</f>
        <v>0</v>
      </c>
      <c r="M55" s="1304">
        <f t="shared" ref="M55:N55" si="95">+M52+M53</f>
        <v>0</v>
      </c>
      <c r="N55" s="1304">
        <f t="shared" si="95"/>
        <v>0</v>
      </c>
      <c r="O55" s="1304">
        <f>+O52+O53</f>
        <v>0</v>
      </c>
      <c r="P55" s="1304">
        <f t="shared" ref="P55:Q55" si="96">+P52+P53</f>
        <v>0</v>
      </c>
      <c r="Q55" s="1304">
        <f t="shared" si="96"/>
        <v>0</v>
      </c>
      <c r="R55" s="1304">
        <f>SUM(C55:Q55)</f>
        <v>0</v>
      </c>
      <c r="S55" s="1285"/>
    </row>
    <row r="56" spans="1:19" s="1267" customFormat="1">
      <c r="A56" s="1293"/>
      <c r="B56" s="1269" t="s">
        <v>363</v>
      </c>
      <c r="C56" s="1305" t="e">
        <f t="shared" ref="C56:R56" si="97">+C55/C40</f>
        <v>#DIV/0!</v>
      </c>
      <c r="D56" s="1305" t="e">
        <f t="shared" si="97"/>
        <v>#DIV/0!</v>
      </c>
      <c r="E56" s="1305" t="e">
        <f t="shared" si="97"/>
        <v>#DIV/0!</v>
      </c>
      <c r="F56" s="1305" t="e">
        <f t="shared" si="97"/>
        <v>#DIV/0!</v>
      </c>
      <c r="G56" s="1305" t="e">
        <f t="shared" si="97"/>
        <v>#DIV/0!</v>
      </c>
      <c r="H56" s="1305" t="e">
        <f t="shared" si="97"/>
        <v>#DIV/0!</v>
      </c>
      <c r="I56" s="1305" t="e">
        <f t="shared" si="97"/>
        <v>#DIV/0!</v>
      </c>
      <c r="J56" s="1305" t="e">
        <f t="shared" si="97"/>
        <v>#DIV/0!</v>
      </c>
      <c r="K56" s="1305" t="e">
        <f t="shared" si="97"/>
        <v>#DIV/0!</v>
      </c>
      <c r="L56" s="1305" t="e">
        <f t="shared" si="97"/>
        <v>#DIV/0!</v>
      </c>
      <c r="M56" s="1305" t="e">
        <f t="shared" si="97"/>
        <v>#DIV/0!</v>
      </c>
      <c r="N56" s="1305" t="e">
        <f t="shared" si="97"/>
        <v>#DIV/0!</v>
      </c>
      <c r="O56" s="1305" t="e">
        <f t="shared" si="97"/>
        <v>#DIV/0!</v>
      </c>
      <c r="P56" s="1305" t="e">
        <f t="shared" si="97"/>
        <v>#DIV/0!</v>
      </c>
      <c r="Q56" s="1305" t="e">
        <f t="shared" si="97"/>
        <v>#DIV/0!</v>
      </c>
      <c r="R56" s="1305" t="e">
        <f t="shared" si="97"/>
        <v>#DIV/0!</v>
      </c>
      <c r="S56" s="1285"/>
    </row>
    <row r="57" spans="1:19" s="1267" customFormat="1">
      <c r="A57" s="1293"/>
      <c r="B57" s="1303" t="s">
        <v>365</v>
      </c>
      <c r="C57" s="1306">
        <f t="shared" ref="C57:Q57" si="98">+C49+C51+C53</f>
        <v>0</v>
      </c>
      <c r="D57" s="1306">
        <f t="shared" si="98"/>
        <v>0</v>
      </c>
      <c r="E57" s="1306">
        <f t="shared" si="98"/>
        <v>0</v>
      </c>
      <c r="F57" s="1306">
        <f t="shared" si="98"/>
        <v>0</v>
      </c>
      <c r="G57" s="1306">
        <f t="shared" si="98"/>
        <v>0</v>
      </c>
      <c r="H57" s="1306">
        <f t="shared" si="98"/>
        <v>0</v>
      </c>
      <c r="I57" s="1306">
        <f t="shared" si="98"/>
        <v>0</v>
      </c>
      <c r="J57" s="1306">
        <f t="shared" si="98"/>
        <v>0</v>
      </c>
      <c r="K57" s="1306">
        <f t="shared" si="98"/>
        <v>0</v>
      </c>
      <c r="L57" s="1306">
        <f t="shared" si="98"/>
        <v>0</v>
      </c>
      <c r="M57" s="1306">
        <f t="shared" si="98"/>
        <v>0</v>
      </c>
      <c r="N57" s="1306">
        <f t="shared" si="98"/>
        <v>0</v>
      </c>
      <c r="O57" s="1306">
        <f t="shared" si="98"/>
        <v>0</v>
      </c>
      <c r="P57" s="1306">
        <f t="shared" si="98"/>
        <v>0</v>
      </c>
      <c r="Q57" s="1306">
        <f t="shared" si="98"/>
        <v>0</v>
      </c>
      <c r="R57" s="1306">
        <f>SUM(C57:Q57)</f>
        <v>0</v>
      </c>
      <c r="S57" s="1285"/>
    </row>
    <row r="58" spans="1:19" s="1267" customFormat="1">
      <c r="A58" s="1293"/>
      <c r="B58" s="1269" t="s">
        <v>363</v>
      </c>
      <c r="C58" s="1305" t="e">
        <f t="shared" ref="C58:R58" si="99">+C57/C40</f>
        <v>#DIV/0!</v>
      </c>
      <c r="D58" s="1305" t="e">
        <f t="shared" si="99"/>
        <v>#DIV/0!</v>
      </c>
      <c r="E58" s="1305" t="e">
        <f t="shared" si="99"/>
        <v>#DIV/0!</v>
      </c>
      <c r="F58" s="1305" t="e">
        <f t="shared" si="99"/>
        <v>#DIV/0!</v>
      </c>
      <c r="G58" s="1305" t="e">
        <f t="shared" si="99"/>
        <v>#DIV/0!</v>
      </c>
      <c r="H58" s="1305" t="e">
        <f t="shared" si="99"/>
        <v>#DIV/0!</v>
      </c>
      <c r="I58" s="1305" t="e">
        <f t="shared" si="99"/>
        <v>#DIV/0!</v>
      </c>
      <c r="J58" s="1305" t="e">
        <f t="shared" si="99"/>
        <v>#DIV/0!</v>
      </c>
      <c r="K58" s="1305" t="e">
        <f t="shared" si="99"/>
        <v>#DIV/0!</v>
      </c>
      <c r="L58" s="1305" t="e">
        <f t="shared" si="99"/>
        <v>#DIV/0!</v>
      </c>
      <c r="M58" s="1305" t="e">
        <f t="shared" si="99"/>
        <v>#DIV/0!</v>
      </c>
      <c r="N58" s="1305" t="e">
        <f t="shared" si="99"/>
        <v>#DIV/0!</v>
      </c>
      <c r="O58" s="1305" t="e">
        <f t="shared" si="99"/>
        <v>#DIV/0!</v>
      </c>
      <c r="P58" s="1305" t="e">
        <f t="shared" si="99"/>
        <v>#DIV/0!</v>
      </c>
      <c r="Q58" s="1305" t="e">
        <f t="shared" si="99"/>
        <v>#DIV/0!</v>
      </c>
      <c r="R58" s="1305" t="e">
        <f t="shared" si="99"/>
        <v>#DIV/0!</v>
      </c>
      <c r="S58" s="1285"/>
    </row>
    <row r="59" spans="1:19" s="1267" customFormat="1">
      <c r="A59" s="1293"/>
      <c r="B59" s="1303" t="s">
        <v>364</v>
      </c>
      <c r="C59" s="1307">
        <f t="shared" ref="C59:Q59" si="100">+C51</f>
        <v>0</v>
      </c>
      <c r="D59" s="1307">
        <f t="shared" si="100"/>
        <v>0</v>
      </c>
      <c r="E59" s="1307">
        <f t="shared" si="100"/>
        <v>0</v>
      </c>
      <c r="F59" s="1307">
        <f t="shared" si="100"/>
        <v>0</v>
      </c>
      <c r="G59" s="1307">
        <f t="shared" si="100"/>
        <v>0</v>
      </c>
      <c r="H59" s="1307">
        <f t="shared" si="100"/>
        <v>0</v>
      </c>
      <c r="I59" s="1307">
        <f t="shared" si="100"/>
        <v>0</v>
      </c>
      <c r="J59" s="1307">
        <f t="shared" si="100"/>
        <v>0</v>
      </c>
      <c r="K59" s="1307">
        <f t="shared" si="100"/>
        <v>0</v>
      </c>
      <c r="L59" s="1307">
        <f t="shared" si="100"/>
        <v>0</v>
      </c>
      <c r="M59" s="1307">
        <f t="shared" si="100"/>
        <v>0</v>
      </c>
      <c r="N59" s="1307">
        <f t="shared" si="100"/>
        <v>0</v>
      </c>
      <c r="O59" s="1307">
        <f t="shared" si="100"/>
        <v>0</v>
      </c>
      <c r="P59" s="1307">
        <f t="shared" si="100"/>
        <v>0</v>
      </c>
      <c r="Q59" s="1307">
        <f t="shared" si="100"/>
        <v>0</v>
      </c>
      <c r="R59" s="1307">
        <f>SUM(C59:Q59)</f>
        <v>0</v>
      </c>
      <c r="S59" s="1285"/>
    </row>
    <row r="60" spans="1:19" s="1267" customFormat="1" ht="19.5" thickBot="1">
      <c r="A60" s="1308"/>
      <c r="B60" s="1309" t="s">
        <v>363</v>
      </c>
      <c r="C60" s="1310" t="e">
        <f t="shared" ref="C60:R60" si="101">+C59/C40</f>
        <v>#DIV/0!</v>
      </c>
      <c r="D60" s="1310" t="e">
        <f t="shared" si="101"/>
        <v>#DIV/0!</v>
      </c>
      <c r="E60" s="1310" t="e">
        <f t="shared" si="101"/>
        <v>#DIV/0!</v>
      </c>
      <c r="F60" s="1310" t="e">
        <f t="shared" si="101"/>
        <v>#DIV/0!</v>
      </c>
      <c r="G60" s="1310" t="e">
        <f t="shared" si="101"/>
        <v>#DIV/0!</v>
      </c>
      <c r="H60" s="1310" t="e">
        <f t="shared" si="101"/>
        <v>#DIV/0!</v>
      </c>
      <c r="I60" s="1310" t="e">
        <f t="shared" si="101"/>
        <v>#DIV/0!</v>
      </c>
      <c r="J60" s="1310" t="e">
        <f t="shared" si="101"/>
        <v>#DIV/0!</v>
      </c>
      <c r="K60" s="1310" t="e">
        <f t="shared" si="101"/>
        <v>#DIV/0!</v>
      </c>
      <c r="L60" s="1310" t="e">
        <f t="shared" si="101"/>
        <v>#DIV/0!</v>
      </c>
      <c r="M60" s="1310" t="e">
        <f t="shared" si="101"/>
        <v>#DIV/0!</v>
      </c>
      <c r="N60" s="1310" t="e">
        <f t="shared" si="101"/>
        <v>#DIV/0!</v>
      </c>
      <c r="O60" s="1310" t="e">
        <f t="shared" si="101"/>
        <v>#DIV/0!</v>
      </c>
      <c r="P60" s="1310" t="e">
        <f t="shared" si="101"/>
        <v>#DIV/0!</v>
      </c>
      <c r="Q60" s="1310" t="e">
        <f t="shared" si="101"/>
        <v>#DIV/0!</v>
      </c>
      <c r="R60" s="1310" t="e">
        <f t="shared" si="101"/>
        <v>#DIV/0!</v>
      </c>
      <c r="S60" s="1311"/>
    </row>
    <row r="62" spans="1:19" s="1267" customFormat="1">
      <c r="A62" s="1315" t="s">
        <v>608</v>
      </c>
      <c r="B62" s="1315"/>
      <c r="C62" s="1315"/>
      <c r="D62" s="1315"/>
      <c r="E62" s="1315"/>
      <c r="F62" s="1315"/>
      <c r="G62" s="1315"/>
      <c r="H62" s="1315"/>
      <c r="I62" s="1315"/>
      <c r="J62" s="1315"/>
      <c r="K62" s="1315"/>
      <c r="L62" s="1315"/>
      <c r="M62" s="1315"/>
      <c r="N62" s="1315"/>
      <c r="O62" s="1315"/>
      <c r="P62" s="1315"/>
      <c r="Q62" s="1315"/>
      <c r="R62" s="1315"/>
      <c r="S62" s="1315"/>
    </row>
    <row r="63" spans="1:19" s="1267" customFormat="1" ht="25.15" customHeight="1" thickBot="1">
      <c r="A63" s="1265"/>
      <c r="B63" s="1269" t="s">
        <v>114</v>
      </c>
      <c r="C63" s="1273" t="s">
        <v>382</v>
      </c>
      <c r="D63" s="1274"/>
      <c r="E63" s="1275"/>
      <c r="F63" s="1273" t="s">
        <v>381</v>
      </c>
      <c r="G63" s="1274"/>
      <c r="H63" s="1275"/>
      <c r="I63" s="1273" t="s">
        <v>385</v>
      </c>
      <c r="J63" s="1274"/>
      <c r="K63" s="1275"/>
      <c r="L63" s="1273" t="s">
        <v>386</v>
      </c>
      <c r="M63" s="1274"/>
      <c r="N63" s="1275"/>
      <c r="O63" s="1273" t="s">
        <v>392</v>
      </c>
      <c r="P63" s="1274"/>
      <c r="Q63" s="1275"/>
      <c r="R63" s="1276" t="s">
        <v>0</v>
      </c>
      <c r="S63" s="1277"/>
    </row>
    <row r="64" spans="1:19" s="1267" customFormat="1" ht="21">
      <c r="A64" s="1278"/>
      <c r="B64" s="1279"/>
      <c r="C64" s="1231" t="s">
        <v>601</v>
      </c>
      <c r="D64" s="1231" t="s">
        <v>602</v>
      </c>
      <c r="E64" s="1231" t="s">
        <v>603</v>
      </c>
      <c r="F64" s="1231" t="s">
        <v>601</v>
      </c>
      <c r="G64" s="1231" t="s">
        <v>602</v>
      </c>
      <c r="H64" s="1231" t="s">
        <v>603</v>
      </c>
      <c r="I64" s="1231" t="s">
        <v>601</v>
      </c>
      <c r="J64" s="1231" t="s">
        <v>602</v>
      </c>
      <c r="K64" s="1231" t="s">
        <v>603</v>
      </c>
      <c r="L64" s="1231" t="s">
        <v>601</v>
      </c>
      <c r="M64" s="1231" t="s">
        <v>602</v>
      </c>
      <c r="N64" s="1231" t="s">
        <v>603</v>
      </c>
      <c r="O64" s="1231" t="s">
        <v>601</v>
      </c>
      <c r="P64" s="1231" t="s">
        <v>602</v>
      </c>
      <c r="Q64" s="1231" t="s">
        <v>603</v>
      </c>
      <c r="R64" s="1280"/>
      <c r="S64" s="1281"/>
    </row>
    <row r="65" spans="1:22" s="1267" customFormat="1">
      <c r="A65" s="1282" t="s">
        <v>88</v>
      </c>
      <c r="B65" s="1265"/>
      <c r="C65" s="1283"/>
      <c r="D65" s="1283"/>
      <c r="E65" s="1283"/>
      <c r="F65" s="1283"/>
      <c r="G65" s="1283"/>
      <c r="H65" s="1283"/>
      <c r="I65" s="1283"/>
      <c r="J65" s="1283"/>
      <c r="K65" s="1283"/>
      <c r="L65" s="1283"/>
      <c r="M65" s="1283"/>
      <c r="N65" s="1283"/>
      <c r="O65" s="1283"/>
      <c r="P65" s="1283"/>
      <c r="Q65" s="1283"/>
      <c r="R65" s="1313">
        <f>SUM(C65:Q65)</f>
        <v>0</v>
      </c>
      <c r="S65" s="1284" t="s">
        <v>379</v>
      </c>
    </row>
    <row r="66" spans="1:22" s="1267" customFormat="1">
      <c r="A66" s="1282" t="s">
        <v>380</v>
      </c>
      <c r="B66" s="1264"/>
      <c r="C66" s="1314"/>
      <c r="D66" s="1314"/>
      <c r="E66" s="1314"/>
      <c r="F66" s="1314"/>
      <c r="G66" s="1314"/>
      <c r="H66" s="1314"/>
      <c r="I66" s="1314"/>
      <c r="J66" s="1314"/>
      <c r="K66" s="1314"/>
      <c r="L66" s="1314"/>
      <c r="M66" s="1314"/>
      <c r="N66" s="1314"/>
      <c r="O66" s="1314"/>
      <c r="P66" s="1314"/>
      <c r="Q66" s="1314"/>
      <c r="R66" s="1313">
        <f>SUM(C66:Q66)</f>
        <v>0</v>
      </c>
      <c r="S66" s="1284" t="s">
        <v>379</v>
      </c>
    </row>
    <row r="67" spans="1:22" s="1267" customFormat="1">
      <c r="A67" s="1282"/>
      <c r="B67" s="1264"/>
      <c r="S67" s="1285"/>
    </row>
    <row r="68" spans="1:22" s="1267" customFormat="1">
      <c r="A68" s="1282" t="s">
        <v>70</v>
      </c>
      <c r="B68" s="1264"/>
      <c r="C68" s="1286">
        <f>+C65*C66</f>
        <v>0</v>
      </c>
      <c r="D68" s="1286">
        <f t="shared" ref="D68:Q68" si="102">+D65*D66</f>
        <v>0</v>
      </c>
      <c r="E68" s="1286">
        <f t="shared" si="102"/>
        <v>0</v>
      </c>
      <c r="F68" s="1286">
        <f t="shared" si="102"/>
        <v>0</v>
      </c>
      <c r="G68" s="1286">
        <f t="shared" si="102"/>
        <v>0</v>
      </c>
      <c r="H68" s="1286">
        <f t="shared" si="102"/>
        <v>0</v>
      </c>
      <c r="I68" s="1286">
        <f t="shared" si="102"/>
        <v>0</v>
      </c>
      <c r="J68" s="1286">
        <f t="shared" si="102"/>
        <v>0</v>
      </c>
      <c r="K68" s="1286">
        <f t="shared" si="102"/>
        <v>0</v>
      </c>
      <c r="L68" s="1286">
        <f t="shared" si="102"/>
        <v>0</v>
      </c>
      <c r="M68" s="1286">
        <f t="shared" si="102"/>
        <v>0</v>
      </c>
      <c r="N68" s="1286">
        <f t="shared" si="102"/>
        <v>0</v>
      </c>
      <c r="O68" s="1286">
        <f t="shared" si="102"/>
        <v>0</v>
      </c>
      <c r="P68" s="1286">
        <f t="shared" si="102"/>
        <v>0</v>
      </c>
      <c r="Q68" s="1286">
        <f t="shared" si="102"/>
        <v>0</v>
      </c>
      <c r="R68" s="1286">
        <f>SUM(C68:M68)</f>
        <v>0</v>
      </c>
      <c r="S68" s="1285"/>
    </row>
    <row r="69" spans="1:22" s="1267" customFormat="1">
      <c r="A69" s="1287" t="s">
        <v>378</v>
      </c>
      <c r="B69" s="1265"/>
      <c r="D69" s="1266"/>
      <c r="E69" s="1266"/>
      <c r="G69" s="1266"/>
      <c r="H69" s="1266"/>
      <c r="J69" s="1266"/>
      <c r="K69" s="1266"/>
      <c r="M69" s="1266"/>
      <c r="N69" s="1266"/>
      <c r="P69" s="1266"/>
      <c r="Q69" s="1266"/>
      <c r="R69" s="1265"/>
      <c r="S69" s="1285"/>
    </row>
    <row r="70" spans="1:22" s="1290" customFormat="1">
      <c r="A70" s="1288"/>
      <c r="B70" s="1289" t="s">
        <v>377</v>
      </c>
      <c r="C70" s="1290">
        <f t="shared" ref="C70:D70" si="103">-3200*C65</f>
        <v>0</v>
      </c>
      <c r="D70" s="1290">
        <f>-1800*D65</f>
        <v>0</v>
      </c>
      <c r="E70" s="1290">
        <f t="shared" ref="E70:G70" si="104">-3200*E65</f>
        <v>0</v>
      </c>
      <c r="F70" s="1290">
        <f t="shared" si="104"/>
        <v>0</v>
      </c>
      <c r="G70" s="1290">
        <f>-1800*G65</f>
        <v>0</v>
      </c>
      <c r="H70" s="1290">
        <f t="shared" ref="H70:I70" si="105">-3200*H65</f>
        <v>0</v>
      </c>
      <c r="I70" s="1290">
        <f t="shared" si="105"/>
        <v>0</v>
      </c>
      <c r="J70" s="1290">
        <f>-1800*J65</f>
        <v>0</v>
      </c>
      <c r="K70" s="1290">
        <f t="shared" ref="K70:L70" si="106">-3200*K65</f>
        <v>0</v>
      </c>
      <c r="L70" s="1290">
        <f t="shared" si="106"/>
        <v>0</v>
      </c>
      <c r="M70" s="1290">
        <f>-1800*M65</f>
        <v>0</v>
      </c>
      <c r="N70" s="1290">
        <f t="shared" ref="N70:O70" si="107">-3200*N65</f>
        <v>0</v>
      </c>
      <c r="O70" s="1290">
        <f t="shared" si="107"/>
        <v>0</v>
      </c>
      <c r="P70" s="1290">
        <f>-1800*P65</f>
        <v>0</v>
      </c>
      <c r="Q70" s="1290">
        <f t="shared" ref="Q70" si="108">-3200*Q65</f>
        <v>0</v>
      </c>
      <c r="R70" s="1290">
        <f t="shared" ref="R70:R76" si="109">SUM(C70:Q70)</f>
        <v>0</v>
      </c>
      <c r="S70" s="1291"/>
    </row>
    <row r="71" spans="1:22" s="1290" customFormat="1">
      <c r="A71" s="1288"/>
      <c r="B71" s="1289" t="s">
        <v>376</v>
      </c>
      <c r="C71" s="1290">
        <f t="shared" ref="C71:D71" si="110">-1150*C65</f>
        <v>0</v>
      </c>
      <c r="D71" s="1290">
        <f>-600*D65</f>
        <v>0</v>
      </c>
      <c r="E71" s="1290">
        <f t="shared" ref="E71:G71" si="111">-1150*E65</f>
        <v>0</v>
      </c>
      <c r="F71" s="1290">
        <f t="shared" si="111"/>
        <v>0</v>
      </c>
      <c r="G71" s="1290">
        <f>-600*G65</f>
        <v>0</v>
      </c>
      <c r="H71" s="1290">
        <f t="shared" ref="H71:I71" si="112">-1150*H65</f>
        <v>0</v>
      </c>
      <c r="I71" s="1290">
        <f t="shared" si="112"/>
        <v>0</v>
      </c>
      <c r="J71" s="1290">
        <f>-600*J65</f>
        <v>0</v>
      </c>
      <c r="K71" s="1290">
        <f t="shared" ref="K71:L71" si="113">-1150*K65</f>
        <v>0</v>
      </c>
      <c r="L71" s="1290">
        <f t="shared" si="113"/>
        <v>0</v>
      </c>
      <c r="M71" s="1290">
        <f>-600*M65</f>
        <v>0</v>
      </c>
      <c r="N71" s="1290">
        <f t="shared" ref="N71:O71" si="114">-1150*N65</f>
        <v>0</v>
      </c>
      <c r="O71" s="1290">
        <f t="shared" si="114"/>
        <v>0</v>
      </c>
      <c r="P71" s="1290">
        <f>-600*P65</f>
        <v>0</v>
      </c>
      <c r="Q71" s="1290">
        <f t="shared" ref="Q71" si="115">-1150*Q65</f>
        <v>0</v>
      </c>
      <c r="R71" s="1290">
        <f t="shared" si="109"/>
        <v>0</v>
      </c>
      <c r="S71" s="1291"/>
    </row>
    <row r="72" spans="1:22" s="1290" customFormat="1">
      <c r="A72" s="1288"/>
      <c r="B72" s="1292" t="s">
        <v>375</v>
      </c>
      <c r="E72" s="1290">
        <f>-200*E65</f>
        <v>0</v>
      </c>
      <c r="H72" s="1290">
        <f>-200*H65</f>
        <v>0</v>
      </c>
      <c r="K72" s="1290">
        <f>-200*K65</f>
        <v>0</v>
      </c>
      <c r="N72" s="1290">
        <f>-200*N65</f>
        <v>0</v>
      </c>
      <c r="Q72" s="1290">
        <f>-200*Q65</f>
        <v>0</v>
      </c>
      <c r="R72" s="1290">
        <f t="shared" si="109"/>
        <v>0</v>
      </c>
      <c r="S72" s="1291"/>
    </row>
    <row r="73" spans="1:22" s="1290" customFormat="1">
      <c r="A73" s="1288"/>
      <c r="B73" s="1292" t="s">
        <v>374</v>
      </c>
      <c r="E73" s="1290">
        <f>-1000*E65</f>
        <v>0</v>
      </c>
      <c r="R73" s="1290">
        <f t="shared" si="109"/>
        <v>0</v>
      </c>
      <c r="S73" s="1291"/>
    </row>
    <row r="74" spans="1:22" s="1290" customFormat="1">
      <c r="A74" s="1288"/>
      <c r="B74" s="1292" t="s">
        <v>373</v>
      </c>
      <c r="E74" s="1290">
        <f>-500*E65</f>
        <v>0</v>
      </c>
      <c r="R74" s="1290">
        <f t="shared" si="109"/>
        <v>0</v>
      </c>
      <c r="S74" s="1291"/>
    </row>
    <row r="75" spans="1:22" s="1289" customFormat="1">
      <c r="A75" s="1288"/>
      <c r="B75" s="1292" t="s">
        <v>372</v>
      </c>
      <c r="C75" s="1290"/>
      <c r="D75" s="1290"/>
      <c r="E75" s="1290"/>
      <c r="F75" s="1290"/>
      <c r="G75" s="1290"/>
      <c r="H75" s="1290"/>
      <c r="I75" s="1290"/>
      <c r="J75" s="1290"/>
      <c r="K75" s="1290"/>
      <c r="L75" s="1290"/>
      <c r="M75" s="1290"/>
      <c r="N75" s="1290"/>
      <c r="O75" s="1290"/>
      <c r="P75" s="1290"/>
      <c r="Q75" s="1290"/>
      <c r="R75" s="1290">
        <f t="shared" si="109"/>
        <v>0</v>
      </c>
      <c r="S75" s="1291"/>
      <c r="T75" s="1290"/>
      <c r="U75" s="1290"/>
      <c r="V75" s="1290"/>
    </row>
    <row r="76" spans="1:22" s="1289" customFormat="1">
      <c r="A76" s="1288"/>
      <c r="B76" s="1292" t="s">
        <v>371</v>
      </c>
      <c r="C76" s="1290"/>
      <c r="D76" s="1290"/>
      <c r="E76" s="1290"/>
      <c r="F76" s="1290"/>
      <c r="G76" s="1290"/>
      <c r="H76" s="1290"/>
      <c r="I76" s="1290"/>
      <c r="J76" s="1290"/>
      <c r="K76" s="1290"/>
      <c r="L76" s="1290"/>
      <c r="M76" s="1290"/>
      <c r="N76" s="1290"/>
      <c r="O76" s="1290"/>
      <c r="P76" s="1290"/>
      <c r="Q76" s="1290"/>
      <c r="R76" s="1290">
        <f t="shared" si="109"/>
        <v>0</v>
      </c>
      <c r="S76" s="1291"/>
      <c r="T76" s="1290"/>
      <c r="U76" s="1290"/>
      <c r="V76" s="1290"/>
    </row>
    <row r="77" spans="1:22">
      <c r="A77" s="1293"/>
      <c r="B77" s="1269" t="s">
        <v>370</v>
      </c>
      <c r="C77" s="1294">
        <f>SUM(C70:C76)</f>
        <v>0</v>
      </c>
      <c r="D77" s="1294">
        <f t="shared" ref="D77:Q77" si="116">SUM(D70:D76)</f>
        <v>0</v>
      </c>
      <c r="E77" s="1294">
        <f t="shared" si="116"/>
        <v>0</v>
      </c>
      <c r="F77" s="1294">
        <f t="shared" si="116"/>
        <v>0</v>
      </c>
      <c r="G77" s="1294">
        <f t="shared" si="116"/>
        <v>0</v>
      </c>
      <c r="H77" s="1294">
        <f t="shared" si="116"/>
        <v>0</v>
      </c>
      <c r="I77" s="1294">
        <f t="shared" si="116"/>
        <v>0</v>
      </c>
      <c r="J77" s="1294">
        <f t="shared" si="116"/>
        <v>0</v>
      </c>
      <c r="K77" s="1294">
        <f t="shared" si="116"/>
        <v>0</v>
      </c>
      <c r="L77" s="1294">
        <f t="shared" si="116"/>
        <v>0</v>
      </c>
      <c r="M77" s="1294">
        <f t="shared" si="116"/>
        <v>0</v>
      </c>
      <c r="N77" s="1294">
        <f t="shared" si="116"/>
        <v>0</v>
      </c>
      <c r="O77" s="1294">
        <f t="shared" si="116"/>
        <v>0</v>
      </c>
      <c r="P77" s="1294">
        <f t="shared" si="116"/>
        <v>0</v>
      </c>
      <c r="Q77" s="1294">
        <f t="shared" si="116"/>
        <v>0</v>
      </c>
      <c r="R77" s="1267">
        <f t="shared" ref="R70:R81" si="117">SUM(C77:Q77)</f>
        <v>0</v>
      </c>
      <c r="S77" s="1285"/>
    </row>
    <row r="78" spans="1:22" s="1298" customFormat="1">
      <c r="A78" s="1295"/>
      <c r="B78" s="1296" t="s">
        <v>369</v>
      </c>
      <c r="C78" s="1297">
        <f t="shared" ref="C78:Q78" si="118">+C68+C77</f>
        <v>0</v>
      </c>
      <c r="D78" s="1297">
        <f t="shared" si="118"/>
        <v>0</v>
      </c>
      <c r="E78" s="1297">
        <f t="shared" si="118"/>
        <v>0</v>
      </c>
      <c r="F78" s="1297">
        <f t="shared" si="118"/>
        <v>0</v>
      </c>
      <c r="G78" s="1297">
        <f t="shared" si="118"/>
        <v>0</v>
      </c>
      <c r="H78" s="1297">
        <f t="shared" si="118"/>
        <v>0</v>
      </c>
      <c r="I78" s="1297">
        <f t="shared" si="118"/>
        <v>0</v>
      </c>
      <c r="J78" s="1297">
        <f t="shared" si="118"/>
        <v>0</v>
      </c>
      <c r="K78" s="1297">
        <f t="shared" si="118"/>
        <v>0</v>
      </c>
      <c r="L78" s="1297">
        <f t="shared" si="118"/>
        <v>0</v>
      </c>
      <c r="M78" s="1297">
        <f t="shared" si="118"/>
        <v>0</v>
      </c>
      <c r="N78" s="1297">
        <f t="shared" si="118"/>
        <v>0</v>
      </c>
      <c r="O78" s="1297">
        <f t="shared" si="118"/>
        <v>0</v>
      </c>
      <c r="P78" s="1297">
        <f t="shared" si="118"/>
        <v>0</v>
      </c>
      <c r="Q78" s="1297">
        <f t="shared" si="118"/>
        <v>0</v>
      </c>
      <c r="R78" s="1298">
        <f t="shared" si="117"/>
        <v>0</v>
      </c>
      <c r="S78" s="1299" t="s">
        <v>404</v>
      </c>
    </row>
    <row r="79" spans="1:22" s="1267" customFormat="1">
      <c r="A79" s="1293"/>
      <c r="B79" s="1265" t="s">
        <v>387</v>
      </c>
      <c r="C79" s="1300">
        <f>+ROUND(C78*-3%,-1)</f>
        <v>0</v>
      </c>
      <c r="D79" s="1300">
        <f t="shared" ref="D79:E79" si="119">+ROUND(D78*-3%,-1)</f>
        <v>0</v>
      </c>
      <c r="E79" s="1300">
        <f t="shared" si="119"/>
        <v>0</v>
      </c>
      <c r="F79" s="1300">
        <f>+ROUND(F78*-3%,-1)</f>
        <v>0</v>
      </c>
      <c r="G79" s="1300">
        <f t="shared" ref="G79:H79" si="120">+ROUND(G78*-3%,-1)</f>
        <v>0</v>
      </c>
      <c r="H79" s="1300">
        <f t="shared" si="120"/>
        <v>0</v>
      </c>
      <c r="I79" s="1300">
        <f>+ROUND(I78*-3%,-1)</f>
        <v>0</v>
      </c>
      <c r="J79" s="1300">
        <f t="shared" ref="J79:K79" si="121">+ROUND(J78*-3%,-1)</f>
        <v>0</v>
      </c>
      <c r="K79" s="1300">
        <f t="shared" si="121"/>
        <v>0</v>
      </c>
      <c r="L79" s="1300">
        <f>+ROUND(L78*-3%,-1)</f>
        <v>0</v>
      </c>
      <c r="M79" s="1300">
        <f t="shared" ref="M79:N79" si="122">+ROUND(M78*-3%,-1)</f>
        <v>0</v>
      </c>
      <c r="N79" s="1300">
        <f t="shared" si="122"/>
        <v>0</v>
      </c>
      <c r="O79" s="1300">
        <f>+ROUND(O78*-3%,-1)</f>
        <v>0</v>
      </c>
      <c r="P79" s="1300">
        <f t="shared" ref="P79:Q79" si="123">+ROUND(P78*-3%,-1)</f>
        <v>0</v>
      </c>
      <c r="Q79" s="1300">
        <f t="shared" si="123"/>
        <v>0</v>
      </c>
      <c r="R79" s="1267">
        <f t="shared" si="117"/>
        <v>0</v>
      </c>
      <c r="S79" s="1285"/>
    </row>
    <row r="80" spans="1:22" s="1267" customFormat="1">
      <c r="A80" s="1293"/>
      <c r="B80" s="1301" t="s">
        <v>368</v>
      </c>
      <c r="C80" s="1302">
        <f t="shared" ref="C80:Q80" si="124">+C78+C79</f>
        <v>0</v>
      </c>
      <c r="D80" s="1302">
        <f t="shared" si="124"/>
        <v>0</v>
      </c>
      <c r="E80" s="1302">
        <f t="shared" si="124"/>
        <v>0</v>
      </c>
      <c r="F80" s="1302">
        <f t="shared" si="124"/>
        <v>0</v>
      </c>
      <c r="G80" s="1302">
        <f t="shared" si="124"/>
        <v>0</v>
      </c>
      <c r="H80" s="1302">
        <f t="shared" si="124"/>
        <v>0</v>
      </c>
      <c r="I80" s="1302">
        <f t="shared" si="124"/>
        <v>0</v>
      </c>
      <c r="J80" s="1302">
        <f t="shared" si="124"/>
        <v>0</v>
      </c>
      <c r="K80" s="1302">
        <f t="shared" si="124"/>
        <v>0</v>
      </c>
      <c r="L80" s="1302">
        <f t="shared" si="124"/>
        <v>0</v>
      </c>
      <c r="M80" s="1302">
        <f t="shared" si="124"/>
        <v>0</v>
      </c>
      <c r="N80" s="1302">
        <f t="shared" si="124"/>
        <v>0</v>
      </c>
      <c r="O80" s="1302">
        <f t="shared" si="124"/>
        <v>0</v>
      </c>
      <c r="P80" s="1302">
        <f t="shared" si="124"/>
        <v>0</v>
      </c>
      <c r="Q80" s="1302">
        <f t="shared" si="124"/>
        <v>0</v>
      </c>
      <c r="R80" s="1267">
        <f t="shared" si="117"/>
        <v>0</v>
      </c>
      <c r="S80" s="1285"/>
    </row>
    <row r="81" spans="1:19" s="1267" customFormat="1">
      <c r="A81" s="1293"/>
      <c r="B81" s="1269" t="s">
        <v>367</v>
      </c>
      <c r="C81" s="1300">
        <f t="shared" ref="C81:Q81" si="125">+ROUND(C80*-34%,-1)</f>
        <v>0</v>
      </c>
      <c r="D81" s="1300">
        <f t="shared" si="125"/>
        <v>0</v>
      </c>
      <c r="E81" s="1300">
        <f t="shared" si="125"/>
        <v>0</v>
      </c>
      <c r="F81" s="1300">
        <f t="shared" si="125"/>
        <v>0</v>
      </c>
      <c r="G81" s="1300">
        <f t="shared" si="125"/>
        <v>0</v>
      </c>
      <c r="H81" s="1300">
        <f t="shared" si="125"/>
        <v>0</v>
      </c>
      <c r="I81" s="1300">
        <f t="shared" si="125"/>
        <v>0</v>
      </c>
      <c r="J81" s="1300">
        <f t="shared" si="125"/>
        <v>0</v>
      </c>
      <c r="K81" s="1300">
        <f t="shared" si="125"/>
        <v>0</v>
      </c>
      <c r="L81" s="1300">
        <f t="shared" si="125"/>
        <v>0</v>
      </c>
      <c r="M81" s="1300">
        <f t="shared" si="125"/>
        <v>0</v>
      </c>
      <c r="N81" s="1300">
        <f t="shared" si="125"/>
        <v>0</v>
      </c>
      <c r="O81" s="1300">
        <f t="shared" si="125"/>
        <v>0</v>
      </c>
      <c r="P81" s="1300">
        <f t="shared" si="125"/>
        <v>0</v>
      </c>
      <c r="Q81" s="1300">
        <f t="shared" si="125"/>
        <v>0</v>
      </c>
      <c r="R81" s="1267">
        <f t="shared" si="117"/>
        <v>0</v>
      </c>
      <c r="S81" s="1285"/>
    </row>
    <row r="82" spans="1:19" s="1267" customFormat="1">
      <c r="A82" s="1293"/>
      <c r="B82" s="1269"/>
      <c r="C82" s="1266"/>
      <c r="D82" s="1266"/>
      <c r="E82" s="1266"/>
      <c r="F82" s="1266"/>
      <c r="G82" s="1266"/>
      <c r="H82" s="1266"/>
      <c r="I82" s="1266"/>
      <c r="J82" s="1266"/>
      <c r="K82" s="1266"/>
      <c r="L82" s="1266"/>
      <c r="M82" s="1266"/>
      <c r="N82" s="1266"/>
      <c r="O82" s="1266"/>
      <c r="P82" s="1266"/>
      <c r="Q82" s="1266"/>
      <c r="R82" s="1266"/>
      <c r="S82" s="1285"/>
    </row>
    <row r="83" spans="1:19" s="1267" customFormat="1">
      <c r="A83" s="1293"/>
      <c r="B83" s="1303" t="s">
        <v>366</v>
      </c>
      <c r="C83" s="1304">
        <f>+C80+C81</f>
        <v>0</v>
      </c>
      <c r="D83" s="1304">
        <f t="shared" ref="D83:E83" si="126">+D80+D81</f>
        <v>0</v>
      </c>
      <c r="E83" s="1304">
        <f t="shared" si="126"/>
        <v>0</v>
      </c>
      <c r="F83" s="1304">
        <f>+F80+F81</f>
        <v>0</v>
      </c>
      <c r="G83" s="1304">
        <f t="shared" ref="G83:H83" si="127">+G80+G81</f>
        <v>0</v>
      </c>
      <c r="H83" s="1304">
        <f t="shared" si="127"/>
        <v>0</v>
      </c>
      <c r="I83" s="1304">
        <f>+I80+I81</f>
        <v>0</v>
      </c>
      <c r="J83" s="1304">
        <f t="shared" ref="J83:K83" si="128">+J80+J81</f>
        <v>0</v>
      </c>
      <c r="K83" s="1304">
        <f t="shared" si="128"/>
        <v>0</v>
      </c>
      <c r="L83" s="1304">
        <f>+L80+L81</f>
        <v>0</v>
      </c>
      <c r="M83" s="1304">
        <f t="shared" ref="M83:N83" si="129">+M80+M81</f>
        <v>0</v>
      </c>
      <c r="N83" s="1304">
        <f t="shared" si="129"/>
        <v>0</v>
      </c>
      <c r="O83" s="1304">
        <f>+O80+O81</f>
        <v>0</v>
      </c>
      <c r="P83" s="1304">
        <f t="shared" ref="P83:Q83" si="130">+P80+P81</f>
        <v>0</v>
      </c>
      <c r="Q83" s="1304">
        <f t="shared" si="130"/>
        <v>0</v>
      </c>
      <c r="R83" s="1304">
        <f>SUM(C83:Q83)</f>
        <v>0</v>
      </c>
      <c r="S83" s="1285"/>
    </row>
    <row r="84" spans="1:19" s="1267" customFormat="1">
      <c r="A84" s="1293"/>
      <c r="B84" s="1269" t="s">
        <v>363</v>
      </c>
      <c r="C84" s="1305" t="e">
        <f t="shared" ref="C84:R84" si="131">+C83/C68</f>
        <v>#DIV/0!</v>
      </c>
      <c r="D84" s="1305" t="e">
        <f t="shared" si="131"/>
        <v>#DIV/0!</v>
      </c>
      <c r="E84" s="1305" t="e">
        <f t="shared" si="131"/>
        <v>#DIV/0!</v>
      </c>
      <c r="F84" s="1305" t="e">
        <f t="shared" si="131"/>
        <v>#DIV/0!</v>
      </c>
      <c r="G84" s="1305" t="e">
        <f t="shared" si="131"/>
        <v>#DIV/0!</v>
      </c>
      <c r="H84" s="1305" t="e">
        <f t="shared" si="131"/>
        <v>#DIV/0!</v>
      </c>
      <c r="I84" s="1305" t="e">
        <f t="shared" si="131"/>
        <v>#DIV/0!</v>
      </c>
      <c r="J84" s="1305" t="e">
        <f t="shared" si="131"/>
        <v>#DIV/0!</v>
      </c>
      <c r="K84" s="1305" t="e">
        <f t="shared" si="131"/>
        <v>#DIV/0!</v>
      </c>
      <c r="L84" s="1305" t="e">
        <f t="shared" si="131"/>
        <v>#DIV/0!</v>
      </c>
      <c r="M84" s="1305" t="e">
        <f t="shared" si="131"/>
        <v>#DIV/0!</v>
      </c>
      <c r="N84" s="1305" t="e">
        <f t="shared" si="131"/>
        <v>#DIV/0!</v>
      </c>
      <c r="O84" s="1305" t="e">
        <f t="shared" si="131"/>
        <v>#DIV/0!</v>
      </c>
      <c r="P84" s="1305" t="e">
        <f t="shared" si="131"/>
        <v>#DIV/0!</v>
      </c>
      <c r="Q84" s="1305" t="e">
        <f t="shared" si="131"/>
        <v>#DIV/0!</v>
      </c>
      <c r="R84" s="1305" t="e">
        <f t="shared" si="131"/>
        <v>#DIV/0!</v>
      </c>
      <c r="S84" s="1285"/>
    </row>
    <row r="85" spans="1:19" s="1267" customFormat="1">
      <c r="A85" s="1293"/>
      <c r="B85" s="1303" t="s">
        <v>365</v>
      </c>
      <c r="C85" s="1306">
        <f t="shared" ref="C85:Q85" si="132">+C77+C79+C81</f>
        <v>0</v>
      </c>
      <c r="D85" s="1306">
        <f t="shared" si="132"/>
        <v>0</v>
      </c>
      <c r="E85" s="1306">
        <f t="shared" si="132"/>
        <v>0</v>
      </c>
      <c r="F85" s="1306">
        <f t="shared" si="132"/>
        <v>0</v>
      </c>
      <c r="G85" s="1306">
        <f t="shared" si="132"/>
        <v>0</v>
      </c>
      <c r="H85" s="1306">
        <f t="shared" si="132"/>
        <v>0</v>
      </c>
      <c r="I85" s="1306">
        <f t="shared" si="132"/>
        <v>0</v>
      </c>
      <c r="J85" s="1306">
        <f t="shared" si="132"/>
        <v>0</v>
      </c>
      <c r="K85" s="1306">
        <f t="shared" si="132"/>
        <v>0</v>
      </c>
      <c r="L85" s="1306">
        <f t="shared" si="132"/>
        <v>0</v>
      </c>
      <c r="M85" s="1306">
        <f t="shared" si="132"/>
        <v>0</v>
      </c>
      <c r="N85" s="1306">
        <f t="shared" si="132"/>
        <v>0</v>
      </c>
      <c r="O85" s="1306">
        <f t="shared" si="132"/>
        <v>0</v>
      </c>
      <c r="P85" s="1306">
        <f t="shared" si="132"/>
        <v>0</v>
      </c>
      <c r="Q85" s="1306">
        <f t="shared" si="132"/>
        <v>0</v>
      </c>
      <c r="R85" s="1306">
        <f>SUM(C85:Q85)</f>
        <v>0</v>
      </c>
      <c r="S85" s="1285"/>
    </row>
    <row r="86" spans="1:19" s="1267" customFormat="1">
      <c r="A86" s="1293"/>
      <c r="B86" s="1269" t="s">
        <v>363</v>
      </c>
      <c r="C86" s="1305" t="e">
        <f t="shared" ref="C86:R86" si="133">+C85/C68</f>
        <v>#DIV/0!</v>
      </c>
      <c r="D86" s="1305" t="e">
        <f t="shared" si="133"/>
        <v>#DIV/0!</v>
      </c>
      <c r="E86" s="1305" t="e">
        <f t="shared" si="133"/>
        <v>#DIV/0!</v>
      </c>
      <c r="F86" s="1305" t="e">
        <f t="shared" si="133"/>
        <v>#DIV/0!</v>
      </c>
      <c r="G86" s="1305" t="e">
        <f t="shared" si="133"/>
        <v>#DIV/0!</v>
      </c>
      <c r="H86" s="1305" t="e">
        <f t="shared" si="133"/>
        <v>#DIV/0!</v>
      </c>
      <c r="I86" s="1305" t="e">
        <f t="shared" si="133"/>
        <v>#DIV/0!</v>
      </c>
      <c r="J86" s="1305" t="e">
        <f t="shared" si="133"/>
        <v>#DIV/0!</v>
      </c>
      <c r="K86" s="1305" t="e">
        <f t="shared" si="133"/>
        <v>#DIV/0!</v>
      </c>
      <c r="L86" s="1305" t="e">
        <f t="shared" si="133"/>
        <v>#DIV/0!</v>
      </c>
      <c r="M86" s="1305" t="e">
        <f t="shared" si="133"/>
        <v>#DIV/0!</v>
      </c>
      <c r="N86" s="1305" t="e">
        <f t="shared" si="133"/>
        <v>#DIV/0!</v>
      </c>
      <c r="O86" s="1305" t="e">
        <f t="shared" si="133"/>
        <v>#DIV/0!</v>
      </c>
      <c r="P86" s="1305" t="e">
        <f t="shared" si="133"/>
        <v>#DIV/0!</v>
      </c>
      <c r="Q86" s="1305" t="e">
        <f t="shared" si="133"/>
        <v>#DIV/0!</v>
      </c>
      <c r="R86" s="1305" t="e">
        <f t="shared" si="133"/>
        <v>#DIV/0!</v>
      </c>
      <c r="S86" s="1285"/>
    </row>
    <row r="87" spans="1:19" s="1267" customFormat="1">
      <c r="A87" s="1293"/>
      <c r="B87" s="1303" t="s">
        <v>364</v>
      </c>
      <c r="C87" s="1307">
        <f t="shared" ref="C87:Q87" si="134">+C79</f>
        <v>0</v>
      </c>
      <c r="D87" s="1307">
        <f t="shared" si="134"/>
        <v>0</v>
      </c>
      <c r="E87" s="1307">
        <f t="shared" si="134"/>
        <v>0</v>
      </c>
      <c r="F87" s="1307">
        <f t="shared" si="134"/>
        <v>0</v>
      </c>
      <c r="G87" s="1307">
        <f t="shared" si="134"/>
        <v>0</v>
      </c>
      <c r="H87" s="1307">
        <f t="shared" si="134"/>
        <v>0</v>
      </c>
      <c r="I87" s="1307">
        <f t="shared" si="134"/>
        <v>0</v>
      </c>
      <c r="J87" s="1307">
        <f t="shared" si="134"/>
        <v>0</v>
      </c>
      <c r="K87" s="1307">
        <f t="shared" si="134"/>
        <v>0</v>
      </c>
      <c r="L87" s="1307">
        <f t="shared" si="134"/>
        <v>0</v>
      </c>
      <c r="M87" s="1307">
        <f t="shared" si="134"/>
        <v>0</v>
      </c>
      <c r="N87" s="1307">
        <f t="shared" si="134"/>
        <v>0</v>
      </c>
      <c r="O87" s="1307">
        <f t="shared" si="134"/>
        <v>0</v>
      </c>
      <c r="P87" s="1307">
        <f t="shared" si="134"/>
        <v>0</v>
      </c>
      <c r="Q87" s="1307">
        <f t="shared" si="134"/>
        <v>0</v>
      </c>
      <c r="R87" s="1307">
        <f>SUM(C87:Q87)</f>
        <v>0</v>
      </c>
      <c r="S87" s="1285"/>
    </row>
    <row r="88" spans="1:19" s="1267" customFormat="1" ht="19.5" thickBot="1">
      <c r="A88" s="1308"/>
      <c r="B88" s="1309" t="s">
        <v>363</v>
      </c>
      <c r="C88" s="1310" t="e">
        <f t="shared" ref="C88:R88" si="135">+C87/C68</f>
        <v>#DIV/0!</v>
      </c>
      <c r="D88" s="1310" t="e">
        <f t="shared" si="135"/>
        <v>#DIV/0!</v>
      </c>
      <c r="E88" s="1310" t="e">
        <f t="shared" si="135"/>
        <v>#DIV/0!</v>
      </c>
      <c r="F88" s="1310" t="e">
        <f t="shared" si="135"/>
        <v>#DIV/0!</v>
      </c>
      <c r="G88" s="1310" t="e">
        <f t="shared" si="135"/>
        <v>#DIV/0!</v>
      </c>
      <c r="H88" s="1310" t="e">
        <f t="shared" si="135"/>
        <v>#DIV/0!</v>
      </c>
      <c r="I88" s="1310" t="e">
        <f t="shared" si="135"/>
        <v>#DIV/0!</v>
      </c>
      <c r="J88" s="1310" t="e">
        <f t="shared" si="135"/>
        <v>#DIV/0!</v>
      </c>
      <c r="K88" s="1310" t="e">
        <f t="shared" si="135"/>
        <v>#DIV/0!</v>
      </c>
      <c r="L88" s="1310" t="e">
        <f t="shared" si="135"/>
        <v>#DIV/0!</v>
      </c>
      <c r="M88" s="1310" t="e">
        <f t="shared" si="135"/>
        <v>#DIV/0!</v>
      </c>
      <c r="N88" s="1310" t="e">
        <f t="shared" si="135"/>
        <v>#DIV/0!</v>
      </c>
      <c r="O88" s="1310" t="e">
        <f t="shared" si="135"/>
        <v>#DIV/0!</v>
      </c>
      <c r="P88" s="1310" t="e">
        <f t="shared" si="135"/>
        <v>#DIV/0!</v>
      </c>
      <c r="Q88" s="1310" t="e">
        <f t="shared" si="135"/>
        <v>#DIV/0!</v>
      </c>
      <c r="R88" s="1310" t="e">
        <f t="shared" si="135"/>
        <v>#DIV/0!</v>
      </c>
      <c r="S88" s="1311"/>
    </row>
  </sheetData>
  <mergeCells count="24">
    <mergeCell ref="R7:R8"/>
    <mergeCell ref="C7:E7"/>
    <mergeCell ref="F7:H7"/>
    <mergeCell ref="I7:K7"/>
    <mergeCell ref="L7:N7"/>
    <mergeCell ref="O7:Q7"/>
    <mergeCell ref="A6:S6"/>
    <mergeCell ref="S7:S8"/>
    <mergeCell ref="A34:S34"/>
    <mergeCell ref="C35:E35"/>
    <mergeCell ref="F35:H35"/>
    <mergeCell ref="I35:K35"/>
    <mergeCell ref="L35:N35"/>
    <mergeCell ref="O35:Q35"/>
    <mergeCell ref="R35:R36"/>
    <mergeCell ref="S35:S36"/>
    <mergeCell ref="A62:S62"/>
    <mergeCell ref="C63:E63"/>
    <mergeCell ref="F63:H63"/>
    <mergeCell ref="I63:K63"/>
    <mergeCell ref="L63:N63"/>
    <mergeCell ref="O63:Q63"/>
    <mergeCell ref="R63:R64"/>
    <mergeCell ref="S63:S64"/>
  </mergeCells>
  <pageMargins left="0.70866141732283472" right="0.70866141732283472" top="0.35433070866141736" bottom="0.35433070866141736" header="0.31496062992125984" footer="0.31496062992125984"/>
  <pageSetup paperSize="9" fitToWidth="0" orientation="portrait" r:id="rId1"/>
  <headerFooter>
    <oddFooter>&amp;L&amp;D&amp;T&amp;R&amp;8&amp;Z&amp;F&amp;A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AO34"/>
  <sheetViews>
    <sheetView showGridLines="0" zoomScaleNormal="100" zoomScaleSheetLayoutView="90" workbookViewId="0">
      <selection activeCell="L10" sqref="L10"/>
    </sheetView>
  </sheetViews>
  <sheetFormatPr defaultRowHeight="21" customHeight="1"/>
  <cols>
    <col min="1" max="1" width="6.42578125" style="369" customWidth="1"/>
    <col min="2" max="2" width="15.5703125" style="371" customWidth="1"/>
    <col min="3" max="3" width="20" style="371" bestFit="1" customWidth="1"/>
    <col min="4" max="4" width="8.85546875" style="371" customWidth="1"/>
    <col min="5" max="5" width="16.140625" style="375" bestFit="1" customWidth="1"/>
    <col min="6" max="6" width="16.28515625" style="369" hidden="1" customWidth="1"/>
    <col min="7" max="7" width="9.85546875" style="369" customWidth="1"/>
    <col min="8" max="8" width="1.85546875" style="369" customWidth="1"/>
    <col min="9" max="9" width="8.7109375" style="369" bestFit="1" customWidth="1"/>
    <col min="10" max="10" width="16.140625" style="369" bestFit="1" customWidth="1"/>
    <col min="11" max="11" width="15.42578125" style="369" hidden="1" customWidth="1"/>
    <col min="12" max="12" width="11.5703125" style="369" bestFit="1" customWidth="1"/>
    <col min="13" max="13" width="9.85546875" style="369" bestFit="1" customWidth="1"/>
    <col min="14" max="15" width="9.140625" style="369"/>
    <col min="16" max="16" width="17.85546875" style="369" bestFit="1" customWidth="1"/>
    <col min="17" max="17" width="20.85546875" style="369" bestFit="1" customWidth="1"/>
    <col min="18" max="18" width="8.7109375" style="369" bestFit="1" customWidth="1"/>
    <col min="19" max="19" width="16.85546875" style="369" bestFit="1" customWidth="1"/>
    <col min="20" max="20" width="17.7109375" style="369" bestFit="1" customWidth="1"/>
    <col min="21" max="21" width="8.7109375" style="369" bestFit="1" customWidth="1"/>
    <col min="22" max="22" width="9.140625" style="369"/>
    <col min="23" max="23" width="8.7109375" style="369" bestFit="1" customWidth="1"/>
    <col min="24" max="24" width="16.85546875" style="369" bestFit="1" customWidth="1"/>
    <col min="25" max="25" width="17.7109375" style="369" bestFit="1" customWidth="1"/>
    <col min="26" max="26" width="8.7109375" style="369" bestFit="1" customWidth="1"/>
    <col min="27" max="29" width="9.140625" style="369"/>
    <col min="30" max="30" width="17.85546875" style="369" bestFit="1" customWidth="1"/>
    <col min="31" max="31" width="20.85546875" style="369" bestFit="1" customWidth="1"/>
    <col min="32" max="32" width="8.7109375" style="369" bestFit="1" customWidth="1"/>
    <col min="33" max="33" width="16.85546875" style="369" bestFit="1" customWidth="1"/>
    <col min="34" max="34" width="17.7109375" style="369" bestFit="1" customWidth="1"/>
    <col min="35" max="35" width="8.7109375" style="369" bestFit="1" customWidth="1"/>
    <col min="36" max="36" width="9.140625" style="369"/>
    <col min="37" max="37" width="8.7109375" style="369" bestFit="1" customWidth="1"/>
    <col min="38" max="38" width="16.85546875" style="369" bestFit="1" customWidth="1"/>
    <col min="39" max="39" width="17.7109375" style="369" bestFit="1" customWidth="1"/>
    <col min="40" max="40" width="8.7109375" style="369" bestFit="1" customWidth="1"/>
    <col min="41" max="256" width="9.140625" style="369"/>
    <col min="257" max="257" width="6.42578125" style="369" customWidth="1"/>
    <col min="258" max="258" width="15.5703125" style="369" customWidth="1"/>
    <col min="259" max="259" width="20" style="369" bestFit="1" customWidth="1"/>
    <col min="260" max="260" width="5.85546875" style="369" bestFit="1" customWidth="1"/>
    <col min="261" max="261" width="16.140625" style="369" bestFit="1" customWidth="1"/>
    <col min="262" max="262" width="16.28515625" style="369" customWidth="1"/>
    <col min="263" max="263" width="9.85546875" style="369" customWidth="1"/>
    <col min="264" max="264" width="1.85546875" style="369" customWidth="1"/>
    <col min="265" max="265" width="5.85546875" style="369" bestFit="1" customWidth="1"/>
    <col min="266" max="266" width="16.140625" style="369" bestFit="1" customWidth="1"/>
    <col min="267" max="267" width="15.42578125" style="369" customWidth="1"/>
    <col min="268" max="268" width="11.5703125" style="369" bestFit="1" customWidth="1"/>
    <col min="269" max="269" width="9.85546875" style="369" bestFit="1" customWidth="1"/>
    <col min="270" max="512" width="9.140625" style="369"/>
    <col min="513" max="513" width="6.42578125" style="369" customWidth="1"/>
    <col min="514" max="514" width="15.5703125" style="369" customWidth="1"/>
    <col min="515" max="515" width="20" style="369" bestFit="1" customWidth="1"/>
    <col min="516" max="516" width="5.85546875" style="369" bestFit="1" customWidth="1"/>
    <col min="517" max="517" width="16.140625" style="369" bestFit="1" customWidth="1"/>
    <col min="518" max="518" width="16.28515625" style="369" customWidth="1"/>
    <col min="519" max="519" width="9.85546875" style="369" customWidth="1"/>
    <col min="520" max="520" width="1.85546875" style="369" customWidth="1"/>
    <col min="521" max="521" width="5.85546875" style="369" bestFit="1" customWidth="1"/>
    <col min="522" max="522" width="16.140625" style="369" bestFit="1" customWidth="1"/>
    <col min="523" max="523" width="15.42578125" style="369" customWidth="1"/>
    <col min="524" max="524" width="11.5703125" style="369" bestFit="1" customWidth="1"/>
    <col min="525" max="525" width="9.85546875" style="369" bestFit="1" customWidth="1"/>
    <col min="526" max="768" width="9.140625" style="369"/>
    <col min="769" max="769" width="6.42578125" style="369" customWidth="1"/>
    <col min="770" max="770" width="15.5703125" style="369" customWidth="1"/>
    <col min="771" max="771" width="20" style="369" bestFit="1" customWidth="1"/>
    <col min="772" max="772" width="5.85546875" style="369" bestFit="1" customWidth="1"/>
    <col min="773" max="773" width="16.140625" style="369" bestFit="1" customWidth="1"/>
    <col min="774" max="774" width="16.28515625" style="369" customWidth="1"/>
    <col min="775" max="775" width="9.85546875" style="369" customWidth="1"/>
    <col min="776" max="776" width="1.85546875" style="369" customWidth="1"/>
    <col min="777" max="777" width="5.85546875" style="369" bestFit="1" customWidth="1"/>
    <col min="778" max="778" width="16.140625" style="369" bestFit="1" customWidth="1"/>
    <col min="779" max="779" width="15.42578125" style="369" customWidth="1"/>
    <col min="780" max="780" width="11.5703125" style="369" bestFit="1" customWidth="1"/>
    <col min="781" max="781" width="9.85546875" style="369" bestFit="1" customWidth="1"/>
    <col min="782" max="1024" width="9.140625" style="369"/>
    <col min="1025" max="1025" width="6.42578125" style="369" customWidth="1"/>
    <col min="1026" max="1026" width="15.5703125" style="369" customWidth="1"/>
    <col min="1027" max="1027" width="20" style="369" bestFit="1" customWidth="1"/>
    <col min="1028" max="1028" width="5.85546875" style="369" bestFit="1" customWidth="1"/>
    <col min="1029" max="1029" width="16.140625" style="369" bestFit="1" customWidth="1"/>
    <col min="1030" max="1030" width="16.28515625" style="369" customWidth="1"/>
    <col min="1031" max="1031" width="9.85546875" style="369" customWidth="1"/>
    <col min="1032" max="1032" width="1.85546875" style="369" customWidth="1"/>
    <col min="1033" max="1033" width="5.85546875" style="369" bestFit="1" customWidth="1"/>
    <col min="1034" max="1034" width="16.140625" style="369" bestFit="1" customWidth="1"/>
    <col min="1035" max="1035" width="15.42578125" style="369" customWidth="1"/>
    <col min="1036" max="1036" width="11.5703125" style="369" bestFit="1" customWidth="1"/>
    <col min="1037" max="1037" width="9.85546875" style="369" bestFit="1" customWidth="1"/>
    <col min="1038" max="1280" width="9.140625" style="369"/>
    <col min="1281" max="1281" width="6.42578125" style="369" customWidth="1"/>
    <col min="1282" max="1282" width="15.5703125" style="369" customWidth="1"/>
    <col min="1283" max="1283" width="20" style="369" bestFit="1" customWidth="1"/>
    <col min="1284" max="1284" width="5.85546875" style="369" bestFit="1" customWidth="1"/>
    <col min="1285" max="1285" width="16.140625" style="369" bestFit="1" customWidth="1"/>
    <col min="1286" max="1286" width="16.28515625" style="369" customWidth="1"/>
    <col min="1287" max="1287" width="9.85546875" style="369" customWidth="1"/>
    <col min="1288" max="1288" width="1.85546875" style="369" customWidth="1"/>
    <col min="1289" max="1289" width="5.85546875" style="369" bestFit="1" customWidth="1"/>
    <col min="1290" max="1290" width="16.140625" style="369" bestFit="1" customWidth="1"/>
    <col min="1291" max="1291" width="15.42578125" style="369" customWidth="1"/>
    <col min="1292" max="1292" width="11.5703125" style="369" bestFit="1" customWidth="1"/>
    <col min="1293" max="1293" width="9.85546875" style="369" bestFit="1" customWidth="1"/>
    <col min="1294" max="1536" width="9.140625" style="369"/>
    <col min="1537" max="1537" width="6.42578125" style="369" customWidth="1"/>
    <col min="1538" max="1538" width="15.5703125" style="369" customWidth="1"/>
    <col min="1539" max="1539" width="20" style="369" bestFit="1" customWidth="1"/>
    <col min="1540" max="1540" width="5.85546875" style="369" bestFit="1" customWidth="1"/>
    <col min="1541" max="1541" width="16.140625" style="369" bestFit="1" customWidth="1"/>
    <col min="1542" max="1542" width="16.28515625" style="369" customWidth="1"/>
    <col min="1543" max="1543" width="9.85546875" style="369" customWidth="1"/>
    <col min="1544" max="1544" width="1.85546875" style="369" customWidth="1"/>
    <col min="1545" max="1545" width="5.85546875" style="369" bestFit="1" customWidth="1"/>
    <col min="1546" max="1546" width="16.140625" style="369" bestFit="1" customWidth="1"/>
    <col min="1547" max="1547" width="15.42578125" style="369" customWidth="1"/>
    <col min="1548" max="1548" width="11.5703125" style="369" bestFit="1" customWidth="1"/>
    <col min="1549" max="1549" width="9.85546875" style="369" bestFit="1" customWidth="1"/>
    <col min="1550" max="1792" width="9.140625" style="369"/>
    <col min="1793" max="1793" width="6.42578125" style="369" customWidth="1"/>
    <col min="1794" max="1794" width="15.5703125" style="369" customWidth="1"/>
    <col min="1795" max="1795" width="20" style="369" bestFit="1" customWidth="1"/>
    <col min="1796" max="1796" width="5.85546875" style="369" bestFit="1" customWidth="1"/>
    <col min="1797" max="1797" width="16.140625" style="369" bestFit="1" customWidth="1"/>
    <col min="1798" max="1798" width="16.28515625" style="369" customWidth="1"/>
    <col min="1799" max="1799" width="9.85546875" style="369" customWidth="1"/>
    <col min="1800" max="1800" width="1.85546875" style="369" customWidth="1"/>
    <col min="1801" max="1801" width="5.85546875" style="369" bestFit="1" customWidth="1"/>
    <col min="1802" max="1802" width="16.140625" style="369" bestFit="1" customWidth="1"/>
    <col min="1803" max="1803" width="15.42578125" style="369" customWidth="1"/>
    <col min="1804" max="1804" width="11.5703125" style="369" bestFit="1" customWidth="1"/>
    <col min="1805" max="1805" width="9.85546875" style="369" bestFit="1" customWidth="1"/>
    <col min="1806" max="2048" width="9.140625" style="369"/>
    <col min="2049" max="2049" width="6.42578125" style="369" customWidth="1"/>
    <col min="2050" max="2050" width="15.5703125" style="369" customWidth="1"/>
    <col min="2051" max="2051" width="20" style="369" bestFit="1" customWidth="1"/>
    <col min="2052" max="2052" width="5.85546875" style="369" bestFit="1" customWidth="1"/>
    <col min="2053" max="2053" width="16.140625" style="369" bestFit="1" customWidth="1"/>
    <col min="2054" max="2054" width="16.28515625" style="369" customWidth="1"/>
    <col min="2055" max="2055" width="9.85546875" style="369" customWidth="1"/>
    <col min="2056" max="2056" width="1.85546875" style="369" customWidth="1"/>
    <col min="2057" max="2057" width="5.85546875" style="369" bestFit="1" customWidth="1"/>
    <col min="2058" max="2058" width="16.140625" style="369" bestFit="1" customWidth="1"/>
    <col min="2059" max="2059" width="15.42578125" style="369" customWidth="1"/>
    <col min="2060" max="2060" width="11.5703125" style="369" bestFit="1" customWidth="1"/>
    <col min="2061" max="2061" width="9.85546875" style="369" bestFit="1" customWidth="1"/>
    <col min="2062" max="2304" width="9.140625" style="369"/>
    <col min="2305" max="2305" width="6.42578125" style="369" customWidth="1"/>
    <col min="2306" max="2306" width="15.5703125" style="369" customWidth="1"/>
    <col min="2307" max="2307" width="20" style="369" bestFit="1" customWidth="1"/>
    <col min="2308" max="2308" width="5.85546875" style="369" bestFit="1" customWidth="1"/>
    <col min="2309" max="2309" width="16.140625" style="369" bestFit="1" customWidth="1"/>
    <col min="2310" max="2310" width="16.28515625" style="369" customWidth="1"/>
    <col min="2311" max="2311" width="9.85546875" style="369" customWidth="1"/>
    <col min="2312" max="2312" width="1.85546875" style="369" customWidth="1"/>
    <col min="2313" max="2313" width="5.85546875" style="369" bestFit="1" customWidth="1"/>
    <col min="2314" max="2314" width="16.140625" style="369" bestFit="1" customWidth="1"/>
    <col min="2315" max="2315" width="15.42578125" style="369" customWidth="1"/>
    <col min="2316" max="2316" width="11.5703125" style="369" bestFit="1" customWidth="1"/>
    <col min="2317" max="2317" width="9.85546875" style="369" bestFit="1" customWidth="1"/>
    <col min="2318" max="2560" width="9.140625" style="369"/>
    <col min="2561" max="2561" width="6.42578125" style="369" customWidth="1"/>
    <col min="2562" max="2562" width="15.5703125" style="369" customWidth="1"/>
    <col min="2563" max="2563" width="20" style="369" bestFit="1" customWidth="1"/>
    <col min="2564" max="2564" width="5.85546875" style="369" bestFit="1" customWidth="1"/>
    <col min="2565" max="2565" width="16.140625" style="369" bestFit="1" customWidth="1"/>
    <col min="2566" max="2566" width="16.28515625" style="369" customWidth="1"/>
    <col min="2567" max="2567" width="9.85546875" style="369" customWidth="1"/>
    <col min="2568" max="2568" width="1.85546875" style="369" customWidth="1"/>
    <col min="2569" max="2569" width="5.85546875" style="369" bestFit="1" customWidth="1"/>
    <col min="2570" max="2570" width="16.140625" style="369" bestFit="1" customWidth="1"/>
    <col min="2571" max="2571" width="15.42578125" style="369" customWidth="1"/>
    <col min="2572" max="2572" width="11.5703125" style="369" bestFit="1" customWidth="1"/>
    <col min="2573" max="2573" width="9.85546875" style="369" bestFit="1" customWidth="1"/>
    <col min="2574" max="2816" width="9.140625" style="369"/>
    <col min="2817" max="2817" width="6.42578125" style="369" customWidth="1"/>
    <col min="2818" max="2818" width="15.5703125" style="369" customWidth="1"/>
    <col min="2819" max="2819" width="20" style="369" bestFit="1" customWidth="1"/>
    <col min="2820" max="2820" width="5.85546875" style="369" bestFit="1" customWidth="1"/>
    <col min="2821" max="2821" width="16.140625" style="369" bestFit="1" customWidth="1"/>
    <col min="2822" max="2822" width="16.28515625" style="369" customWidth="1"/>
    <col min="2823" max="2823" width="9.85546875" style="369" customWidth="1"/>
    <col min="2824" max="2824" width="1.85546875" style="369" customWidth="1"/>
    <col min="2825" max="2825" width="5.85546875" style="369" bestFit="1" customWidth="1"/>
    <col min="2826" max="2826" width="16.140625" style="369" bestFit="1" customWidth="1"/>
    <col min="2827" max="2827" width="15.42578125" style="369" customWidth="1"/>
    <col min="2828" max="2828" width="11.5703125" style="369" bestFit="1" customWidth="1"/>
    <col min="2829" max="2829" width="9.85546875" style="369" bestFit="1" customWidth="1"/>
    <col min="2830" max="3072" width="9.140625" style="369"/>
    <col min="3073" max="3073" width="6.42578125" style="369" customWidth="1"/>
    <col min="3074" max="3074" width="15.5703125" style="369" customWidth="1"/>
    <col min="3075" max="3075" width="20" style="369" bestFit="1" customWidth="1"/>
    <col min="3076" max="3076" width="5.85546875" style="369" bestFit="1" customWidth="1"/>
    <col min="3077" max="3077" width="16.140625" style="369" bestFit="1" customWidth="1"/>
    <col min="3078" max="3078" width="16.28515625" style="369" customWidth="1"/>
    <col min="3079" max="3079" width="9.85546875" style="369" customWidth="1"/>
    <col min="3080" max="3080" width="1.85546875" style="369" customWidth="1"/>
    <col min="3081" max="3081" width="5.85546875" style="369" bestFit="1" customWidth="1"/>
    <col min="3082" max="3082" width="16.140625" style="369" bestFit="1" customWidth="1"/>
    <col min="3083" max="3083" width="15.42578125" style="369" customWidth="1"/>
    <col min="3084" max="3084" width="11.5703125" style="369" bestFit="1" customWidth="1"/>
    <col min="3085" max="3085" width="9.85546875" style="369" bestFit="1" customWidth="1"/>
    <col min="3086" max="3328" width="9.140625" style="369"/>
    <col min="3329" max="3329" width="6.42578125" style="369" customWidth="1"/>
    <col min="3330" max="3330" width="15.5703125" style="369" customWidth="1"/>
    <col min="3331" max="3331" width="20" style="369" bestFit="1" customWidth="1"/>
    <col min="3332" max="3332" width="5.85546875" style="369" bestFit="1" customWidth="1"/>
    <col min="3333" max="3333" width="16.140625" style="369" bestFit="1" customWidth="1"/>
    <col min="3334" max="3334" width="16.28515625" style="369" customWidth="1"/>
    <col min="3335" max="3335" width="9.85546875" style="369" customWidth="1"/>
    <col min="3336" max="3336" width="1.85546875" style="369" customWidth="1"/>
    <col min="3337" max="3337" width="5.85546875" style="369" bestFit="1" customWidth="1"/>
    <col min="3338" max="3338" width="16.140625" style="369" bestFit="1" customWidth="1"/>
    <col min="3339" max="3339" width="15.42578125" style="369" customWidth="1"/>
    <col min="3340" max="3340" width="11.5703125" style="369" bestFit="1" customWidth="1"/>
    <col min="3341" max="3341" width="9.85546875" style="369" bestFit="1" customWidth="1"/>
    <col min="3342" max="3584" width="9.140625" style="369"/>
    <col min="3585" max="3585" width="6.42578125" style="369" customWidth="1"/>
    <col min="3586" max="3586" width="15.5703125" style="369" customWidth="1"/>
    <col min="3587" max="3587" width="20" style="369" bestFit="1" customWidth="1"/>
    <col min="3588" max="3588" width="5.85546875" style="369" bestFit="1" customWidth="1"/>
    <col min="3589" max="3589" width="16.140625" style="369" bestFit="1" customWidth="1"/>
    <col min="3590" max="3590" width="16.28515625" style="369" customWidth="1"/>
    <col min="3591" max="3591" width="9.85546875" style="369" customWidth="1"/>
    <col min="3592" max="3592" width="1.85546875" style="369" customWidth="1"/>
    <col min="3593" max="3593" width="5.85546875" style="369" bestFit="1" customWidth="1"/>
    <col min="3594" max="3594" width="16.140625" style="369" bestFit="1" customWidth="1"/>
    <col min="3595" max="3595" width="15.42578125" style="369" customWidth="1"/>
    <col min="3596" max="3596" width="11.5703125" style="369" bestFit="1" customWidth="1"/>
    <col min="3597" max="3597" width="9.85546875" style="369" bestFit="1" customWidth="1"/>
    <col min="3598" max="3840" width="9.140625" style="369"/>
    <col min="3841" max="3841" width="6.42578125" style="369" customWidth="1"/>
    <col min="3842" max="3842" width="15.5703125" style="369" customWidth="1"/>
    <col min="3843" max="3843" width="20" style="369" bestFit="1" customWidth="1"/>
    <col min="3844" max="3844" width="5.85546875" style="369" bestFit="1" customWidth="1"/>
    <col min="3845" max="3845" width="16.140625" style="369" bestFit="1" customWidth="1"/>
    <col min="3846" max="3846" width="16.28515625" style="369" customWidth="1"/>
    <col min="3847" max="3847" width="9.85546875" style="369" customWidth="1"/>
    <col min="3848" max="3848" width="1.85546875" style="369" customWidth="1"/>
    <col min="3849" max="3849" width="5.85546875" style="369" bestFit="1" customWidth="1"/>
    <col min="3850" max="3850" width="16.140625" style="369" bestFit="1" customWidth="1"/>
    <col min="3851" max="3851" width="15.42578125" style="369" customWidth="1"/>
    <col min="3852" max="3852" width="11.5703125" style="369" bestFit="1" customWidth="1"/>
    <col min="3853" max="3853" width="9.85546875" style="369" bestFit="1" customWidth="1"/>
    <col min="3854" max="4096" width="9.140625" style="369"/>
    <col min="4097" max="4097" width="6.42578125" style="369" customWidth="1"/>
    <col min="4098" max="4098" width="15.5703125" style="369" customWidth="1"/>
    <col min="4099" max="4099" width="20" style="369" bestFit="1" customWidth="1"/>
    <col min="4100" max="4100" width="5.85546875" style="369" bestFit="1" customWidth="1"/>
    <col min="4101" max="4101" width="16.140625" style="369" bestFit="1" customWidth="1"/>
    <col min="4102" max="4102" width="16.28515625" style="369" customWidth="1"/>
    <col min="4103" max="4103" width="9.85546875" style="369" customWidth="1"/>
    <col min="4104" max="4104" width="1.85546875" style="369" customWidth="1"/>
    <col min="4105" max="4105" width="5.85546875" style="369" bestFit="1" customWidth="1"/>
    <col min="4106" max="4106" width="16.140625" style="369" bestFit="1" customWidth="1"/>
    <col min="4107" max="4107" width="15.42578125" style="369" customWidth="1"/>
    <col min="4108" max="4108" width="11.5703125" style="369" bestFit="1" customWidth="1"/>
    <col min="4109" max="4109" width="9.85546875" style="369" bestFit="1" customWidth="1"/>
    <col min="4110" max="4352" width="9.140625" style="369"/>
    <col min="4353" max="4353" width="6.42578125" style="369" customWidth="1"/>
    <col min="4354" max="4354" width="15.5703125" style="369" customWidth="1"/>
    <col min="4355" max="4355" width="20" style="369" bestFit="1" customWidth="1"/>
    <col min="4356" max="4356" width="5.85546875" style="369" bestFit="1" customWidth="1"/>
    <col min="4357" max="4357" width="16.140625" style="369" bestFit="1" customWidth="1"/>
    <col min="4358" max="4358" width="16.28515625" style="369" customWidth="1"/>
    <col min="4359" max="4359" width="9.85546875" style="369" customWidth="1"/>
    <col min="4360" max="4360" width="1.85546875" style="369" customWidth="1"/>
    <col min="4361" max="4361" width="5.85546875" style="369" bestFit="1" customWidth="1"/>
    <col min="4362" max="4362" width="16.140625" style="369" bestFit="1" customWidth="1"/>
    <col min="4363" max="4363" width="15.42578125" style="369" customWidth="1"/>
    <col min="4364" max="4364" width="11.5703125" style="369" bestFit="1" customWidth="1"/>
    <col min="4365" max="4365" width="9.85546875" style="369" bestFit="1" customWidth="1"/>
    <col min="4366" max="4608" width="9.140625" style="369"/>
    <col min="4609" max="4609" width="6.42578125" style="369" customWidth="1"/>
    <col min="4610" max="4610" width="15.5703125" style="369" customWidth="1"/>
    <col min="4611" max="4611" width="20" style="369" bestFit="1" customWidth="1"/>
    <col min="4612" max="4612" width="5.85546875" style="369" bestFit="1" customWidth="1"/>
    <col min="4613" max="4613" width="16.140625" style="369" bestFit="1" customWidth="1"/>
    <col min="4614" max="4614" width="16.28515625" style="369" customWidth="1"/>
    <col min="4615" max="4615" width="9.85546875" style="369" customWidth="1"/>
    <col min="4616" max="4616" width="1.85546875" style="369" customWidth="1"/>
    <col min="4617" max="4617" width="5.85546875" style="369" bestFit="1" customWidth="1"/>
    <col min="4618" max="4618" width="16.140625" style="369" bestFit="1" customWidth="1"/>
    <col min="4619" max="4619" width="15.42578125" style="369" customWidth="1"/>
    <col min="4620" max="4620" width="11.5703125" style="369" bestFit="1" customWidth="1"/>
    <col min="4621" max="4621" width="9.85546875" style="369" bestFit="1" customWidth="1"/>
    <col min="4622" max="4864" width="9.140625" style="369"/>
    <col min="4865" max="4865" width="6.42578125" style="369" customWidth="1"/>
    <col min="4866" max="4866" width="15.5703125" style="369" customWidth="1"/>
    <col min="4867" max="4867" width="20" style="369" bestFit="1" customWidth="1"/>
    <col min="4868" max="4868" width="5.85546875" style="369" bestFit="1" customWidth="1"/>
    <col min="4869" max="4869" width="16.140625" style="369" bestFit="1" customWidth="1"/>
    <col min="4870" max="4870" width="16.28515625" style="369" customWidth="1"/>
    <col min="4871" max="4871" width="9.85546875" style="369" customWidth="1"/>
    <col min="4872" max="4872" width="1.85546875" style="369" customWidth="1"/>
    <col min="4873" max="4873" width="5.85546875" style="369" bestFit="1" customWidth="1"/>
    <col min="4874" max="4874" width="16.140625" style="369" bestFit="1" customWidth="1"/>
    <col min="4875" max="4875" width="15.42578125" style="369" customWidth="1"/>
    <col min="4876" max="4876" width="11.5703125" style="369" bestFit="1" customWidth="1"/>
    <col min="4877" max="4877" width="9.85546875" style="369" bestFit="1" customWidth="1"/>
    <col min="4878" max="5120" width="9.140625" style="369"/>
    <col min="5121" max="5121" width="6.42578125" style="369" customWidth="1"/>
    <col min="5122" max="5122" width="15.5703125" style="369" customWidth="1"/>
    <col min="5123" max="5123" width="20" style="369" bestFit="1" customWidth="1"/>
    <col min="5124" max="5124" width="5.85546875" style="369" bestFit="1" customWidth="1"/>
    <col min="5125" max="5125" width="16.140625" style="369" bestFit="1" customWidth="1"/>
    <col min="5126" max="5126" width="16.28515625" style="369" customWidth="1"/>
    <col min="5127" max="5127" width="9.85546875" style="369" customWidth="1"/>
    <col min="5128" max="5128" width="1.85546875" style="369" customWidth="1"/>
    <col min="5129" max="5129" width="5.85546875" style="369" bestFit="1" customWidth="1"/>
    <col min="5130" max="5130" width="16.140625" style="369" bestFit="1" customWidth="1"/>
    <col min="5131" max="5131" width="15.42578125" style="369" customWidth="1"/>
    <col min="5132" max="5132" width="11.5703125" style="369" bestFit="1" customWidth="1"/>
    <col min="5133" max="5133" width="9.85546875" style="369" bestFit="1" customWidth="1"/>
    <col min="5134" max="5376" width="9.140625" style="369"/>
    <col min="5377" max="5377" width="6.42578125" style="369" customWidth="1"/>
    <col min="5378" max="5378" width="15.5703125" style="369" customWidth="1"/>
    <col min="5379" max="5379" width="20" style="369" bestFit="1" customWidth="1"/>
    <col min="5380" max="5380" width="5.85546875" style="369" bestFit="1" customWidth="1"/>
    <col min="5381" max="5381" width="16.140625" style="369" bestFit="1" customWidth="1"/>
    <col min="5382" max="5382" width="16.28515625" style="369" customWidth="1"/>
    <col min="5383" max="5383" width="9.85546875" style="369" customWidth="1"/>
    <col min="5384" max="5384" width="1.85546875" style="369" customWidth="1"/>
    <col min="5385" max="5385" width="5.85546875" style="369" bestFit="1" customWidth="1"/>
    <col min="5386" max="5386" width="16.140625" style="369" bestFit="1" customWidth="1"/>
    <col min="5387" max="5387" width="15.42578125" style="369" customWidth="1"/>
    <col min="5388" max="5388" width="11.5703125" style="369" bestFit="1" customWidth="1"/>
    <col min="5389" max="5389" width="9.85546875" style="369" bestFit="1" customWidth="1"/>
    <col min="5390" max="5632" width="9.140625" style="369"/>
    <col min="5633" max="5633" width="6.42578125" style="369" customWidth="1"/>
    <col min="5634" max="5634" width="15.5703125" style="369" customWidth="1"/>
    <col min="5635" max="5635" width="20" style="369" bestFit="1" customWidth="1"/>
    <col min="5636" max="5636" width="5.85546875" style="369" bestFit="1" customWidth="1"/>
    <col min="5637" max="5637" width="16.140625" style="369" bestFit="1" customWidth="1"/>
    <col min="5638" max="5638" width="16.28515625" style="369" customWidth="1"/>
    <col min="5639" max="5639" width="9.85546875" style="369" customWidth="1"/>
    <col min="5640" max="5640" width="1.85546875" style="369" customWidth="1"/>
    <col min="5641" max="5641" width="5.85546875" style="369" bestFit="1" customWidth="1"/>
    <col min="5642" max="5642" width="16.140625" style="369" bestFit="1" customWidth="1"/>
    <col min="5643" max="5643" width="15.42578125" style="369" customWidth="1"/>
    <col min="5644" max="5644" width="11.5703125" style="369" bestFit="1" customWidth="1"/>
    <col min="5645" max="5645" width="9.85546875" style="369" bestFit="1" customWidth="1"/>
    <col min="5646" max="5888" width="9.140625" style="369"/>
    <col min="5889" max="5889" width="6.42578125" style="369" customWidth="1"/>
    <col min="5890" max="5890" width="15.5703125" style="369" customWidth="1"/>
    <col min="5891" max="5891" width="20" style="369" bestFit="1" customWidth="1"/>
    <col min="5892" max="5892" width="5.85546875" style="369" bestFit="1" customWidth="1"/>
    <col min="5893" max="5893" width="16.140625" style="369" bestFit="1" customWidth="1"/>
    <col min="5894" max="5894" width="16.28515625" style="369" customWidth="1"/>
    <col min="5895" max="5895" width="9.85546875" style="369" customWidth="1"/>
    <col min="5896" max="5896" width="1.85546875" style="369" customWidth="1"/>
    <col min="5897" max="5897" width="5.85546875" style="369" bestFit="1" customWidth="1"/>
    <col min="5898" max="5898" width="16.140625" style="369" bestFit="1" customWidth="1"/>
    <col min="5899" max="5899" width="15.42578125" style="369" customWidth="1"/>
    <col min="5900" max="5900" width="11.5703125" style="369" bestFit="1" customWidth="1"/>
    <col min="5901" max="5901" width="9.85546875" style="369" bestFit="1" customWidth="1"/>
    <col min="5902" max="6144" width="9.140625" style="369"/>
    <col min="6145" max="6145" width="6.42578125" style="369" customWidth="1"/>
    <col min="6146" max="6146" width="15.5703125" style="369" customWidth="1"/>
    <col min="6147" max="6147" width="20" style="369" bestFit="1" customWidth="1"/>
    <col min="6148" max="6148" width="5.85546875" style="369" bestFit="1" customWidth="1"/>
    <col min="6149" max="6149" width="16.140625" style="369" bestFit="1" customWidth="1"/>
    <col min="6150" max="6150" width="16.28515625" style="369" customWidth="1"/>
    <col min="6151" max="6151" width="9.85546875" style="369" customWidth="1"/>
    <col min="6152" max="6152" width="1.85546875" style="369" customWidth="1"/>
    <col min="6153" max="6153" width="5.85546875" style="369" bestFit="1" customWidth="1"/>
    <col min="6154" max="6154" width="16.140625" style="369" bestFit="1" customWidth="1"/>
    <col min="6155" max="6155" width="15.42578125" style="369" customWidth="1"/>
    <col min="6156" max="6156" width="11.5703125" style="369" bestFit="1" customWidth="1"/>
    <col min="6157" max="6157" width="9.85546875" style="369" bestFit="1" customWidth="1"/>
    <col min="6158" max="6400" width="9.140625" style="369"/>
    <col min="6401" max="6401" width="6.42578125" style="369" customWidth="1"/>
    <col min="6402" max="6402" width="15.5703125" style="369" customWidth="1"/>
    <col min="6403" max="6403" width="20" style="369" bestFit="1" customWidth="1"/>
    <col min="6404" max="6404" width="5.85546875" style="369" bestFit="1" customWidth="1"/>
    <col min="6405" max="6405" width="16.140625" style="369" bestFit="1" customWidth="1"/>
    <col min="6406" max="6406" width="16.28515625" style="369" customWidth="1"/>
    <col min="6407" max="6407" width="9.85546875" style="369" customWidth="1"/>
    <col min="6408" max="6408" width="1.85546875" style="369" customWidth="1"/>
    <col min="6409" max="6409" width="5.85546875" style="369" bestFit="1" customWidth="1"/>
    <col min="6410" max="6410" width="16.140625" style="369" bestFit="1" customWidth="1"/>
    <col min="6411" max="6411" width="15.42578125" style="369" customWidth="1"/>
    <col min="6412" max="6412" width="11.5703125" style="369" bestFit="1" customWidth="1"/>
    <col min="6413" max="6413" width="9.85546875" style="369" bestFit="1" customWidth="1"/>
    <col min="6414" max="6656" width="9.140625" style="369"/>
    <col min="6657" max="6657" width="6.42578125" style="369" customWidth="1"/>
    <col min="6658" max="6658" width="15.5703125" style="369" customWidth="1"/>
    <col min="6659" max="6659" width="20" style="369" bestFit="1" customWidth="1"/>
    <col min="6660" max="6660" width="5.85546875" style="369" bestFit="1" customWidth="1"/>
    <col min="6661" max="6661" width="16.140625" style="369" bestFit="1" customWidth="1"/>
    <col min="6662" max="6662" width="16.28515625" style="369" customWidth="1"/>
    <col min="6663" max="6663" width="9.85546875" style="369" customWidth="1"/>
    <col min="6664" max="6664" width="1.85546875" style="369" customWidth="1"/>
    <col min="6665" max="6665" width="5.85546875" style="369" bestFit="1" customWidth="1"/>
    <col min="6666" max="6666" width="16.140625" style="369" bestFit="1" customWidth="1"/>
    <col min="6667" max="6667" width="15.42578125" style="369" customWidth="1"/>
    <col min="6668" max="6668" width="11.5703125" style="369" bestFit="1" customWidth="1"/>
    <col min="6669" max="6669" width="9.85546875" style="369" bestFit="1" customWidth="1"/>
    <col min="6670" max="6912" width="9.140625" style="369"/>
    <col min="6913" max="6913" width="6.42578125" style="369" customWidth="1"/>
    <col min="6914" max="6914" width="15.5703125" style="369" customWidth="1"/>
    <col min="6915" max="6915" width="20" style="369" bestFit="1" customWidth="1"/>
    <col min="6916" max="6916" width="5.85546875" style="369" bestFit="1" customWidth="1"/>
    <col min="6917" max="6917" width="16.140625" style="369" bestFit="1" customWidth="1"/>
    <col min="6918" max="6918" width="16.28515625" style="369" customWidth="1"/>
    <col min="6919" max="6919" width="9.85546875" style="369" customWidth="1"/>
    <col min="6920" max="6920" width="1.85546875" style="369" customWidth="1"/>
    <col min="6921" max="6921" width="5.85546875" style="369" bestFit="1" customWidth="1"/>
    <col min="6922" max="6922" width="16.140625" style="369" bestFit="1" customWidth="1"/>
    <col min="6923" max="6923" width="15.42578125" style="369" customWidth="1"/>
    <col min="6924" max="6924" width="11.5703125" style="369" bestFit="1" customWidth="1"/>
    <col min="6925" max="6925" width="9.85546875" style="369" bestFit="1" customWidth="1"/>
    <col min="6926" max="7168" width="9.140625" style="369"/>
    <col min="7169" max="7169" width="6.42578125" style="369" customWidth="1"/>
    <col min="7170" max="7170" width="15.5703125" style="369" customWidth="1"/>
    <col min="7171" max="7171" width="20" style="369" bestFit="1" customWidth="1"/>
    <col min="7172" max="7172" width="5.85546875" style="369" bestFit="1" customWidth="1"/>
    <col min="7173" max="7173" width="16.140625" style="369" bestFit="1" customWidth="1"/>
    <col min="7174" max="7174" width="16.28515625" style="369" customWidth="1"/>
    <col min="7175" max="7175" width="9.85546875" style="369" customWidth="1"/>
    <col min="7176" max="7176" width="1.85546875" style="369" customWidth="1"/>
    <col min="7177" max="7177" width="5.85546875" style="369" bestFit="1" customWidth="1"/>
    <col min="7178" max="7178" width="16.140625" style="369" bestFit="1" customWidth="1"/>
    <col min="7179" max="7179" width="15.42578125" style="369" customWidth="1"/>
    <col min="7180" max="7180" width="11.5703125" style="369" bestFit="1" customWidth="1"/>
    <col min="7181" max="7181" width="9.85546875" style="369" bestFit="1" customWidth="1"/>
    <col min="7182" max="7424" width="9.140625" style="369"/>
    <col min="7425" max="7425" width="6.42578125" style="369" customWidth="1"/>
    <col min="7426" max="7426" width="15.5703125" style="369" customWidth="1"/>
    <col min="7427" max="7427" width="20" style="369" bestFit="1" customWidth="1"/>
    <col min="7428" max="7428" width="5.85546875" style="369" bestFit="1" customWidth="1"/>
    <col min="7429" max="7429" width="16.140625" style="369" bestFit="1" customWidth="1"/>
    <col min="7430" max="7430" width="16.28515625" style="369" customWidth="1"/>
    <col min="7431" max="7431" width="9.85546875" style="369" customWidth="1"/>
    <col min="7432" max="7432" width="1.85546875" style="369" customWidth="1"/>
    <col min="7433" max="7433" width="5.85546875" style="369" bestFit="1" customWidth="1"/>
    <col min="7434" max="7434" width="16.140625" style="369" bestFit="1" customWidth="1"/>
    <col min="7435" max="7435" width="15.42578125" style="369" customWidth="1"/>
    <col min="7436" max="7436" width="11.5703125" style="369" bestFit="1" customWidth="1"/>
    <col min="7437" max="7437" width="9.85546875" style="369" bestFit="1" customWidth="1"/>
    <col min="7438" max="7680" width="9.140625" style="369"/>
    <col min="7681" max="7681" width="6.42578125" style="369" customWidth="1"/>
    <col min="7682" max="7682" width="15.5703125" style="369" customWidth="1"/>
    <col min="7683" max="7683" width="20" style="369" bestFit="1" customWidth="1"/>
    <col min="7684" max="7684" width="5.85546875" style="369" bestFit="1" customWidth="1"/>
    <col min="7685" max="7685" width="16.140625" style="369" bestFit="1" customWidth="1"/>
    <col min="7686" max="7686" width="16.28515625" style="369" customWidth="1"/>
    <col min="7687" max="7687" width="9.85546875" style="369" customWidth="1"/>
    <col min="7688" max="7688" width="1.85546875" style="369" customWidth="1"/>
    <col min="7689" max="7689" width="5.85546875" style="369" bestFit="1" customWidth="1"/>
    <col min="7690" max="7690" width="16.140625" style="369" bestFit="1" customWidth="1"/>
    <col min="7691" max="7691" width="15.42578125" style="369" customWidth="1"/>
    <col min="7692" max="7692" width="11.5703125" style="369" bestFit="1" customWidth="1"/>
    <col min="7693" max="7693" width="9.85546875" style="369" bestFit="1" customWidth="1"/>
    <col min="7694" max="7936" width="9.140625" style="369"/>
    <col min="7937" max="7937" width="6.42578125" style="369" customWidth="1"/>
    <col min="7938" max="7938" width="15.5703125" style="369" customWidth="1"/>
    <col min="7939" max="7939" width="20" style="369" bestFit="1" customWidth="1"/>
    <col min="7940" max="7940" width="5.85546875" style="369" bestFit="1" customWidth="1"/>
    <col min="7941" max="7941" width="16.140625" style="369" bestFit="1" customWidth="1"/>
    <col min="7942" max="7942" width="16.28515625" style="369" customWidth="1"/>
    <col min="7943" max="7943" width="9.85546875" style="369" customWidth="1"/>
    <col min="7944" max="7944" width="1.85546875" style="369" customWidth="1"/>
    <col min="7945" max="7945" width="5.85546875" style="369" bestFit="1" customWidth="1"/>
    <col min="7946" max="7946" width="16.140625" style="369" bestFit="1" customWidth="1"/>
    <col min="7947" max="7947" width="15.42578125" style="369" customWidth="1"/>
    <col min="7948" max="7948" width="11.5703125" style="369" bestFit="1" customWidth="1"/>
    <col min="7949" max="7949" width="9.85546875" style="369" bestFit="1" customWidth="1"/>
    <col min="7950" max="8192" width="9.140625" style="369"/>
    <col min="8193" max="8193" width="6.42578125" style="369" customWidth="1"/>
    <col min="8194" max="8194" width="15.5703125" style="369" customWidth="1"/>
    <col min="8195" max="8195" width="20" style="369" bestFit="1" customWidth="1"/>
    <col min="8196" max="8196" width="5.85546875" style="369" bestFit="1" customWidth="1"/>
    <col min="8197" max="8197" width="16.140625" style="369" bestFit="1" customWidth="1"/>
    <col min="8198" max="8198" width="16.28515625" style="369" customWidth="1"/>
    <col min="8199" max="8199" width="9.85546875" style="369" customWidth="1"/>
    <col min="8200" max="8200" width="1.85546875" style="369" customWidth="1"/>
    <col min="8201" max="8201" width="5.85546875" style="369" bestFit="1" customWidth="1"/>
    <col min="8202" max="8202" width="16.140625" style="369" bestFit="1" customWidth="1"/>
    <col min="8203" max="8203" width="15.42578125" style="369" customWidth="1"/>
    <col min="8204" max="8204" width="11.5703125" style="369" bestFit="1" customWidth="1"/>
    <col min="8205" max="8205" width="9.85546875" style="369" bestFit="1" customWidth="1"/>
    <col min="8206" max="8448" width="9.140625" style="369"/>
    <col min="8449" max="8449" width="6.42578125" style="369" customWidth="1"/>
    <col min="8450" max="8450" width="15.5703125" style="369" customWidth="1"/>
    <col min="8451" max="8451" width="20" style="369" bestFit="1" customWidth="1"/>
    <col min="8452" max="8452" width="5.85546875" style="369" bestFit="1" customWidth="1"/>
    <col min="8453" max="8453" width="16.140625" style="369" bestFit="1" customWidth="1"/>
    <col min="8454" max="8454" width="16.28515625" style="369" customWidth="1"/>
    <col min="8455" max="8455" width="9.85546875" style="369" customWidth="1"/>
    <col min="8456" max="8456" width="1.85546875" style="369" customWidth="1"/>
    <col min="8457" max="8457" width="5.85546875" style="369" bestFit="1" customWidth="1"/>
    <col min="8458" max="8458" width="16.140625" style="369" bestFit="1" customWidth="1"/>
    <col min="8459" max="8459" width="15.42578125" style="369" customWidth="1"/>
    <col min="8460" max="8460" width="11.5703125" style="369" bestFit="1" customWidth="1"/>
    <col min="8461" max="8461" width="9.85546875" style="369" bestFit="1" customWidth="1"/>
    <col min="8462" max="8704" width="9.140625" style="369"/>
    <col min="8705" max="8705" width="6.42578125" style="369" customWidth="1"/>
    <col min="8706" max="8706" width="15.5703125" style="369" customWidth="1"/>
    <col min="8707" max="8707" width="20" style="369" bestFit="1" customWidth="1"/>
    <col min="8708" max="8708" width="5.85546875" style="369" bestFit="1" customWidth="1"/>
    <col min="8709" max="8709" width="16.140625" style="369" bestFit="1" customWidth="1"/>
    <col min="8710" max="8710" width="16.28515625" style="369" customWidth="1"/>
    <col min="8711" max="8711" width="9.85546875" style="369" customWidth="1"/>
    <col min="8712" max="8712" width="1.85546875" style="369" customWidth="1"/>
    <col min="8713" max="8713" width="5.85546875" style="369" bestFit="1" customWidth="1"/>
    <col min="8714" max="8714" width="16.140625" style="369" bestFit="1" customWidth="1"/>
    <col min="8715" max="8715" width="15.42578125" style="369" customWidth="1"/>
    <col min="8716" max="8716" width="11.5703125" style="369" bestFit="1" customWidth="1"/>
    <col min="8717" max="8717" width="9.85546875" style="369" bestFit="1" customWidth="1"/>
    <col min="8718" max="8960" width="9.140625" style="369"/>
    <col min="8961" max="8961" width="6.42578125" style="369" customWidth="1"/>
    <col min="8962" max="8962" width="15.5703125" style="369" customWidth="1"/>
    <col min="8963" max="8963" width="20" style="369" bestFit="1" customWidth="1"/>
    <col min="8964" max="8964" width="5.85546875" style="369" bestFit="1" customWidth="1"/>
    <col min="8965" max="8965" width="16.140625" style="369" bestFit="1" customWidth="1"/>
    <col min="8966" max="8966" width="16.28515625" style="369" customWidth="1"/>
    <col min="8967" max="8967" width="9.85546875" style="369" customWidth="1"/>
    <col min="8968" max="8968" width="1.85546875" style="369" customWidth="1"/>
    <col min="8969" max="8969" width="5.85546875" style="369" bestFit="1" customWidth="1"/>
    <col min="8970" max="8970" width="16.140625" style="369" bestFit="1" customWidth="1"/>
    <col min="8971" max="8971" width="15.42578125" style="369" customWidth="1"/>
    <col min="8972" max="8972" width="11.5703125" style="369" bestFit="1" customWidth="1"/>
    <col min="8973" max="8973" width="9.85546875" style="369" bestFit="1" customWidth="1"/>
    <col min="8974" max="9216" width="9.140625" style="369"/>
    <col min="9217" max="9217" width="6.42578125" style="369" customWidth="1"/>
    <col min="9218" max="9218" width="15.5703125" style="369" customWidth="1"/>
    <col min="9219" max="9219" width="20" style="369" bestFit="1" customWidth="1"/>
    <col min="9220" max="9220" width="5.85546875" style="369" bestFit="1" customWidth="1"/>
    <col min="9221" max="9221" width="16.140625" style="369" bestFit="1" customWidth="1"/>
    <col min="9222" max="9222" width="16.28515625" style="369" customWidth="1"/>
    <col min="9223" max="9223" width="9.85546875" style="369" customWidth="1"/>
    <col min="9224" max="9224" width="1.85546875" style="369" customWidth="1"/>
    <col min="9225" max="9225" width="5.85546875" style="369" bestFit="1" customWidth="1"/>
    <col min="9226" max="9226" width="16.140625" style="369" bestFit="1" customWidth="1"/>
    <col min="9227" max="9227" width="15.42578125" style="369" customWidth="1"/>
    <col min="9228" max="9228" width="11.5703125" style="369" bestFit="1" customWidth="1"/>
    <col min="9229" max="9229" width="9.85546875" style="369" bestFit="1" customWidth="1"/>
    <col min="9230" max="9472" width="9.140625" style="369"/>
    <col min="9473" max="9473" width="6.42578125" style="369" customWidth="1"/>
    <col min="9474" max="9474" width="15.5703125" style="369" customWidth="1"/>
    <col min="9475" max="9475" width="20" style="369" bestFit="1" customWidth="1"/>
    <col min="9476" max="9476" width="5.85546875" style="369" bestFit="1" customWidth="1"/>
    <col min="9477" max="9477" width="16.140625" style="369" bestFit="1" customWidth="1"/>
    <col min="9478" max="9478" width="16.28515625" style="369" customWidth="1"/>
    <col min="9479" max="9479" width="9.85546875" style="369" customWidth="1"/>
    <col min="9480" max="9480" width="1.85546875" style="369" customWidth="1"/>
    <col min="9481" max="9481" width="5.85546875" style="369" bestFit="1" customWidth="1"/>
    <col min="9482" max="9482" width="16.140625" style="369" bestFit="1" customWidth="1"/>
    <col min="9483" max="9483" width="15.42578125" style="369" customWidth="1"/>
    <col min="9484" max="9484" width="11.5703125" style="369" bestFit="1" customWidth="1"/>
    <col min="9485" max="9485" width="9.85546875" style="369" bestFit="1" customWidth="1"/>
    <col min="9486" max="9728" width="9.140625" style="369"/>
    <col min="9729" max="9729" width="6.42578125" style="369" customWidth="1"/>
    <col min="9730" max="9730" width="15.5703125" style="369" customWidth="1"/>
    <col min="9731" max="9731" width="20" style="369" bestFit="1" customWidth="1"/>
    <col min="9732" max="9732" width="5.85546875" style="369" bestFit="1" customWidth="1"/>
    <col min="9733" max="9733" width="16.140625" style="369" bestFit="1" customWidth="1"/>
    <col min="9734" max="9734" width="16.28515625" style="369" customWidth="1"/>
    <col min="9735" max="9735" width="9.85546875" style="369" customWidth="1"/>
    <col min="9736" max="9736" width="1.85546875" style="369" customWidth="1"/>
    <col min="9737" max="9737" width="5.85546875" style="369" bestFit="1" customWidth="1"/>
    <col min="9738" max="9738" width="16.140625" style="369" bestFit="1" customWidth="1"/>
    <col min="9739" max="9739" width="15.42578125" style="369" customWidth="1"/>
    <col min="9740" max="9740" width="11.5703125" style="369" bestFit="1" customWidth="1"/>
    <col min="9741" max="9741" width="9.85546875" style="369" bestFit="1" customWidth="1"/>
    <col min="9742" max="9984" width="9.140625" style="369"/>
    <col min="9985" max="9985" width="6.42578125" style="369" customWidth="1"/>
    <col min="9986" max="9986" width="15.5703125" style="369" customWidth="1"/>
    <col min="9987" max="9987" width="20" style="369" bestFit="1" customWidth="1"/>
    <col min="9988" max="9988" width="5.85546875" style="369" bestFit="1" customWidth="1"/>
    <col min="9989" max="9989" width="16.140625" style="369" bestFit="1" customWidth="1"/>
    <col min="9990" max="9990" width="16.28515625" style="369" customWidth="1"/>
    <col min="9991" max="9991" width="9.85546875" style="369" customWidth="1"/>
    <col min="9992" max="9992" width="1.85546875" style="369" customWidth="1"/>
    <col min="9993" max="9993" width="5.85546875" style="369" bestFit="1" customWidth="1"/>
    <col min="9994" max="9994" width="16.140625" style="369" bestFit="1" customWidth="1"/>
    <col min="9995" max="9995" width="15.42578125" style="369" customWidth="1"/>
    <col min="9996" max="9996" width="11.5703125" style="369" bestFit="1" customWidth="1"/>
    <col min="9997" max="9997" width="9.85546875" style="369" bestFit="1" customWidth="1"/>
    <col min="9998" max="10240" width="9.140625" style="369"/>
    <col min="10241" max="10241" width="6.42578125" style="369" customWidth="1"/>
    <col min="10242" max="10242" width="15.5703125" style="369" customWidth="1"/>
    <col min="10243" max="10243" width="20" style="369" bestFit="1" customWidth="1"/>
    <col min="10244" max="10244" width="5.85546875" style="369" bestFit="1" customWidth="1"/>
    <col min="10245" max="10245" width="16.140625" style="369" bestFit="1" customWidth="1"/>
    <col min="10246" max="10246" width="16.28515625" style="369" customWidth="1"/>
    <col min="10247" max="10247" width="9.85546875" style="369" customWidth="1"/>
    <col min="10248" max="10248" width="1.85546875" style="369" customWidth="1"/>
    <col min="10249" max="10249" width="5.85546875" style="369" bestFit="1" customWidth="1"/>
    <col min="10250" max="10250" width="16.140625" style="369" bestFit="1" customWidth="1"/>
    <col min="10251" max="10251" width="15.42578125" style="369" customWidth="1"/>
    <col min="10252" max="10252" width="11.5703125" style="369" bestFit="1" customWidth="1"/>
    <col min="10253" max="10253" width="9.85546875" style="369" bestFit="1" customWidth="1"/>
    <col min="10254" max="10496" width="9.140625" style="369"/>
    <col min="10497" max="10497" width="6.42578125" style="369" customWidth="1"/>
    <col min="10498" max="10498" width="15.5703125" style="369" customWidth="1"/>
    <col min="10499" max="10499" width="20" style="369" bestFit="1" customWidth="1"/>
    <col min="10500" max="10500" width="5.85546875" style="369" bestFit="1" customWidth="1"/>
    <col min="10501" max="10501" width="16.140625" style="369" bestFit="1" customWidth="1"/>
    <col min="10502" max="10502" width="16.28515625" style="369" customWidth="1"/>
    <col min="10503" max="10503" width="9.85546875" style="369" customWidth="1"/>
    <col min="10504" max="10504" width="1.85546875" style="369" customWidth="1"/>
    <col min="10505" max="10505" width="5.85546875" style="369" bestFit="1" customWidth="1"/>
    <col min="10506" max="10506" width="16.140625" style="369" bestFit="1" customWidth="1"/>
    <col min="10507" max="10507" width="15.42578125" style="369" customWidth="1"/>
    <col min="10508" max="10508" width="11.5703125" style="369" bestFit="1" customWidth="1"/>
    <col min="10509" max="10509" width="9.85546875" style="369" bestFit="1" customWidth="1"/>
    <col min="10510" max="10752" width="9.140625" style="369"/>
    <col min="10753" max="10753" width="6.42578125" style="369" customWidth="1"/>
    <col min="10754" max="10754" width="15.5703125" style="369" customWidth="1"/>
    <col min="10755" max="10755" width="20" style="369" bestFit="1" customWidth="1"/>
    <col min="10756" max="10756" width="5.85546875" style="369" bestFit="1" customWidth="1"/>
    <col min="10757" max="10757" width="16.140625" style="369" bestFit="1" customWidth="1"/>
    <col min="10758" max="10758" width="16.28515625" style="369" customWidth="1"/>
    <col min="10759" max="10759" width="9.85546875" style="369" customWidth="1"/>
    <col min="10760" max="10760" width="1.85546875" style="369" customWidth="1"/>
    <col min="10761" max="10761" width="5.85546875" style="369" bestFit="1" customWidth="1"/>
    <col min="10762" max="10762" width="16.140625" style="369" bestFit="1" customWidth="1"/>
    <col min="10763" max="10763" width="15.42578125" style="369" customWidth="1"/>
    <col min="10764" max="10764" width="11.5703125" style="369" bestFit="1" customWidth="1"/>
    <col min="10765" max="10765" width="9.85546875" style="369" bestFit="1" customWidth="1"/>
    <col min="10766" max="11008" width="9.140625" style="369"/>
    <col min="11009" max="11009" width="6.42578125" style="369" customWidth="1"/>
    <col min="11010" max="11010" width="15.5703125" style="369" customWidth="1"/>
    <col min="11011" max="11011" width="20" style="369" bestFit="1" customWidth="1"/>
    <col min="11012" max="11012" width="5.85546875" style="369" bestFit="1" customWidth="1"/>
    <col min="11013" max="11013" width="16.140625" style="369" bestFit="1" customWidth="1"/>
    <col min="11014" max="11014" width="16.28515625" style="369" customWidth="1"/>
    <col min="11015" max="11015" width="9.85546875" style="369" customWidth="1"/>
    <col min="11016" max="11016" width="1.85546875" style="369" customWidth="1"/>
    <col min="11017" max="11017" width="5.85546875" style="369" bestFit="1" customWidth="1"/>
    <col min="11018" max="11018" width="16.140625" style="369" bestFit="1" customWidth="1"/>
    <col min="11019" max="11019" width="15.42578125" style="369" customWidth="1"/>
    <col min="11020" max="11020" width="11.5703125" style="369" bestFit="1" customWidth="1"/>
    <col min="11021" max="11021" width="9.85546875" style="369" bestFit="1" customWidth="1"/>
    <col min="11022" max="11264" width="9.140625" style="369"/>
    <col min="11265" max="11265" width="6.42578125" style="369" customWidth="1"/>
    <col min="11266" max="11266" width="15.5703125" style="369" customWidth="1"/>
    <col min="11267" max="11267" width="20" style="369" bestFit="1" customWidth="1"/>
    <col min="11268" max="11268" width="5.85546875" style="369" bestFit="1" customWidth="1"/>
    <col min="11269" max="11269" width="16.140625" style="369" bestFit="1" customWidth="1"/>
    <col min="11270" max="11270" width="16.28515625" style="369" customWidth="1"/>
    <col min="11271" max="11271" width="9.85546875" style="369" customWidth="1"/>
    <col min="11272" max="11272" width="1.85546875" style="369" customWidth="1"/>
    <col min="11273" max="11273" width="5.85546875" style="369" bestFit="1" customWidth="1"/>
    <col min="11274" max="11274" width="16.140625" style="369" bestFit="1" customWidth="1"/>
    <col min="11275" max="11275" width="15.42578125" style="369" customWidth="1"/>
    <col min="11276" max="11276" width="11.5703125" style="369" bestFit="1" customWidth="1"/>
    <col min="11277" max="11277" width="9.85546875" style="369" bestFit="1" customWidth="1"/>
    <col min="11278" max="11520" width="9.140625" style="369"/>
    <col min="11521" max="11521" width="6.42578125" style="369" customWidth="1"/>
    <col min="11522" max="11522" width="15.5703125" style="369" customWidth="1"/>
    <col min="11523" max="11523" width="20" style="369" bestFit="1" customWidth="1"/>
    <col min="11524" max="11524" width="5.85546875" style="369" bestFit="1" customWidth="1"/>
    <col min="11525" max="11525" width="16.140625" style="369" bestFit="1" customWidth="1"/>
    <col min="11526" max="11526" width="16.28515625" style="369" customWidth="1"/>
    <col min="11527" max="11527" width="9.85546875" style="369" customWidth="1"/>
    <col min="11528" max="11528" width="1.85546875" style="369" customWidth="1"/>
    <col min="11529" max="11529" width="5.85546875" style="369" bestFit="1" customWidth="1"/>
    <col min="11530" max="11530" width="16.140625" style="369" bestFit="1" customWidth="1"/>
    <col min="11531" max="11531" width="15.42578125" style="369" customWidth="1"/>
    <col min="11532" max="11532" width="11.5703125" style="369" bestFit="1" customWidth="1"/>
    <col min="11533" max="11533" width="9.85546875" style="369" bestFit="1" customWidth="1"/>
    <col min="11534" max="11776" width="9.140625" style="369"/>
    <col min="11777" max="11777" width="6.42578125" style="369" customWidth="1"/>
    <col min="11778" max="11778" width="15.5703125" style="369" customWidth="1"/>
    <col min="11779" max="11779" width="20" style="369" bestFit="1" customWidth="1"/>
    <col min="11780" max="11780" width="5.85546875" style="369" bestFit="1" customWidth="1"/>
    <col min="11781" max="11781" width="16.140625" style="369" bestFit="1" customWidth="1"/>
    <col min="11782" max="11782" width="16.28515625" style="369" customWidth="1"/>
    <col min="11783" max="11783" width="9.85546875" style="369" customWidth="1"/>
    <col min="11784" max="11784" width="1.85546875" style="369" customWidth="1"/>
    <col min="11785" max="11785" width="5.85546875" style="369" bestFit="1" customWidth="1"/>
    <col min="11786" max="11786" width="16.140625" style="369" bestFit="1" customWidth="1"/>
    <col min="11787" max="11787" width="15.42578125" style="369" customWidth="1"/>
    <col min="11788" max="11788" width="11.5703125" style="369" bestFit="1" customWidth="1"/>
    <col min="11789" max="11789" width="9.85546875" style="369" bestFit="1" customWidth="1"/>
    <col min="11790" max="12032" width="9.140625" style="369"/>
    <col min="12033" max="12033" width="6.42578125" style="369" customWidth="1"/>
    <col min="12034" max="12034" width="15.5703125" style="369" customWidth="1"/>
    <col min="12035" max="12035" width="20" style="369" bestFit="1" customWidth="1"/>
    <col min="12036" max="12036" width="5.85546875" style="369" bestFit="1" customWidth="1"/>
    <col min="12037" max="12037" width="16.140625" style="369" bestFit="1" customWidth="1"/>
    <col min="12038" max="12038" width="16.28515625" style="369" customWidth="1"/>
    <col min="12039" max="12039" width="9.85546875" style="369" customWidth="1"/>
    <col min="12040" max="12040" width="1.85546875" style="369" customWidth="1"/>
    <col min="12041" max="12041" width="5.85546875" style="369" bestFit="1" customWidth="1"/>
    <col min="12042" max="12042" width="16.140625" style="369" bestFit="1" customWidth="1"/>
    <col min="12043" max="12043" width="15.42578125" style="369" customWidth="1"/>
    <col min="12044" max="12044" width="11.5703125" style="369" bestFit="1" customWidth="1"/>
    <col min="12045" max="12045" width="9.85546875" style="369" bestFit="1" customWidth="1"/>
    <col min="12046" max="12288" width="9.140625" style="369"/>
    <col min="12289" max="12289" width="6.42578125" style="369" customWidth="1"/>
    <col min="12290" max="12290" width="15.5703125" style="369" customWidth="1"/>
    <col min="12291" max="12291" width="20" style="369" bestFit="1" customWidth="1"/>
    <col min="12292" max="12292" width="5.85546875" style="369" bestFit="1" customWidth="1"/>
    <col min="12293" max="12293" width="16.140625" style="369" bestFit="1" customWidth="1"/>
    <col min="12294" max="12294" width="16.28515625" style="369" customWidth="1"/>
    <col min="12295" max="12295" width="9.85546875" style="369" customWidth="1"/>
    <col min="12296" max="12296" width="1.85546875" style="369" customWidth="1"/>
    <col min="12297" max="12297" width="5.85546875" style="369" bestFit="1" customWidth="1"/>
    <col min="12298" max="12298" width="16.140625" style="369" bestFit="1" customWidth="1"/>
    <col min="12299" max="12299" width="15.42578125" style="369" customWidth="1"/>
    <col min="12300" max="12300" width="11.5703125" style="369" bestFit="1" customWidth="1"/>
    <col min="12301" max="12301" width="9.85546875" style="369" bestFit="1" customWidth="1"/>
    <col min="12302" max="12544" width="9.140625" style="369"/>
    <col min="12545" max="12545" width="6.42578125" style="369" customWidth="1"/>
    <col min="12546" max="12546" width="15.5703125" style="369" customWidth="1"/>
    <col min="12547" max="12547" width="20" style="369" bestFit="1" customWidth="1"/>
    <col min="12548" max="12548" width="5.85546875" style="369" bestFit="1" customWidth="1"/>
    <col min="12549" max="12549" width="16.140625" style="369" bestFit="1" customWidth="1"/>
    <col min="12550" max="12550" width="16.28515625" style="369" customWidth="1"/>
    <col min="12551" max="12551" width="9.85546875" style="369" customWidth="1"/>
    <col min="12552" max="12552" width="1.85546875" style="369" customWidth="1"/>
    <col min="12553" max="12553" width="5.85546875" style="369" bestFit="1" customWidth="1"/>
    <col min="12554" max="12554" width="16.140625" style="369" bestFit="1" customWidth="1"/>
    <col min="12555" max="12555" width="15.42578125" style="369" customWidth="1"/>
    <col min="12556" max="12556" width="11.5703125" style="369" bestFit="1" customWidth="1"/>
    <col min="12557" max="12557" width="9.85546875" style="369" bestFit="1" customWidth="1"/>
    <col min="12558" max="12800" width="9.140625" style="369"/>
    <col min="12801" max="12801" width="6.42578125" style="369" customWidth="1"/>
    <col min="12802" max="12802" width="15.5703125" style="369" customWidth="1"/>
    <col min="12803" max="12803" width="20" style="369" bestFit="1" customWidth="1"/>
    <col min="12804" max="12804" width="5.85546875" style="369" bestFit="1" customWidth="1"/>
    <col min="12805" max="12805" width="16.140625" style="369" bestFit="1" customWidth="1"/>
    <col min="12806" max="12806" width="16.28515625" style="369" customWidth="1"/>
    <col min="12807" max="12807" width="9.85546875" style="369" customWidth="1"/>
    <col min="12808" max="12808" width="1.85546875" style="369" customWidth="1"/>
    <col min="12809" max="12809" width="5.85546875" style="369" bestFit="1" customWidth="1"/>
    <col min="12810" max="12810" width="16.140625" style="369" bestFit="1" customWidth="1"/>
    <col min="12811" max="12811" width="15.42578125" style="369" customWidth="1"/>
    <col min="12812" max="12812" width="11.5703125" style="369" bestFit="1" customWidth="1"/>
    <col min="12813" max="12813" width="9.85546875" style="369" bestFit="1" customWidth="1"/>
    <col min="12814" max="13056" width="9.140625" style="369"/>
    <col min="13057" max="13057" width="6.42578125" style="369" customWidth="1"/>
    <col min="13058" max="13058" width="15.5703125" style="369" customWidth="1"/>
    <col min="13059" max="13059" width="20" style="369" bestFit="1" customWidth="1"/>
    <col min="13060" max="13060" width="5.85546875" style="369" bestFit="1" customWidth="1"/>
    <col min="13061" max="13061" width="16.140625" style="369" bestFit="1" customWidth="1"/>
    <col min="13062" max="13062" width="16.28515625" style="369" customWidth="1"/>
    <col min="13063" max="13063" width="9.85546875" style="369" customWidth="1"/>
    <col min="13064" max="13064" width="1.85546875" style="369" customWidth="1"/>
    <col min="13065" max="13065" width="5.85546875" style="369" bestFit="1" customWidth="1"/>
    <col min="13066" max="13066" width="16.140625" style="369" bestFit="1" customWidth="1"/>
    <col min="13067" max="13067" width="15.42578125" style="369" customWidth="1"/>
    <col min="13068" max="13068" width="11.5703125" style="369" bestFit="1" customWidth="1"/>
    <col min="13069" max="13069" width="9.85546875" style="369" bestFit="1" customWidth="1"/>
    <col min="13070" max="13312" width="9.140625" style="369"/>
    <col min="13313" max="13313" width="6.42578125" style="369" customWidth="1"/>
    <col min="13314" max="13314" width="15.5703125" style="369" customWidth="1"/>
    <col min="13315" max="13315" width="20" style="369" bestFit="1" customWidth="1"/>
    <col min="13316" max="13316" width="5.85546875" style="369" bestFit="1" customWidth="1"/>
    <col min="13317" max="13317" width="16.140625" style="369" bestFit="1" customWidth="1"/>
    <col min="13318" max="13318" width="16.28515625" style="369" customWidth="1"/>
    <col min="13319" max="13319" width="9.85546875" style="369" customWidth="1"/>
    <col min="13320" max="13320" width="1.85546875" style="369" customWidth="1"/>
    <col min="13321" max="13321" width="5.85546875" style="369" bestFit="1" customWidth="1"/>
    <col min="13322" max="13322" width="16.140625" style="369" bestFit="1" customWidth="1"/>
    <col min="13323" max="13323" width="15.42578125" style="369" customWidth="1"/>
    <col min="13324" max="13324" width="11.5703125" style="369" bestFit="1" customWidth="1"/>
    <col min="13325" max="13325" width="9.85546875" style="369" bestFit="1" customWidth="1"/>
    <col min="13326" max="13568" width="9.140625" style="369"/>
    <col min="13569" max="13569" width="6.42578125" style="369" customWidth="1"/>
    <col min="13570" max="13570" width="15.5703125" style="369" customWidth="1"/>
    <col min="13571" max="13571" width="20" style="369" bestFit="1" customWidth="1"/>
    <col min="13572" max="13572" width="5.85546875" style="369" bestFit="1" customWidth="1"/>
    <col min="13573" max="13573" width="16.140625" style="369" bestFit="1" customWidth="1"/>
    <col min="13574" max="13574" width="16.28515625" style="369" customWidth="1"/>
    <col min="13575" max="13575" width="9.85546875" style="369" customWidth="1"/>
    <col min="13576" max="13576" width="1.85546875" style="369" customWidth="1"/>
    <col min="13577" max="13577" width="5.85546875" style="369" bestFit="1" customWidth="1"/>
    <col min="13578" max="13578" width="16.140625" style="369" bestFit="1" customWidth="1"/>
    <col min="13579" max="13579" width="15.42578125" style="369" customWidth="1"/>
    <col min="13580" max="13580" width="11.5703125" style="369" bestFit="1" customWidth="1"/>
    <col min="13581" max="13581" width="9.85546875" style="369" bestFit="1" customWidth="1"/>
    <col min="13582" max="13824" width="9.140625" style="369"/>
    <col min="13825" max="13825" width="6.42578125" style="369" customWidth="1"/>
    <col min="13826" max="13826" width="15.5703125" style="369" customWidth="1"/>
    <col min="13827" max="13827" width="20" style="369" bestFit="1" customWidth="1"/>
    <col min="13828" max="13828" width="5.85546875" style="369" bestFit="1" customWidth="1"/>
    <col min="13829" max="13829" width="16.140625" style="369" bestFit="1" customWidth="1"/>
    <col min="13830" max="13830" width="16.28515625" style="369" customWidth="1"/>
    <col min="13831" max="13831" width="9.85546875" style="369" customWidth="1"/>
    <col min="13832" max="13832" width="1.85546875" style="369" customWidth="1"/>
    <col min="13833" max="13833" width="5.85546875" style="369" bestFit="1" customWidth="1"/>
    <col min="13834" max="13834" width="16.140625" style="369" bestFit="1" customWidth="1"/>
    <col min="13835" max="13835" width="15.42578125" style="369" customWidth="1"/>
    <col min="13836" max="13836" width="11.5703125" style="369" bestFit="1" customWidth="1"/>
    <col min="13837" max="13837" width="9.85546875" style="369" bestFit="1" customWidth="1"/>
    <col min="13838" max="14080" width="9.140625" style="369"/>
    <col min="14081" max="14081" width="6.42578125" style="369" customWidth="1"/>
    <col min="14082" max="14082" width="15.5703125" style="369" customWidth="1"/>
    <col min="14083" max="14083" width="20" style="369" bestFit="1" customWidth="1"/>
    <col min="14084" max="14084" width="5.85546875" style="369" bestFit="1" customWidth="1"/>
    <col min="14085" max="14085" width="16.140625" style="369" bestFit="1" customWidth="1"/>
    <col min="14086" max="14086" width="16.28515625" style="369" customWidth="1"/>
    <col min="14087" max="14087" width="9.85546875" style="369" customWidth="1"/>
    <col min="14088" max="14088" width="1.85546875" style="369" customWidth="1"/>
    <col min="14089" max="14089" width="5.85546875" style="369" bestFit="1" customWidth="1"/>
    <col min="14090" max="14090" width="16.140625" style="369" bestFit="1" customWidth="1"/>
    <col min="14091" max="14091" width="15.42578125" style="369" customWidth="1"/>
    <col min="14092" max="14092" width="11.5703125" style="369" bestFit="1" customWidth="1"/>
    <col min="14093" max="14093" width="9.85546875" style="369" bestFit="1" customWidth="1"/>
    <col min="14094" max="14336" width="9.140625" style="369"/>
    <col min="14337" max="14337" width="6.42578125" style="369" customWidth="1"/>
    <col min="14338" max="14338" width="15.5703125" style="369" customWidth="1"/>
    <col min="14339" max="14339" width="20" style="369" bestFit="1" customWidth="1"/>
    <col min="14340" max="14340" width="5.85546875" style="369" bestFit="1" customWidth="1"/>
    <col min="14341" max="14341" width="16.140625" style="369" bestFit="1" customWidth="1"/>
    <col min="14342" max="14342" width="16.28515625" style="369" customWidth="1"/>
    <col min="14343" max="14343" width="9.85546875" style="369" customWidth="1"/>
    <col min="14344" max="14344" width="1.85546875" style="369" customWidth="1"/>
    <col min="14345" max="14345" width="5.85546875" style="369" bestFit="1" customWidth="1"/>
    <col min="14346" max="14346" width="16.140625" style="369" bestFit="1" customWidth="1"/>
    <col min="14347" max="14347" width="15.42578125" style="369" customWidth="1"/>
    <col min="14348" max="14348" width="11.5703125" style="369" bestFit="1" customWidth="1"/>
    <col min="14349" max="14349" width="9.85546875" style="369" bestFit="1" customWidth="1"/>
    <col min="14350" max="14592" width="9.140625" style="369"/>
    <col min="14593" max="14593" width="6.42578125" style="369" customWidth="1"/>
    <col min="14594" max="14594" width="15.5703125" style="369" customWidth="1"/>
    <col min="14595" max="14595" width="20" style="369" bestFit="1" customWidth="1"/>
    <col min="14596" max="14596" width="5.85546875" style="369" bestFit="1" customWidth="1"/>
    <col min="14597" max="14597" width="16.140625" style="369" bestFit="1" customWidth="1"/>
    <col min="14598" max="14598" width="16.28515625" style="369" customWidth="1"/>
    <col min="14599" max="14599" width="9.85546875" style="369" customWidth="1"/>
    <col min="14600" max="14600" width="1.85546875" style="369" customWidth="1"/>
    <col min="14601" max="14601" width="5.85546875" style="369" bestFit="1" customWidth="1"/>
    <col min="14602" max="14602" width="16.140625" style="369" bestFit="1" customWidth="1"/>
    <col min="14603" max="14603" width="15.42578125" style="369" customWidth="1"/>
    <col min="14604" max="14604" width="11.5703125" style="369" bestFit="1" customWidth="1"/>
    <col min="14605" max="14605" width="9.85546875" style="369" bestFit="1" customWidth="1"/>
    <col min="14606" max="14848" width="9.140625" style="369"/>
    <col min="14849" max="14849" width="6.42578125" style="369" customWidth="1"/>
    <col min="14850" max="14850" width="15.5703125" style="369" customWidth="1"/>
    <col min="14851" max="14851" width="20" style="369" bestFit="1" customWidth="1"/>
    <col min="14852" max="14852" width="5.85546875" style="369" bestFit="1" customWidth="1"/>
    <col min="14853" max="14853" width="16.140625" style="369" bestFit="1" customWidth="1"/>
    <col min="14854" max="14854" width="16.28515625" style="369" customWidth="1"/>
    <col min="14855" max="14855" width="9.85546875" style="369" customWidth="1"/>
    <col min="14856" max="14856" width="1.85546875" style="369" customWidth="1"/>
    <col min="14857" max="14857" width="5.85546875" style="369" bestFit="1" customWidth="1"/>
    <col min="14858" max="14858" width="16.140625" style="369" bestFit="1" customWidth="1"/>
    <col min="14859" max="14859" width="15.42578125" style="369" customWidth="1"/>
    <col min="14860" max="14860" width="11.5703125" style="369" bestFit="1" customWidth="1"/>
    <col min="14861" max="14861" width="9.85546875" style="369" bestFit="1" customWidth="1"/>
    <col min="14862" max="15104" width="9.140625" style="369"/>
    <col min="15105" max="15105" width="6.42578125" style="369" customWidth="1"/>
    <col min="15106" max="15106" width="15.5703125" style="369" customWidth="1"/>
    <col min="15107" max="15107" width="20" style="369" bestFit="1" customWidth="1"/>
    <col min="15108" max="15108" width="5.85546875" style="369" bestFit="1" customWidth="1"/>
    <col min="15109" max="15109" width="16.140625" style="369" bestFit="1" customWidth="1"/>
    <col min="15110" max="15110" width="16.28515625" style="369" customWidth="1"/>
    <col min="15111" max="15111" width="9.85546875" style="369" customWidth="1"/>
    <col min="15112" max="15112" width="1.85546875" style="369" customWidth="1"/>
    <col min="15113" max="15113" width="5.85546875" style="369" bestFit="1" customWidth="1"/>
    <col min="15114" max="15114" width="16.140625" style="369" bestFit="1" customWidth="1"/>
    <col min="15115" max="15115" width="15.42578125" style="369" customWidth="1"/>
    <col min="15116" max="15116" width="11.5703125" style="369" bestFit="1" customWidth="1"/>
    <col min="15117" max="15117" width="9.85546875" style="369" bestFit="1" customWidth="1"/>
    <col min="15118" max="15360" width="9.140625" style="369"/>
    <col min="15361" max="15361" width="6.42578125" style="369" customWidth="1"/>
    <col min="15362" max="15362" width="15.5703125" style="369" customWidth="1"/>
    <col min="15363" max="15363" width="20" style="369" bestFit="1" customWidth="1"/>
    <col min="15364" max="15364" width="5.85546875" style="369" bestFit="1" customWidth="1"/>
    <col min="15365" max="15365" width="16.140625" style="369" bestFit="1" customWidth="1"/>
    <col min="15366" max="15366" width="16.28515625" style="369" customWidth="1"/>
    <col min="15367" max="15367" width="9.85546875" style="369" customWidth="1"/>
    <col min="15368" max="15368" width="1.85546875" style="369" customWidth="1"/>
    <col min="15369" max="15369" width="5.85546875" style="369" bestFit="1" customWidth="1"/>
    <col min="15370" max="15370" width="16.140625" style="369" bestFit="1" customWidth="1"/>
    <col min="15371" max="15371" width="15.42578125" style="369" customWidth="1"/>
    <col min="15372" max="15372" width="11.5703125" style="369" bestFit="1" customWidth="1"/>
    <col min="15373" max="15373" width="9.85546875" style="369" bestFit="1" customWidth="1"/>
    <col min="15374" max="15616" width="9.140625" style="369"/>
    <col min="15617" max="15617" width="6.42578125" style="369" customWidth="1"/>
    <col min="15618" max="15618" width="15.5703125" style="369" customWidth="1"/>
    <col min="15619" max="15619" width="20" style="369" bestFit="1" customWidth="1"/>
    <col min="15620" max="15620" width="5.85546875" style="369" bestFit="1" customWidth="1"/>
    <col min="15621" max="15621" width="16.140625" style="369" bestFit="1" customWidth="1"/>
    <col min="15622" max="15622" width="16.28515625" style="369" customWidth="1"/>
    <col min="15623" max="15623" width="9.85546875" style="369" customWidth="1"/>
    <col min="15624" max="15624" width="1.85546875" style="369" customWidth="1"/>
    <col min="15625" max="15625" width="5.85546875" style="369" bestFit="1" customWidth="1"/>
    <col min="15626" max="15626" width="16.140625" style="369" bestFit="1" customWidth="1"/>
    <col min="15627" max="15627" width="15.42578125" style="369" customWidth="1"/>
    <col min="15628" max="15628" width="11.5703125" style="369" bestFit="1" customWidth="1"/>
    <col min="15629" max="15629" width="9.85546875" style="369" bestFit="1" customWidth="1"/>
    <col min="15630" max="15872" width="9.140625" style="369"/>
    <col min="15873" max="15873" width="6.42578125" style="369" customWidth="1"/>
    <col min="15874" max="15874" width="15.5703125" style="369" customWidth="1"/>
    <col min="15875" max="15875" width="20" style="369" bestFit="1" customWidth="1"/>
    <col min="15876" max="15876" width="5.85546875" style="369" bestFit="1" customWidth="1"/>
    <col min="15877" max="15877" width="16.140625" style="369" bestFit="1" customWidth="1"/>
    <col min="15878" max="15878" width="16.28515625" style="369" customWidth="1"/>
    <col min="15879" max="15879" width="9.85546875" style="369" customWidth="1"/>
    <col min="15880" max="15880" width="1.85546875" style="369" customWidth="1"/>
    <col min="15881" max="15881" width="5.85546875" style="369" bestFit="1" customWidth="1"/>
    <col min="15882" max="15882" width="16.140625" style="369" bestFit="1" customWidth="1"/>
    <col min="15883" max="15883" width="15.42578125" style="369" customWidth="1"/>
    <col min="15884" max="15884" width="11.5703125" style="369" bestFit="1" customWidth="1"/>
    <col min="15885" max="15885" width="9.85546875" style="369" bestFit="1" customWidth="1"/>
    <col min="15886" max="16128" width="9.140625" style="369"/>
    <col min="16129" max="16129" width="6.42578125" style="369" customWidth="1"/>
    <col min="16130" max="16130" width="15.5703125" style="369" customWidth="1"/>
    <col min="16131" max="16131" width="20" style="369" bestFit="1" customWidth="1"/>
    <col min="16132" max="16132" width="5.85546875" style="369" bestFit="1" customWidth="1"/>
    <col min="16133" max="16133" width="16.140625" style="369" bestFit="1" customWidth="1"/>
    <col min="16134" max="16134" width="16.28515625" style="369" customWidth="1"/>
    <col min="16135" max="16135" width="9.85546875" style="369" customWidth="1"/>
    <col min="16136" max="16136" width="1.85546875" style="369" customWidth="1"/>
    <col min="16137" max="16137" width="5.85546875" style="369" bestFit="1" customWidth="1"/>
    <col min="16138" max="16138" width="16.140625" style="369" bestFit="1" customWidth="1"/>
    <col min="16139" max="16139" width="15.42578125" style="369" customWidth="1"/>
    <col min="16140" max="16140" width="11.5703125" style="369" bestFit="1" customWidth="1"/>
    <col min="16141" max="16141" width="9.85546875" style="369" bestFit="1" customWidth="1"/>
    <col min="16142" max="16384" width="9.140625" style="369"/>
  </cols>
  <sheetData>
    <row r="1" spans="1:41" ht="21" customHeight="1">
      <c r="A1" s="392" t="s">
        <v>5</v>
      </c>
      <c r="B1" s="147"/>
      <c r="C1" s="367" t="s">
        <v>132</v>
      </c>
      <c r="D1" s="147"/>
      <c r="E1" s="368"/>
      <c r="F1" s="124"/>
      <c r="G1" s="147"/>
      <c r="H1" s="147"/>
      <c r="I1" s="147"/>
      <c r="J1" s="147"/>
      <c r="K1" s="147"/>
      <c r="L1" s="147"/>
      <c r="M1" s="393" t="s">
        <v>131</v>
      </c>
    </row>
    <row r="2" spans="1:41" ht="21" customHeight="1">
      <c r="A2" s="392" t="s">
        <v>313</v>
      </c>
      <c r="B2" s="146"/>
      <c r="C2" s="367" t="s">
        <v>548</v>
      </c>
      <c r="D2" s="146"/>
      <c r="E2" s="146"/>
      <c r="F2" s="146"/>
      <c r="G2" s="146"/>
      <c r="H2" s="147"/>
      <c r="I2" s="147"/>
      <c r="J2" s="147"/>
      <c r="K2" s="147"/>
      <c r="L2" s="147"/>
      <c r="M2" s="147"/>
    </row>
    <row r="3" spans="1:41" ht="28.15" customHeight="1">
      <c r="A3" s="911"/>
      <c r="B3" s="370"/>
      <c r="D3" s="370"/>
      <c r="E3" s="34"/>
      <c r="F3" s="372"/>
      <c r="G3" s="370"/>
      <c r="H3" s="147"/>
      <c r="I3" s="147"/>
      <c r="J3" s="147"/>
      <c r="K3" s="147"/>
      <c r="L3" s="147"/>
      <c r="M3" s="147"/>
    </row>
    <row r="4" spans="1:41" ht="21" customHeight="1">
      <c r="A4" s="1157" t="s">
        <v>0</v>
      </c>
      <c r="B4" s="1157"/>
      <c r="C4" s="1157"/>
      <c r="D4" s="1157"/>
      <c r="E4" s="1157"/>
      <c r="F4" s="1157"/>
      <c r="G4" s="1157"/>
      <c r="H4" s="1157"/>
      <c r="I4" s="1157"/>
      <c r="J4" s="1157"/>
      <c r="K4" s="1157"/>
      <c r="L4" s="1157"/>
      <c r="M4" s="1157"/>
      <c r="O4" s="1158" t="s">
        <v>253</v>
      </c>
      <c r="P4" s="1158"/>
      <c r="Q4" s="1158"/>
      <c r="R4" s="1158"/>
      <c r="S4" s="1158"/>
      <c r="T4" s="1158"/>
      <c r="U4" s="1158"/>
      <c r="V4" s="1158"/>
      <c r="W4" s="1158"/>
      <c r="X4" s="1158"/>
      <c r="Y4" s="1158"/>
      <c r="Z4" s="1158"/>
      <c r="AA4" s="1158"/>
      <c r="AC4" s="1151" t="s">
        <v>255</v>
      </c>
      <c r="AD4" s="1151"/>
      <c r="AE4" s="1151"/>
      <c r="AF4" s="1151"/>
      <c r="AG4" s="1151"/>
      <c r="AH4" s="1151"/>
      <c r="AI4" s="1151"/>
      <c r="AJ4" s="1151"/>
      <c r="AK4" s="1151"/>
      <c r="AL4" s="1151"/>
      <c r="AM4" s="1151"/>
      <c r="AN4" s="1151"/>
      <c r="AO4" s="1151"/>
    </row>
    <row r="5" spans="1:41" ht="21" customHeight="1">
      <c r="A5" s="378" t="s">
        <v>101</v>
      </c>
      <c r="B5" s="188"/>
      <c r="C5" s="1152" t="s">
        <v>121</v>
      </c>
      <c r="D5" s="1154" t="s">
        <v>122</v>
      </c>
      <c r="E5" s="1155"/>
      <c r="F5" s="1155"/>
      <c r="G5" s="1156"/>
      <c r="H5" s="187"/>
      <c r="I5" s="1154" t="s">
        <v>123</v>
      </c>
      <c r="J5" s="1155"/>
      <c r="K5" s="1155"/>
      <c r="L5" s="1156"/>
      <c r="M5" s="379" t="s">
        <v>0</v>
      </c>
      <c r="O5" s="378" t="s">
        <v>101</v>
      </c>
      <c r="P5" s="188"/>
      <c r="Q5" s="1152" t="s">
        <v>121</v>
      </c>
      <c r="R5" s="1154" t="s">
        <v>122</v>
      </c>
      <c r="S5" s="1155"/>
      <c r="T5" s="1155"/>
      <c r="U5" s="1156"/>
      <c r="V5" s="187"/>
      <c r="W5" s="1154" t="s">
        <v>123</v>
      </c>
      <c r="X5" s="1155"/>
      <c r="Y5" s="1155"/>
      <c r="Z5" s="1156"/>
      <c r="AA5" s="379" t="s">
        <v>0</v>
      </c>
      <c r="AC5" s="378" t="s">
        <v>101</v>
      </c>
      <c r="AD5" s="188"/>
      <c r="AE5" s="1152" t="s">
        <v>121</v>
      </c>
      <c r="AF5" s="1154" t="s">
        <v>122</v>
      </c>
      <c r="AG5" s="1155"/>
      <c r="AH5" s="1155"/>
      <c r="AI5" s="1156"/>
      <c r="AJ5" s="187"/>
      <c r="AK5" s="1154" t="s">
        <v>123</v>
      </c>
      <c r="AL5" s="1155"/>
      <c r="AM5" s="1155"/>
      <c r="AN5" s="1156"/>
      <c r="AO5" s="379" t="s">
        <v>0</v>
      </c>
    </row>
    <row r="6" spans="1:41" ht="21" customHeight="1">
      <c r="A6" s="378"/>
      <c r="B6" s="189" t="s">
        <v>124</v>
      </c>
      <c r="C6" s="1152"/>
      <c r="D6" s="903" t="s">
        <v>114</v>
      </c>
      <c r="E6" s="903" t="s">
        <v>88</v>
      </c>
      <c r="F6" s="903" t="s">
        <v>125</v>
      </c>
      <c r="G6" s="903" t="s">
        <v>70</v>
      </c>
      <c r="H6" s="189"/>
      <c r="I6" s="903" t="s">
        <v>114</v>
      </c>
      <c r="J6" s="903" t="s">
        <v>88</v>
      </c>
      <c r="K6" s="903" t="s">
        <v>125</v>
      </c>
      <c r="L6" s="903" t="s">
        <v>70</v>
      </c>
      <c r="M6" s="379" t="s">
        <v>107</v>
      </c>
      <c r="O6" s="378"/>
      <c r="P6" s="189" t="s">
        <v>124</v>
      </c>
      <c r="Q6" s="1152"/>
      <c r="R6" s="903" t="s">
        <v>114</v>
      </c>
      <c r="S6" s="903" t="s">
        <v>88</v>
      </c>
      <c r="T6" s="903" t="s">
        <v>125</v>
      </c>
      <c r="U6" s="903" t="s">
        <v>70</v>
      </c>
      <c r="V6" s="189"/>
      <c r="W6" s="903" t="s">
        <v>114</v>
      </c>
      <c r="X6" s="903" t="s">
        <v>88</v>
      </c>
      <c r="Y6" s="903" t="s">
        <v>125</v>
      </c>
      <c r="Z6" s="903" t="s">
        <v>70</v>
      </c>
      <c r="AA6" s="379" t="s">
        <v>107</v>
      </c>
      <c r="AC6" s="378"/>
      <c r="AD6" s="189" t="s">
        <v>124</v>
      </c>
      <c r="AE6" s="1152"/>
      <c r="AF6" s="903" t="s">
        <v>114</v>
      </c>
      <c r="AG6" s="903" t="s">
        <v>88</v>
      </c>
      <c r="AH6" s="903" t="s">
        <v>125</v>
      </c>
      <c r="AI6" s="903" t="s">
        <v>70</v>
      </c>
      <c r="AJ6" s="189"/>
      <c r="AK6" s="903" t="s">
        <v>114</v>
      </c>
      <c r="AL6" s="903" t="s">
        <v>88</v>
      </c>
      <c r="AM6" s="903" t="s">
        <v>125</v>
      </c>
      <c r="AN6" s="903" t="s">
        <v>70</v>
      </c>
      <c r="AO6" s="379" t="s">
        <v>107</v>
      </c>
    </row>
    <row r="7" spans="1:41" ht="21" customHeight="1">
      <c r="A7" s="380"/>
      <c r="B7" s="36" t="s">
        <v>126</v>
      </c>
      <c r="C7" s="1153"/>
      <c r="D7" s="36"/>
      <c r="E7" s="36" t="s">
        <v>127</v>
      </c>
      <c r="F7" s="36" t="s">
        <v>128</v>
      </c>
      <c r="G7" s="36" t="s">
        <v>93</v>
      </c>
      <c r="H7" s="189"/>
      <c r="I7" s="36"/>
      <c r="J7" s="36" t="s">
        <v>127</v>
      </c>
      <c r="K7" s="36" t="s">
        <v>128</v>
      </c>
      <c r="L7" s="36" t="s">
        <v>93</v>
      </c>
      <c r="M7" s="381"/>
      <c r="O7" s="380"/>
      <c r="P7" s="36" t="s">
        <v>126</v>
      </c>
      <c r="Q7" s="1153"/>
      <c r="R7" s="36"/>
      <c r="S7" s="36" t="s">
        <v>127</v>
      </c>
      <c r="T7" s="36" t="s">
        <v>128</v>
      </c>
      <c r="U7" s="36" t="s">
        <v>93</v>
      </c>
      <c r="V7" s="189"/>
      <c r="W7" s="36"/>
      <c r="X7" s="36" t="s">
        <v>127</v>
      </c>
      <c r="Y7" s="36" t="s">
        <v>128</v>
      </c>
      <c r="Z7" s="36" t="s">
        <v>93</v>
      </c>
      <c r="AA7" s="381"/>
      <c r="AC7" s="380"/>
      <c r="AD7" s="36" t="s">
        <v>126</v>
      </c>
      <c r="AE7" s="1153"/>
      <c r="AF7" s="36"/>
      <c r="AG7" s="36" t="s">
        <v>127</v>
      </c>
      <c r="AH7" s="36" t="s">
        <v>128</v>
      </c>
      <c r="AI7" s="36" t="s">
        <v>93</v>
      </c>
      <c r="AJ7" s="189"/>
      <c r="AK7" s="36"/>
      <c r="AL7" s="36" t="s">
        <v>127</v>
      </c>
      <c r="AM7" s="36" t="s">
        <v>128</v>
      </c>
      <c r="AN7" s="36" t="s">
        <v>93</v>
      </c>
      <c r="AO7" s="381"/>
    </row>
    <row r="8" spans="1:41" ht="21" customHeight="1">
      <c r="A8" s="904" t="s">
        <v>579</v>
      </c>
      <c r="B8" s="382"/>
      <c r="C8" s="373"/>
      <c r="D8" s="383"/>
      <c r="E8" s="383"/>
      <c r="F8" s="383"/>
      <c r="G8" s="373"/>
      <c r="H8" s="57"/>
      <c r="I8" s="383"/>
      <c r="J8" s="383"/>
      <c r="K8" s="383"/>
      <c r="L8" s="373"/>
      <c r="M8" s="139"/>
      <c r="O8" s="904" t="s">
        <v>579</v>
      </c>
      <c r="P8" s="382"/>
      <c r="Q8" s="373"/>
      <c r="R8" s="383"/>
      <c r="S8" s="383"/>
      <c r="T8" s="383"/>
      <c r="U8" s="373"/>
      <c r="V8" s="57"/>
      <c r="W8" s="383"/>
      <c r="X8" s="383"/>
      <c r="Y8" s="383"/>
      <c r="Z8" s="373"/>
      <c r="AA8" s="139"/>
      <c r="AC8" s="904" t="s">
        <v>579</v>
      </c>
      <c r="AD8" s="382"/>
      <c r="AE8" s="373"/>
      <c r="AF8" s="383"/>
      <c r="AG8" s="383"/>
      <c r="AH8" s="383"/>
      <c r="AI8" s="373"/>
      <c r="AJ8" s="57"/>
      <c r="AK8" s="383"/>
      <c r="AL8" s="383"/>
      <c r="AM8" s="383"/>
      <c r="AN8" s="373"/>
      <c r="AO8" s="139"/>
    </row>
    <row r="9" spans="1:41" ht="21" customHeight="1">
      <c r="A9" s="189">
        <v>1</v>
      </c>
      <c r="B9" s="384" t="s">
        <v>129</v>
      </c>
      <c r="C9" s="385"/>
      <c r="D9" s="903"/>
      <c r="E9" s="903"/>
      <c r="F9" s="903"/>
      <c r="G9" s="903"/>
      <c r="H9" s="189"/>
      <c r="I9" s="903"/>
      <c r="J9" s="903"/>
      <c r="K9" s="903"/>
      <c r="L9" s="903"/>
      <c r="M9" s="715"/>
      <c r="O9" s="189">
        <v>1</v>
      </c>
      <c r="P9" s="384" t="s">
        <v>129</v>
      </c>
      <c r="Q9" s="385"/>
      <c r="R9" s="903"/>
      <c r="S9" s="903"/>
      <c r="T9" s="903"/>
      <c r="U9" s="903"/>
      <c r="V9" s="189"/>
      <c r="W9" s="903"/>
      <c r="X9" s="903"/>
      <c r="Y9" s="903"/>
      <c r="Z9" s="903"/>
      <c r="AA9" s="715"/>
      <c r="AC9" s="189">
        <v>1</v>
      </c>
      <c r="AD9" s="384" t="s">
        <v>129</v>
      </c>
      <c r="AE9" s="385"/>
      <c r="AF9" s="903"/>
      <c r="AG9" s="903"/>
      <c r="AH9" s="903"/>
      <c r="AI9" s="903"/>
      <c r="AJ9" s="189"/>
      <c r="AK9" s="903"/>
      <c r="AL9" s="903"/>
      <c r="AM9" s="903"/>
      <c r="AN9" s="903"/>
      <c r="AO9" s="715"/>
    </row>
    <row r="10" spans="1:41" ht="21" customHeight="1">
      <c r="A10" s="905"/>
      <c r="B10" s="384"/>
      <c r="C10" s="386" t="s">
        <v>130</v>
      </c>
      <c r="D10" s="189"/>
      <c r="E10" s="189"/>
      <c r="F10" s="189"/>
      <c r="G10" s="189"/>
      <c r="H10" s="189"/>
      <c r="I10" s="189"/>
      <c r="J10" s="189"/>
      <c r="K10" s="189"/>
      <c r="L10" s="189"/>
      <c r="M10" s="188"/>
      <c r="O10" s="905"/>
      <c r="P10" s="384"/>
      <c r="Q10" s="386" t="s">
        <v>130</v>
      </c>
      <c r="R10" s="189"/>
      <c r="S10" s="189"/>
      <c r="T10" s="189"/>
      <c r="U10" s="189"/>
      <c r="V10" s="189"/>
      <c r="W10" s="189"/>
      <c r="X10" s="189"/>
      <c r="Y10" s="189"/>
      <c r="Z10" s="189"/>
      <c r="AA10" s="188"/>
      <c r="AC10" s="905"/>
      <c r="AD10" s="384"/>
      <c r="AE10" s="386" t="s">
        <v>130</v>
      </c>
      <c r="AF10" s="189"/>
      <c r="AG10" s="189"/>
      <c r="AH10" s="189"/>
      <c r="AI10" s="189"/>
      <c r="AJ10" s="189"/>
      <c r="AK10" s="189"/>
      <c r="AL10" s="189"/>
      <c r="AM10" s="189"/>
      <c r="AN10" s="189"/>
      <c r="AO10" s="188"/>
    </row>
    <row r="11" spans="1:41" ht="21" customHeight="1">
      <c r="A11" s="389"/>
      <c r="B11" s="384"/>
      <c r="C11" s="369"/>
      <c r="D11" s="189">
        <v>1</v>
      </c>
      <c r="E11" s="189">
        <f>+S11+AG11</f>
        <v>0</v>
      </c>
      <c r="F11" s="189"/>
      <c r="G11" s="189">
        <f>SUM(G12:G15)</f>
        <v>0</v>
      </c>
      <c r="H11" s="189"/>
      <c r="I11" s="189">
        <v>1</v>
      </c>
      <c r="J11" s="189">
        <f>+X11+AG11</f>
        <v>0</v>
      </c>
      <c r="K11" s="189"/>
      <c r="L11" s="189">
        <f>SUM(L12:L15)</f>
        <v>0</v>
      </c>
      <c r="M11" s="188">
        <f>+G11+L11</f>
        <v>0</v>
      </c>
      <c r="O11" s="389"/>
      <c r="P11" s="384"/>
      <c r="R11" s="189">
        <v>1</v>
      </c>
      <c r="S11" s="189"/>
      <c r="T11" s="189"/>
      <c r="U11" s="189">
        <f>SUM(U12:U15)</f>
        <v>0</v>
      </c>
      <c r="V11" s="189"/>
      <c r="W11" s="189">
        <v>1</v>
      </c>
      <c r="X11" s="189"/>
      <c r="Y11" s="189"/>
      <c r="Z11" s="189">
        <f>SUM(Z12:Z15)</f>
        <v>0</v>
      </c>
      <c r="AA11" s="188">
        <f>+U11+Z11</f>
        <v>0</v>
      </c>
      <c r="AC11" s="389"/>
      <c r="AD11" s="384"/>
      <c r="AF11" s="189">
        <v>1</v>
      </c>
      <c r="AG11" s="189"/>
      <c r="AH11" s="189"/>
      <c r="AI11" s="189">
        <f>SUM(AI12:AI15)</f>
        <v>0</v>
      </c>
      <c r="AJ11" s="189"/>
      <c r="AK11" s="189">
        <v>1</v>
      </c>
      <c r="AL11" s="189"/>
      <c r="AM11" s="189"/>
      <c r="AN11" s="189">
        <f>SUM(AN12:AN15)</f>
        <v>0</v>
      </c>
      <c r="AO11" s="188">
        <f>+AI11+AN11</f>
        <v>0</v>
      </c>
    </row>
    <row r="12" spans="1:41" ht="21" customHeight="1">
      <c r="A12" s="189"/>
      <c r="B12" s="189"/>
      <c r="C12" s="57"/>
      <c r="D12" s="189">
        <v>2</v>
      </c>
      <c r="E12" s="189">
        <f t="shared" ref="E12:E15" si="0">+S12+AG12</f>
        <v>0</v>
      </c>
      <c r="F12" s="189"/>
      <c r="G12" s="188">
        <f>+E12*F12</f>
        <v>0</v>
      </c>
      <c r="H12" s="188"/>
      <c r="I12" s="189">
        <v>2</v>
      </c>
      <c r="J12" s="189">
        <f t="shared" ref="J12:J15" si="1">+X12+AG12</f>
        <v>0</v>
      </c>
      <c r="K12" s="189"/>
      <c r="L12" s="188">
        <f>+J12*K12</f>
        <v>0</v>
      </c>
      <c r="M12" s="188">
        <f t="shared" ref="M12:M15" si="2">+G12+L12</f>
        <v>0</v>
      </c>
      <c r="O12" s="189"/>
      <c r="P12" s="189"/>
      <c r="Q12" s="57"/>
      <c r="R12" s="189">
        <v>2</v>
      </c>
      <c r="S12" s="189"/>
      <c r="T12" s="189"/>
      <c r="U12" s="188">
        <f>+S12*T12</f>
        <v>0</v>
      </c>
      <c r="V12" s="188"/>
      <c r="W12" s="189">
        <v>2</v>
      </c>
      <c r="X12" s="189"/>
      <c r="Y12" s="189"/>
      <c r="Z12" s="188">
        <f>+X12*Y12</f>
        <v>0</v>
      </c>
      <c r="AA12" s="188">
        <f t="shared" ref="AA12:AA14" si="3">+U12+Z12</f>
        <v>0</v>
      </c>
      <c r="AC12" s="189"/>
      <c r="AD12" s="189"/>
      <c r="AE12" s="57"/>
      <c r="AF12" s="189">
        <v>2</v>
      </c>
      <c r="AG12" s="189"/>
      <c r="AH12" s="189"/>
      <c r="AI12" s="188">
        <f>+AG12*AH12</f>
        <v>0</v>
      </c>
      <c r="AJ12" s="188"/>
      <c r="AK12" s="189">
        <v>2</v>
      </c>
      <c r="AL12" s="189"/>
      <c r="AM12" s="189"/>
      <c r="AN12" s="188">
        <f>+AL12*AM12</f>
        <v>0</v>
      </c>
      <c r="AO12" s="188">
        <f t="shared" ref="AO12:AO15" si="4">+AI12+AN12</f>
        <v>0</v>
      </c>
    </row>
    <row r="13" spans="1:41" ht="21" customHeight="1">
      <c r="A13" s="189"/>
      <c r="B13" s="189"/>
      <c r="C13" s="386"/>
      <c r="D13" s="189">
        <v>3</v>
      </c>
      <c r="E13" s="189">
        <f t="shared" si="0"/>
        <v>0</v>
      </c>
      <c r="F13" s="189"/>
      <c r="G13" s="188">
        <f>+E13*F13</f>
        <v>0</v>
      </c>
      <c r="H13" s="188"/>
      <c r="I13" s="189">
        <v>3</v>
      </c>
      <c r="J13" s="189">
        <f t="shared" si="1"/>
        <v>0</v>
      </c>
      <c r="K13" s="189"/>
      <c r="L13" s="188">
        <f>+J13*K13</f>
        <v>0</v>
      </c>
      <c r="M13" s="188">
        <f t="shared" si="2"/>
        <v>0</v>
      </c>
      <c r="O13" s="189"/>
      <c r="P13" s="189"/>
      <c r="Q13" s="386"/>
      <c r="R13" s="189">
        <v>3</v>
      </c>
      <c r="S13" s="189"/>
      <c r="T13" s="189"/>
      <c r="U13" s="188">
        <f>+S13*T13</f>
        <v>0</v>
      </c>
      <c r="V13" s="188"/>
      <c r="W13" s="189">
        <v>3</v>
      </c>
      <c r="X13" s="189"/>
      <c r="Y13" s="189"/>
      <c r="Z13" s="188">
        <f>+X13*Y13</f>
        <v>0</v>
      </c>
      <c r="AA13" s="188">
        <f t="shared" si="3"/>
        <v>0</v>
      </c>
      <c r="AC13" s="189"/>
      <c r="AD13" s="189"/>
      <c r="AE13" s="386"/>
      <c r="AF13" s="189">
        <v>3</v>
      </c>
      <c r="AG13" s="189"/>
      <c r="AH13" s="189"/>
      <c r="AI13" s="188">
        <f>+AG13*AH13</f>
        <v>0</v>
      </c>
      <c r="AJ13" s="188"/>
      <c r="AK13" s="189">
        <v>3</v>
      </c>
      <c r="AL13" s="189"/>
      <c r="AM13" s="189"/>
      <c r="AN13" s="188">
        <f>+AL13*AM13</f>
        <v>0</v>
      </c>
      <c r="AO13" s="188">
        <f t="shared" si="4"/>
        <v>0</v>
      </c>
    </row>
    <row r="14" spans="1:41" ht="21" customHeight="1">
      <c r="A14" s="189"/>
      <c r="B14" s="189"/>
      <c r="C14" s="386"/>
      <c r="D14" s="189">
        <v>4</v>
      </c>
      <c r="E14" s="189">
        <f t="shared" si="0"/>
        <v>0</v>
      </c>
      <c r="F14" s="189"/>
      <c r="G14" s="188">
        <f>+E14*F14</f>
        <v>0</v>
      </c>
      <c r="H14" s="188"/>
      <c r="I14" s="189">
        <v>4</v>
      </c>
      <c r="J14" s="189">
        <f t="shared" si="1"/>
        <v>0</v>
      </c>
      <c r="K14" s="189"/>
      <c r="L14" s="188">
        <f>+J14*K14</f>
        <v>0</v>
      </c>
      <c r="M14" s="188">
        <f t="shared" si="2"/>
        <v>0</v>
      </c>
      <c r="O14" s="189"/>
      <c r="P14" s="189"/>
      <c r="Q14" s="386"/>
      <c r="R14" s="189">
        <v>4</v>
      </c>
      <c r="S14" s="189"/>
      <c r="T14" s="189"/>
      <c r="U14" s="188">
        <f>+S14*T14</f>
        <v>0</v>
      </c>
      <c r="V14" s="188"/>
      <c r="W14" s="189">
        <v>4</v>
      </c>
      <c r="X14" s="189"/>
      <c r="Y14" s="189"/>
      <c r="Z14" s="188">
        <f>+X14*Y14</f>
        <v>0</v>
      </c>
      <c r="AA14" s="188">
        <f t="shared" si="3"/>
        <v>0</v>
      </c>
      <c r="AC14" s="189"/>
      <c r="AD14" s="189"/>
      <c r="AE14" s="386"/>
      <c r="AF14" s="189">
        <v>4</v>
      </c>
      <c r="AG14" s="189"/>
      <c r="AH14" s="189"/>
      <c r="AI14" s="188">
        <f>+AG14*AH14</f>
        <v>0</v>
      </c>
      <c r="AJ14" s="188"/>
      <c r="AK14" s="189">
        <v>4</v>
      </c>
      <c r="AL14" s="189"/>
      <c r="AM14" s="189"/>
      <c r="AN14" s="188">
        <f>+AL14*AM14</f>
        <v>0</v>
      </c>
      <c r="AO14" s="188">
        <f t="shared" si="4"/>
        <v>0</v>
      </c>
    </row>
    <row r="15" spans="1:41" ht="21" customHeight="1">
      <c r="A15" s="189"/>
      <c r="B15" s="189"/>
      <c r="C15" s="386"/>
      <c r="D15" s="189" t="s">
        <v>392</v>
      </c>
      <c r="E15" s="189">
        <f t="shared" si="0"/>
        <v>0</v>
      </c>
      <c r="F15" s="189"/>
      <c r="G15" s="188">
        <f>+E15*F15</f>
        <v>0</v>
      </c>
      <c r="H15" s="188"/>
      <c r="I15" s="189" t="s">
        <v>392</v>
      </c>
      <c r="J15" s="189">
        <f t="shared" si="1"/>
        <v>0</v>
      </c>
      <c r="K15" s="189"/>
      <c r="L15" s="188">
        <f>+J15*K15</f>
        <v>0</v>
      </c>
      <c r="M15" s="188">
        <f t="shared" si="2"/>
        <v>0</v>
      </c>
      <c r="O15" s="189"/>
      <c r="P15" s="189"/>
      <c r="Q15" s="386"/>
      <c r="R15" s="189" t="s">
        <v>392</v>
      </c>
      <c r="S15" s="189"/>
      <c r="T15" s="189"/>
      <c r="U15" s="188">
        <f>+S15*T15</f>
        <v>0</v>
      </c>
      <c r="V15" s="188"/>
      <c r="W15" s="189" t="s">
        <v>392</v>
      </c>
      <c r="X15" s="189"/>
      <c r="Y15" s="189"/>
      <c r="Z15" s="188">
        <f>+X15*Y15</f>
        <v>0</v>
      </c>
      <c r="AA15" s="188">
        <f>+U15+Z15</f>
        <v>0</v>
      </c>
      <c r="AC15" s="189"/>
      <c r="AD15" s="189"/>
      <c r="AE15" s="386"/>
      <c r="AF15" s="189" t="s">
        <v>392</v>
      </c>
      <c r="AG15" s="189"/>
      <c r="AH15" s="189"/>
      <c r="AI15" s="188">
        <f>+AG15*AH15</f>
        <v>0</v>
      </c>
      <c r="AJ15" s="188"/>
      <c r="AK15" s="189" t="s">
        <v>392</v>
      </c>
      <c r="AL15" s="189"/>
      <c r="AM15" s="189"/>
      <c r="AN15" s="188">
        <f>+AL15*AM15</f>
        <v>0</v>
      </c>
      <c r="AO15" s="188">
        <f t="shared" si="4"/>
        <v>0</v>
      </c>
    </row>
    <row r="16" spans="1:41" ht="21" customHeight="1">
      <c r="A16" s="387" t="s">
        <v>0</v>
      </c>
      <c r="B16" s="387"/>
      <c r="C16" s="387"/>
      <c r="D16" s="387"/>
      <c r="E16" s="388">
        <f>SUM(E11:E15)</f>
        <v>0</v>
      </c>
      <c r="F16" s="388"/>
      <c r="G16" s="388">
        <f>SUM(G11:G15)</f>
        <v>0</v>
      </c>
      <c r="H16" s="388"/>
      <c r="I16" s="387"/>
      <c r="J16" s="388">
        <f>SUM(J11:J15)</f>
        <v>0</v>
      </c>
      <c r="K16" s="388"/>
      <c r="L16" s="388">
        <f>SUM(L11:L15)</f>
        <v>0</v>
      </c>
      <c r="M16" s="388">
        <f>SUM(M11:M15)</f>
        <v>0</v>
      </c>
      <c r="O16" s="387" t="s">
        <v>0</v>
      </c>
      <c r="P16" s="387"/>
      <c r="Q16" s="387"/>
      <c r="R16" s="387"/>
      <c r="S16" s="388">
        <f>SUM(S11:S15)</f>
        <v>0</v>
      </c>
      <c r="T16" s="388"/>
      <c r="U16" s="388">
        <f>SUM(U11:U15)</f>
        <v>0</v>
      </c>
      <c r="V16" s="388"/>
      <c r="W16" s="387"/>
      <c r="X16" s="934">
        <f>SUM(X11:X15)</f>
        <v>0</v>
      </c>
      <c r="Y16" s="934"/>
      <c r="Z16" s="934">
        <f>SUM(Z11:Z15)</f>
        <v>0</v>
      </c>
      <c r="AA16" s="388">
        <f>SUM(AA11:AA15)</f>
        <v>0</v>
      </c>
      <c r="AC16" s="387" t="s">
        <v>0</v>
      </c>
      <c r="AD16" s="387"/>
      <c r="AE16" s="387"/>
      <c r="AF16" s="387"/>
      <c r="AG16" s="388">
        <f>SUM(AG11:AG15)</f>
        <v>0</v>
      </c>
      <c r="AH16" s="388"/>
      <c r="AI16" s="388">
        <f>SUM(AI11:AI15)</f>
        <v>0</v>
      </c>
      <c r="AJ16" s="388"/>
      <c r="AK16" s="387"/>
      <c r="AL16" s="388">
        <f>SUM(AL11:AL15)</f>
        <v>0</v>
      </c>
      <c r="AM16" s="388"/>
      <c r="AN16" s="388">
        <f>SUM(AN11:AN15)</f>
        <v>0</v>
      </c>
      <c r="AO16" s="388">
        <f>SUM(AO11:AO15)</f>
        <v>0</v>
      </c>
    </row>
    <row r="17" spans="1:41" ht="21" customHeight="1">
      <c r="A17" s="906" t="s">
        <v>580</v>
      </c>
      <c r="B17" s="907"/>
      <c r="C17" s="908"/>
      <c r="D17" s="755"/>
      <c r="E17" s="755"/>
      <c r="F17" s="755"/>
      <c r="G17" s="908"/>
      <c r="H17" s="908"/>
      <c r="I17" s="755"/>
      <c r="J17" s="755"/>
      <c r="K17" s="755"/>
      <c r="L17" s="908"/>
      <c r="M17" s="909"/>
      <c r="O17" s="906" t="s">
        <v>580</v>
      </c>
      <c r="P17" s="907"/>
      <c r="Q17" s="908"/>
      <c r="R17" s="383"/>
      <c r="S17" s="383"/>
      <c r="T17" s="383"/>
      <c r="U17" s="373"/>
      <c r="V17" s="373"/>
      <c r="W17" s="383"/>
      <c r="X17" s="383"/>
      <c r="Y17" s="383"/>
      <c r="Z17" s="373"/>
      <c r="AA17" s="910"/>
      <c r="AC17" s="906" t="s">
        <v>580</v>
      </c>
      <c r="AD17" s="907"/>
      <c r="AE17" s="908"/>
      <c r="AF17" s="383"/>
      <c r="AG17" s="383"/>
      <c r="AH17" s="383"/>
      <c r="AI17" s="373"/>
      <c r="AJ17" s="373"/>
      <c r="AK17" s="383"/>
      <c r="AL17" s="383"/>
      <c r="AM17" s="383"/>
      <c r="AN17" s="373"/>
      <c r="AO17" s="910"/>
    </row>
    <row r="18" spans="1:41" ht="21" customHeight="1">
      <c r="A18" s="189">
        <v>1</v>
      </c>
      <c r="B18" s="384" t="s">
        <v>129</v>
      </c>
      <c r="C18" s="385"/>
      <c r="D18" s="903"/>
      <c r="E18" s="903"/>
      <c r="F18" s="903"/>
      <c r="G18" s="903"/>
      <c r="H18" s="189"/>
      <c r="I18" s="903"/>
      <c r="J18" s="903"/>
      <c r="K18" s="903"/>
      <c r="L18" s="903"/>
      <c r="M18" s="715"/>
      <c r="O18" s="189">
        <v>1</v>
      </c>
      <c r="P18" s="384" t="s">
        <v>129</v>
      </c>
      <c r="Q18" s="385"/>
      <c r="R18" s="903"/>
      <c r="S18" s="903"/>
      <c r="T18" s="903"/>
      <c r="U18" s="903"/>
      <c r="V18" s="189"/>
      <c r="W18" s="903"/>
      <c r="X18" s="903"/>
      <c r="Y18" s="903"/>
      <c r="Z18" s="903"/>
      <c r="AA18" s="715"/>
      <c r="AC18" s="189">
        <v>1</v>
      </c>
      <c r="AD18" s="384" t="s">
        <v>129</v>
      </c>
      <c r="AE18" s="385"/>
      <c r="AF18" s="903"/>
      <c r="AG18" s="903"/>
      <c r="AH18" s="903"/>
      <c r="AI18" s="903"/>
      <c r="AJ18" s="189"/>
      <c r="AK18" s="903"/>
      <c r="AL18" s="903"/>
      <c r="AM18" s="903"/>
      <c r="AN18" s="903"/>
      <c r="AO18" s="715"/>
    </row>
    <row r="19" spans="1:41" ht="21" customHeight="1">
      <c r="A19" s="905"/>
      <c r="B19" s="384"/>
      <c r="C19" s="386" t="s">
        <v>130</v>
      </c>
      <c r="D19" s="189"/>
      <c r="E19" s="189"/>
      <c r="F19" s="189"/>
      <c r="G19" s="189"/>
      <c r="H19" s="189"/>
      <c r="I19" s="189"/>
      <c r="J19" s="189"/>
      <c r="K19" s="189"/>
      <c r="L19" s="189"/>
      <c r="M19" s="188"/>
      <c r="O19" s="905"/>
      <c r="P19" s="384"/>
      <c r="Q19" s="386" t="s">
        <v>130</v>
      </c>
      <c r="R19" s="189"/>
      <c r="S19" s="189"/>
      <c r="T19" s="189"/>
      <c r="U19" s="189"/>
      <c r="V19" s="189"/>
      <c r="W19" s="189"/>
      <c r="X19" s="189"/>
      <c r="Y19" s="189"/>
      <c r="Z19" s="189"/>
      <c r="AA19" s="188"/>
      <c r="AC19" s="905"/>
      <c r="AD19" s="384"/>
      <c r="AE19" s="386" t="s">
        <v>130</v>
      </c>
      <c r="AF19" s="189"/>
      <c r="AG19" s="189"/>
      <c r="AH19" s="189"/>
      <c r="AI19" s="189"/>
      <c r="AJ19" s="189"/>
      <c r="AK19" s="189"/>
      <c r="AL19" s="189"/>
      <c r="AM19" s="189"/>
      <c r="AN19" s="189"/>
      <c r="AO19" s="188"/>
    </row>
    <row r="20" spans="1:41" ht="21" customHeight="1">
      <c r="A20" s="389"/>
      <c r="B20" s="384"/>
      <c r="C20" s="369"/>
      <c r="D20" s="189">
        <v>1</v>
      </c>
      <c r="E20" s="189">
        <f>+S20+AG20</f>
        <v>0</v>
      </c>
      <c r="F20" s="189"/>
      <c r="G20" s="189">
        <f>SUM(G21:G24)</f>
        <v>0</v>
      </c>
      <c r="H20" s="189"/>
      <c r="I20" s="189">
        <v>1</v>
      </c>
      <c r="J20" s="189">
        <f>+X20+AG20</f>
        <v>0</v>
      </c>
      <c r="K20" s="189"/>
      <c r="L20" s="189">
        <f>SUM(L21:L24)</f>
        <v>0</v>
      </c>
      <c r="M20" s="188">
        <f>+G20+L20</f>
        <v>0</v>
      </c>
      <c r="O20" s="389"/>
      <c r="P20" s="384"/>
      <c r="R20" s="189">
        <v>1</v>
      </c>
      <c r="S20" s="189"/>
      <c r="T20" s="189"/>
      <c r="U20" s="189">
        <f>SUM(U21:U24)</f>
        <v>0</v>
      </c>
      <c r="V20" s="189"/>
      <c r="W20" s="189">
        <v>1</v>
      </c>
      <c r="X20" s="189"/>
      <c r="Y20" s="189"/>
      <c r="Z20" s="189">
        <f>SUM(Z21:Z24)</f>
        <v>0</v>
      </c>
      <c r="AA20" s="188">
        <f>+U20+Z20</f>
        <v>0</v>
      </c>
      <c r="AC20" s="389"/>
      <c r="AD20" s="384"/>
      <c r="AF20" s="189">
        <v>1</v>
      </c>
      <c r="AG20" s="189"/>
      <c r="AH20" s="189"/>
      <c r="AI20" s="189">
        <f>SUM(AI21:AI24)</f>
        <v>0</v>
      </c>
      <c r="AJ20" s="189"/>
      <c r="AK20" s="189">
        <v>1</v>
      </c>
      <c r="AL20" s="189"/>
      <c r="AM20" s="189"/>
      <c r="AN20" s="189">
        <f>SUM(AN21:AN24)</f>
        <v>0</v>
      </c>
      <c r="AO20" s="188">
        <f>+AI20+AN20</f>
        <v>0</v>
      </c>
    </row>
    <row r="21" spans="1:41" ht="21" customHeight="1">
      <c r="A21" s="189"/>
      <c r="B21" s="189"/>
      <c r="C21" s="57"/>
      <c r="D21" s="189">
        <v>2</v>
      </c>
      <c r="E21" s="189">
        <f t="shared" ref="E21:E24" si="5">+S21+AG21</f>
        <v>0</v>
      </c>
      <c r="F21" s="189"/>
      <c r="G21" s="188">
        <f>+E21*F21</f>
        <v>0</v>
      </c>
      <c r="H21" s="188"/>
      <c r="I21" s="189">
        <v>2</v>
      </c>
      <c r="J21" s="189">
        <f t="shared" ref="J21:J24" si="6">+X21+AG21</f>
        <v>0</v>
      </c>
      <c r="K21" s="189"/>
      <c r="L21" s="188">
        <f>+J21*K21</f>
        <v>0</v>
      </c>
      <c r="M21" s="188">
        <f t="shared" ref="M21:M24" si="7">+G21+L21</f>
        <v>0</v>
      </c>
      <c r="O21" s="189"/>
      <c r="P21" s="189"/>
      <c r="Q21" s="57"/>
      <c r="R21" s="189">
        <v>2</v>
      </c>
      <c r="S21" s="189"/>
      <c r="T21" s="189"/>
      <c r="U21" s="188">
        <f>+S21*T21</f>
        <v>0</v>
      </c>
      <c r="V21" s="188"/>
      <c r="W21" s="189">
        <v>2</v>
      </c>
      <c r="X21" s="189"/>
      <c r="Y21" s="189"/>
      <c r="Z21" s="188">
        <f>+X21*Y21</f>
        <v>0</v>
      </c>
      <c r="AA21" s="188">
        <f t="shared" ref="AA21:AA24" si="8">+U21+Z21</f>
        <v>0</v>
      </c>
      <c r="AC21" s="189"/>
      <c r="AD21" s="189"/>
      <c r="AE21" s="57"/>
      <c r="AF21" s="189">
        <v>2</v>
      </c>
      <c r="AG21" s="189"/>
      <c r="AH21" s="189"/>
      <c r="AI21" s="188">
        <f>+AG21*AH21</f>
        <v>0</v>
      </c>
      <c r="AJ21" s="188"/>
      <c r="AK21" s="189">
        <v>2</v>
      </c>
      <c r="AL21" s="189"/>
      <c r="AM21" s="189"/>
      <c r="AN21" s="188">
        <f>+AL21*AM21</f>
        <v>0</v>
      </c>
      <c r="AO21" s="188">
        <f t="shared" ref="AO21:AO24" si="9">+AI21+AN21</f>
        <v>0</v>
      </c>
    </row>
    <row r="22" spans="1:41" ht="21" customHeight="1">
      <c r="A22" s="189"/>
      <c r="B22" s="189"/>
      <c r="C22" s="386"/>
      <c r="D22" s="189">
        <v>3</v>
      </c>
      <c r="E22" s="189">
        <f t="shared" si="5"/>
        <v>0</v>
      </c>
      <c r="F22" s="189"/>
      <c r="G22" s="188">
        <f>+E22*F22</f>
        <v>0</v>
      </c>
      <c r="H22" s="188"/>
      <c r="I22" s="189">
        <v>3</v>
      </c>
      <c r="J22" s="189">
        <f t="shared" si="6"/>
        <v>0</v>
      </c>
      <c r="K22" s="189"/>
      <c r="L22" s="188">
        <f>+J22*K22</f>
        <v>0</v>
      </c>
      <c r="M22" s="188">
        <f t="shared" si="7"/>
        <v>0</v>
      </c>
      <c r="O22" s="189"/>
      <c r="P22" s="189"/>
      <c r="Q22" s="386"/>
      <c r="R22" s="189">
        <v>3</v>
      </c>
      <c r="S22" s="189"/>
      <c r="T22" s="189"/>
      <c r="U22" s="188">
        <f>+S22*T22</f>
        <v>0</v>
      </c>
      <c r="V22" s="188"/>
      <c r="W22" s="189">
        <v>3</v>
      </c>
      <c r="X22" s="189"/>
      <c r="Y22" s="189"/>
      <c r="Z22" s="188">
        <f>+X22*Y22</f>
        <v>0</v>
      </c>
      <c r="AA22" s="188">
        <f t="shared" si="8"/>
        <v>0</v>
      </c>
      <c r="AC22" s="189"/>
      <c r="AD22" s="189"/>
      <c r="AE22" s="386"/>
      <c r="AF22" s="189">
        <v>3</v>
      </c>
      <c r="AG22" s="189"/>
      <c r="AH22" s="189"/>
      <c r="AI22" s="188">
        <f>+AG22*AH22</f>
        <v>0</v>
      </c>
      <c r="AJ22" s="188"/>
      <c r="AK22" s="189">
        <v>3</v>
      </c>
      <c r="AL22" s="189"/>
      <c r="AM22" s="189"/>
      <c r="AN22" s="188">
        <f>+AL22*AM22</f>
        <v>0</v>
      </c>
      <c r="AO22" s="188">
        <f t="shared" si="9"/>
        <v>0</v>
      </c>
    </row>
    <row r="23" spans="1:41" ht="21" customHeight="1">
      <c r="A23" s="189"/>
      <c r="B23" s="189"/>
      <c r="C23" s="386"/>
      <c r="D23" s="189">
        <v>4</v>
      </c>
      <c r="E23" s="189">
        <f t="shared" si="5"/>
        <v>0</v>
      </c>
      <c r="F23" s="189"/>
      <c r="G23" s="188">
        <f>+E23*F23</f>
        <v>0</v>
      </c>
      <c r="H23" s="188"/>
      <c r="I23" s="189">
        <v>4</v>
      </c>
      <c r="J23" s="189">
        <f t="shared" si="6"/>
        <v>0</v>
      </c>
      <c r="K23" s="189"/>
      <c r="L23" s="188">
        <f>+J23*K23</f>
        <v>0</v>
      </c>
      <c r="M23" s="188">
        <f t="shared" si="7"/>
        <v>0</v>
      </c>
      <c r="O23" s="189"/>
      <c r="P23" s="189"/>
      <c r="Q23" s="386"/>
      <c r="R23" s="189">
        <v>4</v>
      </c>
      <c r="S23" s="189"/>
      <c r="T23" s="189"/>
      <c r="U23" s="188">
        <f>+S23*T23</f>
        <v>0</v>
      </c>
      <c r="V23" s="188"/>
      <c r="W23" s="189">
        <v>4</v>
      </c>
      <c r="X23" s="189"/>
      <c r="Y23" s="189"/>
      <c r="Z23" s="188">
        <f>+X23*Y23</f>
        <v>0</v>
      </c>
      <c r="AA23" s="188">
        <f t="shared" si="8"/>
        <v>0</v>
      </c>
      <c r="AC23" s="189"/>
      <c r="AD23" s="189"/>
      <c r="AE23" s="386"/>
      <c r="AF23" s="189">
        <v>4</v>
      </c>
      <c r="AG23" s="189"/>
      <c r="AH23" s="189"/>
      <c r="AI23" s="188">
        <f>+AG23*AH23</f>
        <v>0</v>
      </c>
      <c r="AJ23" s="188"/>
      <c r="AK23" s="189">
        <v>4</v>
      </c>
      <c r="AL23" s="189"/>
      <c r="AM23" s="189"/>
      <c r="AN23" s="188">
        <f>+AL23*AM23</f>
        <v>0</v>
      </c>
      <c r="AO23" s="188">
        <f t="shared" si="9"/>
        <v>0</v>
      </c>
    </row>
    <row r="24" spans="1:41" ht="21" customHeight="1">
      <c r="A24" s="189"/>
      <c r="B24" s="189"/>
      <c r="C24" s="386"/>
      <c r="D24" s="189" t="s">
        <v>392</v>
      </c>
      <c r="E24" s="189">
        <f t="shared" si="5"/>
        <v>0</v>
      </c>
      <c r="F24" s="189"/>
      <c r="G24" s="188">
        <f>+E24*F24</f>
        <v>0</v>
      </c>
      <c r="H24" s="188"/>
      <c r="I24" s="189" t="s">
        <v>392</v>
      </c>
      <c r="J24" s="189">
        <f t="shared" si="6"/>
        <v>0</v>
      </c>
      <c r="K24" s="189"/>
      <c r="L24" s="188">
        <f>+J24*K24</f>
        <v>0</v>
      </c>
      <c r="M24" s="188">
        <f t="shared" si="7"/>
        <v>0</v>
      </c>
      <c r="O24" s="189"/>
      <c r="P24" s="189"/>
      <c r="Q24" s="386"/>
      <c r="R24" s="189" t="s">
        <v>392</v>
      </c>
      <c r="S24" s="189"/>
      <c r="T24" s="189"/>
      <c r="U24" s="188">
        <f>+S24*T24</f>
        <v>0</v>
      </c>
      <c r="V24" s="188"/>
      <c r="W24" s="189" t="s">
        <v>392</v>
      </c>
      <c r="X24" s="189"/>
      <c r="Y24" s="189"/>
      <c r="Z24" s="188">
        <f>+X24*Y24</f>
        <v>0</v>
      </c>
      <c r="AA24" s="188">
        <f t="shared" si="8"/>
        <v>0</v>
      </c>
      <c r="AC24" s="189"/>
      <c r="AD24" s="189"/>
      <c r="AE24" s="386"/>
      <c r="AF24" s="189" t="s">
        <v>392</v>
      </c>
      <c r="AG24" s="189"/>
      <c r="AH24" s="189"/>
      <c r="AI24" s="188">
        <f>+AG24*AH24</f>
        <v>0</v>
      </c>
      <c r="AJ24" s="188"/>
      <c r="AK24" s="189" t="s">
        <v>392</v>
      </c>
      <c r="AL24" s="189"/>
      <c r="AM24" s="189"/>
      <c r="AN24" s="188">
        <f>+AL24*AM24</f>
        <v>0</v>
      </c>
      <c r="AO24" s="188">
        <f t="shared" si="9"/>
        <v>0</v>
      </c>
    </row>
    <row r="25" spans="1:41" ht="21" customHeight="1">
      <c r="A25" s="387" t="s">
        <v>0</v>
      </c>
      <c r="B25" s="387"/>
      <c r="C25" s="387"/>
      <c r="D25" s="387"/>
      <c r="E25" s="388">
        <f>SUM(E20:E24)</f>
        <v>0</v>
      </c>
      <c r="F25" s="388"/>
      <c r="G25" s="388">
        <f>SUM(G20:G24)</f>
        <v>0</v>
      </c>
      <c r="H25" s="388"/>
      <c r="I25" s="387"/>
      <c r="J25" s="388">
        <f>SUM(J20:J24)</f>
        <v>0</v>
      </c>
      <c r="K25" s="388"/>
      <c r="L25" s="388">
        <f>SUM(L20:L24)</f>
        <v>0</v>
      </c>
      <c r="M25" s="388">
        <f>SUM(M20:M24)</f>
        <v>0</v>
      </c>
      <c r="O25" s="387" t="s">
        <v>0</v>
      </c>
      <c r="P25" s="387"/>
      <c r="Q25" s="387"/>
      <c r="R25" s="387"/>
      <c r="S25" s="388">
        <f>SUM(S20:S24)</f>
        <v>0</v>
      </c>
      <c r="T25" s="388"/>
      <c r="U25" s="388">
        <f>SUM(U20:U24)</f>
        <v>0</v>
      </c>
      <c r="V25" s="388"/>
      <c r="W25" s="387"/>
      <c r="X25" s="388">
        <f>SUM(X20:X24)</f>
        <v>0</v>
      </c>
      <c r="Y25" s="388"/>
      <c r="Z25" s="388">
        <f>SUM(Z20:Z24)</f>
        <v>0</v>
      </c>
      <c r="AA25" s="388">
        <f>SUM(AA20:AA24)</f>
        <v>0</v>
      </c>
      <c r="AC25" s="387" t="s">
        <v>0</v>
      </c>
      <c r="AD25" s="387"/>
      <c r="AE25" s="387"/>
      <c r="AF25" s="387"/>
      <c r="AG25" s="388">
        <f>SUM(AG20:AG24)</f>
        <v>0</v>
      </c>
      <c r="AH25" s="388"/>
      <c r="AI25" s="388">
        <f>SUM(AI20:AI24)</f>
        <v>0</v>
      </c>
      <c r="AJ25" s="388"/>
      <c r="AK25" s="387"/>
      <c r="AL25" s="388">
        <f>SUM(AL20:AL24)</f>
        <v>0</v>
      </c>
      <c r="AM25" s="388"/>
      <c r="AN25" s="388">
        <f>SUM(AN20:AN24)</f>
        <v>0</v>
      </c>
      <c r="AO25" s="388">
        <f>SUM(AO20:AO24)</f>
        <v>0</v>
      </c>
    </row>
    <row r="26" spans="1:41" ht="21" customHeight="1">
      <c r="A26" s="904" t="s">
        <v>581</v>
      </c>
      <c r="B26" s="382"/>
      <c r="C26" s="373"/>
      <c r="D26" s="383"/>
      <c r="E26" s="383"/>
      <c r="F26" s="383"/>
      <c r="G26" s="373"/>
      <c r="H26" s="373"/>
      <c r="I26" s="383"/>
      <c r="J26" s="383"/>
      <c r="K26" s="383"/>
      <c r="L26" s="373"/>
      <c r="M26" s="910"/>
      <c r="O26" s="904" t="s">
        <v>581</v>
      </c>
      <c r="P26" s="382"/>
      <c r="Q26" s="373"/>
      <c r="R26" s="383"/>
      <c r="S26" s="383"/>
      <c r="T26" s="383"/>
      <c r="U26" s="373"/>
      <c r="V26" s="373"/>
      <c r="W26" s="383"/>
      <c r="X26" s="383"/>
      <c r="Y26" s="383"/>
      <c r="Z26" s="373"/>
      <c r="AA26" s="910"/>
      <c r="AC26" s="904" t="s">
        <v>581</v>
      </c>
      <c r="AD26" s="382"/>
      <c r="AE26" s="373"/>
      <c r="AF26" s="383"/>
      <c r="AG26" s="383"/>
      <c r="AH26" s="383"/>
      <c r="AI26" s="373"/>
      <c r="AJ26" s="373"/>
      <c r="AK26" s="383"/>
      <c r="AL26" s="383"/>
      <c r="AM26" s="383"/>
      <c r="AN26" s="373"/>
      <c r="AO26" s="910"/>
    </row>
    <row r="27" spans="1:41" ht="21" customHeight="1">
      <c r="A27" s="189">
        <v>1</v>
      </c>
      <c r="B27" s="384" t="s">
        <v>129</v>
      </c>
      <c r="C27" s="385"/>
      <c r="D27" s="903"/>
      <c r="E27" s="903"/>
      <c r="F27" s="903"/>
      <c r="G27" s="903"/>
      <c r="H27" s="189"/>
      <c r="I27" s="903"/>
      <c r="J27" s="903"/>
      <c r="K27" s="903"/>
      <c r="L27" s="903"/>
      <c r="M27" s="715"/>
      <c r="O27" s="189">
        <v>1</v>
      </c>
      <c r="P27" s="384" t="s">
        <v>129</v>
      </c>
      <c r="Q27" s="385"/>
      <c r="R27" s="903"/>
      <c r="S27" s="903"/>
      <c r="T27" s="903"/>
      <c r="U27" s="903"/>
      <c r="V27" s="189"/>
      <c r="W27" s="903"/>
      <c r="X27" s="903"/>
      <c r="Y27" s="903"/>
      <c r="Z27" s="903"/>
      <c r="AA27" s="715"/>
      <c r="AC27" s="189">
        <v>1</v>
      </c>
      <c r="AD27" s="384" t="s">
        <v>129</v>
      </c>
      <c r="AE27" s="385"/>
      <c r="AF27" s="903"/>
      <c r="AG27" s="903"/>
      <c r="AH27" s="903"/>
      <c r="AI27" s="903"/>
      <c r="AJ27" s="189"/>
      <c r="AK27" s="903"/>
      <c r="AL27" s="903"/>
      <c r="AM27" s="903"/>
      <c r="AN27" s="903"/>
      <c r="AO27" s="715"/>
    </row>
    <row r="28" spans="1:41" ht="21" customHeight="1">
      <c r="A28" s="905"/>
      <c r="B28" s="384"/>
      <c r="C28" s="386" t="s">
        <v>130</v>
      </c>
      <c r="D28" s="189"/>
      <c r="E28" s="189"/>
      <c r="F28" s="189"/>
      <c r="G28" s="189"/>
      <c r="H28" s="189"/>
      <c r="I28" s="189"/>
      <c r="J28" s="189"/>
      <c r="K28" s="189"/>
      <c r="L28" s="189"/>
      <c r="M28" s="188"/>
      <c r="O28" s="905"/>
      <c r="P28" s="384"/>
      <c r="Q28" s="386" t="s">
        <v>130</v>
      </c>
      <c r="R28" s="189"/>
      <c r="S28" s="189"/>
      <c r="T28" s="189"/>
      <c r="U28" s="189"/>
      <c r="V28" s="189"/>
      <c r="W28" s="189"/>
      <c r="X28" s="189"/>
      <c r="Y28" s="189"/>
      <c r="Z28" s="189"/>
      <c r="AA28" s="188"/>
      <c r="AC28" s="905"/>
      <c r="AD28" s="384"/>
      <c r="AE28" s="386" t="s">
        <v>130</v>
      </c>
      <c r="AF28" s="189"/>
      <c r="AG28" s="189"/>
      <c r="AH28" s="189"/>
      <c r="AI28" s="189"/>
      <c r="AJ28" s="189"/>
      <c r="AK28" s="189"/>
      <c r="AL28" s="189"/>
      <c r="AM28" s="189"/>
      <c r="AN28" s="189"/>
      <c r="AO28" s="188"/>
    </row>
    <row r="29" spans="1:41" ht="21" customHeight="1">
      <c r="A29" s="389"/>
      <c r="B29" s="384"/>
      <c r="C29" s="369"/>
      <c r="D29" s="189">
        <v>1</v>
      </c>
      <c r="E29" s="189">
        <f>+S29+AG29</f>
        <v>0</v>
      </c>
      <c r="F29" s="189"/>
      <c r="G29" s="189">
        <f>SUM(G30:G33)</f>
        <v>0</v>
      </c>
      <c r="H29" s="189"/>
      <c r="I29" s="189">
        <v>1</v>
      </c>
      <c r="J29" s="189">
        <f>+X29+AG29</f>
        <v>0</v>
      </c>
      <c r="K29" s="189"/>
      <c r="L29" s="189">
        <f>SUM(L30:L33)</f>
        <v>0</v>
      </c>
      <c r="M29" s="188">
        <f>+G29+L29</f>
        <v>0</v>
      </c>
      <c r="O29" s="389"/>
      <c r="P29" s="384"/>
      <c r="R29" s="189">
        <v>1</v>
      </c>
      <c r="S29" s="189"/>
      <c r="T29" s="189"/>
      <c r="U29" s="189">
        <f>SUM(U30:U33)</f>
        <v>0</v>
      </c>
      <c r="V29" s="189"/>
      <c r="W29" s="189">
        <v>1</v>
      </c>
      <c r="X29" s="189"/>
      <c r="Y29" s="189"/>
      <c r="Z29" s="189">
        <f>SUM(Z30:Z33)</f>
        <v>0</v>
      </c>
      <c r="AA29" s="188">
        <f>+U29+Z29</f>
        <v>0</v>
      </c>
      <c r="AC29" s="389"/>
      <c r="AD29" s="384"/>
      <c r="AF29" s="189">
        <v>1</v>
      </c>
      <c r="AG29" s="189"/>
      <c r="AH29" s="189"/>
      <c r="AI29" s="189">
        <f>SUM(AI30:AI33)</f>
        <v>0</v>
      </c>
      <c r="AJ29" s="189"/>
      <c r="AK29" s="189">
        <v>1</v>
      </c>
      <c r="AL29" s="189"/>
      <c r="AM29" s="189"/>
      <c r="AN29" s="189">
        <f>SUM(AN30:AN33)</f>
        <v>0</v>
      </c>
      <c r="AO29" s="188">
        <f>+AI29+AN29</f>
        <v>0</v>
      </c>
    </row>
    <row r="30" spans="1:41" ht="21" customHeight="1">
      <c r="A30" s="189"/>
      <c r="B30" s="189"/>
      <c r="C30" s="57"/>
      <c r="D30" s="189">
        <v>2</v>
      </c>
      <c r="E30" s="189">
        <f t="shared" ref="E30:E33" si="10">+S30+AG30</f>
        <v>0</v>
      </c>
      <c r="F30" s="189"/>
      <c r="G30" s="188">
        <f>+E30*F30</f>
        <v>0</v>
      </c>
      <c r="H30" s="188"/>
      <c r="I30" s="189">
        <v>2</v>
      </c>
      <c r="J30" s="189">
        <f t="shared" ref="J30:J33" si="11">+X30+AG30</f>
        <v>0</v>
      </c>
      <c r="K30" s="189"/>
      <c r="L30" s="188">
        <f>+J30*K30</f>
        <v>0</v>
      </c>
      <c r="M30" s="188">
        <f t="shared" ref="M30:M33" si="12">+G30+L30</f>
        <v>0</v>
      </c>
      <c r="O30" s="189"/>
      <c r="P30" s="189"/>
      <c r="Q30" s="57"/>
      <c r="R30" s="189">
        <v>2</v>
      </c>
      <c r="S30" s="189"/>
      <c r="T30" s="189"/>
      <c r="U30" s="188">
        <f>+S30*T30</f>
        <v>0</v>
      </c>
      <c r="V30" s="188"/>
      <c r="W30" s="189">
        <v>2</v>
      </c>
      <c r="X30" s="189"/>
      <c r="Y30" s="189"/>
      <c r="Z30" s="188">
        <f>+X30*Y30</f>
        <v>0</v>
      </c>
      <c r="AA30" s="188">
        <f t="shared" ref="AA30:AA33" si="13">+U30+Z30</f>
        <v>0</v>
      </c>
      <c r="AC30" s="189"/>
      <c r="AD30" s="189"/>
      <c r="AE30" s="57"/>
      <c r="AF30" s="189">
        <v>2</v>
      </c>
      <c r="AG30" s="189"/>
      <c r="AH30" s="189"/>
      <c r="AI30" s="188">
        <f>+AG30*AH30</f>
        <v>0</v>
      </c>
      <c r="AJ30" s="188"/>
      <c r="AK30" s="189">
        <v>2</v>
      </c>
      <c r="AL30" s="189"/>
      <c r="AM30" s="189"/>
      <c r="AN30" s="188">
        <f>+AL30*AM30</f>
        <v>0</v>
      </c>
      <c r="AO30" s="188">
        <f t="shared" ref="AO30:AO33" si="14">+AI30+AN30</f>
        <v>0</v>
      </c>
    </row>
    <row r="31" spans="1:41" ht="21" customHeight="1">
      <c r="A31" s="189"/>
      <c r="B31" s="189"/>
      <c r="C31" s="386"/>
      <c r="D31" s="189">
        <v>3</v>
      </c>
      <c r="E31" s="189">
        <f t="shared" si="10"/>
        <v>0</v>
      </c>
      <c r="F31" s="189"/>
      <c r="G31" s="188">
        <f>+E31*F31</f>
        <v>0</v>
      </c>
      <c r="H31" s="188"/>
      <c r="I31" s="189">
        <v>3</v>
      </c>
      <c r="J31" s="189">
        <f t="shared" si="11"/>
        <v>0</v>
      </c>
      <c r="K31" s="189"/>
      <c r="L31" s="188">
        <f>+J31*K31</f>
        <v>0</v>
      </c>
      <c r="M31" s="188">
        <f t="shared" si="12"/>
        <v>0</v>
      </c>
      <c r="O31" s="189"/>
      <c r="P31" s="189"/>
      <c r="Q31" s="386"/>
      <c r="R31" s="189">
        <v>3</v>
      </c>
      <c r="S31" s="189"/>
      <c r="T31" s="189"/>
      <c r="U31" s="188">
        <f>+S31*T31</f>
        <v>0</v>
      </c>
      <c r="V31" s="188"/>
      <c r="W31" s="189">
        <v>3</v>
      </c>
      <c r="X31" s="189"/>
      <c r="Y31" s="189"/>
      <c r="Z31" s="188">
        <f>+X31*Y31</f>
        <v>0</v>
      </c>
      <c r="AA31" s="188">
        <f t="shared" si="13"/>
        <v>0</v>
      </c>
      <c r="AC31" s="189"/>
      <c r="AD31" s="189"/>
      <c r="AE31" s="386"/>
      <c r="AF31" s="189">
        <v>3</v>
      </c>
      <c r="AG31" s="189"/>
      <c r="AH31" s="189"/>
      <c r="AI31" s="188">
        <f>+AG31*AH31</f>
        <v>0</v>
      </c>
      <c r="AJ31" s="188"/>
      <c r="AK31" s="189">
        <v>3</v>
      </c>
      <c r="AL31" s="189"/>
      <c r="AM31" s="189"/>
      <c r="AN31" s="188">
        <f>+AL31*AM31</f>
        <v>0</v>
      </c>
      <c r="AO31" s="188">
        <f t="shared" si="14"/>
        <v>0</v>
      </c>
    </row>
    <row r="32" spans="1:41" ht="21" customHeight="1">
      <c r="A32" s="189"/>
      <c r="B32" s="189"/>
      <c r="C32" s="386"/>
      <c r="D32" s="189">
        <v>4</v>
      </c>
      <c r="E32" s="189">
        <f t="shared" si="10"/>
        <v>0</v>
      </c>
      <c r="F32" s="189"/>
      <c r="G32" s="188">
        <f>+E32*F32</f>
        <v>0</v>
      </c>
      <c r="H32" s="188"/>
      <c r="I32" s="189">
        <v>4</v>
      </c>
      <c r="J32" s="189">
        <f t="shared" si="11"/>
        <v>0</v>
      </c>
      <c r="K32" s="189"/>
      <c r="L32" s="188">
        <f>+J32*K32</f>
        <v>0</v>
      </c>
      <c r="M32" s="188">
        <f t="shared" si="12"/>
        <v>0</v>
      </c>
      <c r="O32" s="189"/>
      <c r="P32" s="189"/>
      <c r="Q32" s="386"/>
      <c r="R32" s="189">
        <v>4</v>
      </c>
      <c r="S32" s="189"/>
      <c r="T32" s="189"/>
      <c r="U32" s="188">
        <f>+S32*T32</f>
        <v>0</v>
      </c>
      <c r="V32" s="188"/>
      <c r="W32" s="189">
        <v>4</v>
      </c>
      <c r="X32" s="189"/>
      <c r="Y32" s="189"/>
      <c r="Z32" s="188">
        <f>+X32*Y32</f>
        <v>0</v>
      </c>
      <c r="AA32" s="188">
        <f t="shared" si="13"/>
        <v>0</v>
      </c>
      <c r="AC32" s="189"/>
      <c r="AD32" s="189"/>
      <c r="AE32" s="386"/>
      <c r="AF32" s="189">
        <v>4</v>
      </c>
      <c r="AG32" s="189"/>
      <c r="AH32" s="189"/>
      <c r="AI32" s="188">
        <f>+AG32*AH32</f>
        <v>0</v>
      </c>
      <c r="AJ32" s="188"/>
      <c r="AK32" s="189">
        <v>4</v>
      </c>
      <c r="AL32" s="189"/>
      <c r="AM32" s="189"/>
      <c r="AN32" s="188">
        <f>+AL32*AM32</f>
        <v>0</v>
      </c>
      <c r="AO32" s="188">
        <f t="shared" si="14"/>
        <v>0</v>
      </c>
    </row>
    <row r="33" spans="1:41" ht="21" customHeight="1">
      <c r="A33" s="189"/>
      <c r="B33" s="189"/>
      <c r="C33" s="386"/>
      <c r="D33" s="189" t="s">
        <v>392</v>
      </c>
      <c r="E33" s="189">
        <f t="shared" si="10"/>
        <v>0</v>
      </c>
      <c r="F33" s="189"/>
      <c r="G33" s="188">
        <f>+E33*F33</f>
        <v>0</v>
      </c>
      <c r="H33" s="188"/>
      <c r="I33" s="189" t="s">
        <v>392</v>
      </c>
      <c r="J33" s="189">
        <f t="shared" si="11"/>
        <v>0</v>
      </c>
      <c r="K33" s="189"/>
      <c r="L33" s="188">
        <f>+J33*K33</f>
        <v>0</v>
      </c>
      <c r="M33" s="188">
        <f t="shared" si="12"/>
        <v>0</v>
      </c>
      <c r="O33" s="189"/>
      <c r="P33" s="189"/>
      <c r="Q33" s="386"/>
      <c r="R33" s="189" t="s">
        <v>392</v>
      </c>
      <c r="S33" s="189"/>
      <c r="T33" s="189"/>
      <c r="U33" s="188">
        <f>+S33*T33</f>
        <v>0</v>
      </c>
      <c r="V33" s="188"/>
      <c r="W33" s="189" t="s">
        <v>392</v>
      </c>
      <c r="X33" s="189"/>
      <c r="Y33" s="189"/>
      <c r="Z33" s="188">
        <f>+X33*Y33</f>
        <v>0</v>
      </c>
      <c r="AA33" s="188">
        <f t="shared" si="13"/>
        <v>0</v>
      </c>
      <c r="AC33" s="189"/>
      <c r="AD33" s="189"/>
      <c r="AE33" s="386"/>
      <c r="AF33" s="189" t="s">
        <v>392</v>
      </c>
      <c r="AG33" s="189"/>
      <c r="AH33" s="189"/>
      <c r="AI33" s="188">
        <f>+AG33*AH33</f>
        <v>0</v>
      </c>
      <c r="AJ33" s="188"/>
      <c r="AK33" s="189" t="s">
        <v>392</v>
      </c>
      <c r="AL33" s="189"/>
      <c r="AM33" s="189"/>
      <c r="AN33" s="188">
        <f>+AL33*AM33</f>
        <v>0</v>
      </c>
      <c r="AO33" s="188">
        <f t="shared" si="14"/>
        <v>0</v>
      </c>
    </row>
    <row r="34" spans="1:41" ht="21" customHeight="1">
      <c r="A34" s="387" t="s">
        <v>0</v>
      </c>
      <c r="B34" s="387"/>
      <c r="C34" s="387"/>
      <c r="D34" s="387"/>
      <c r="E34" s="388">
        <f>SUM(E29:E33)</f>
        <v>0</v>
      </c>
      <c r="F34" s="388"/>
      <c r="G34" s="388">
        <f>SUM(G29:G33)</f>
        <v>0</v>
      </c>
      <c r="H34" s="388"/>
      <c r="I34" s="387"/>
      <c r="J34" s="388">
        <f>SUM(J29:J33)</f>
        <v>0</v>
      </c>
      <c r="K34" s="388"/>
      <c r="L34" s="388">
        <f>SUM(L29:L33)</f>
        <v>0</v>
      </c>
      <c r="M34" s="388">
        <f>SUM(M29:M33)</f>
        <v>0</v>
      </c>
      <c r="O34" s="387" t="s">
        <v>0</v>
      </c>
      <c r="P34" s="387"/>
      <c r="Q34" s="387"/>
      <c r="R34" s="387"/>
      <c r="S34" s="388">
        <f>SUM(S29:S33)</f>
        <v>0</v>
      </c>
      <c r="T34" s="388"/>
      <c r="U34" s="388">
        <f>SUM(U29:U33)</f>
        <v>0</v>
      </c>
      <c r="V34" s="388"/>
      <c r="W34" s="387"/>
      <c r="X34" s="388">
        <f>SUM(X29:X33)</f>
        <v>0</v>
      </c>
      <c r="Y34" s="388"/>
      <c r="Z34" s="388">
        <f>SUM(Z29:Z33)</f>
        <v>0</v>
      </c>
      <c r="AA34" s="388">
        <f>SUM(AA29:AA33)</f>
        <v>0</v>
      </c>
      <c r="AC34" s="387" t="s">
        <v>0</v>
      </c>
      <c r="AD34" s="387"/>
      <c r="AE34" s="387"/>
      <c r="AF34" s="387"/>
      <c r="AG34" s="388">
        <f>SUM(AG29:AG33)</f>
        <v>0</v>
      </c>
      <c r="AH34" s="388"/>
      <c r="AI34" s="388">
        <f>SUM(AI29:AI33)</f>
        <v>0</v>
      </c>
      <c r="AJ34" s="388"/>
      <c r="AK34" s="387"/>
      <c r="AL34" s="388">
        <f>SUM(AL29:AL33)</f>
        <v>0</v>
      </c>
      <c r="AM34" s="388"/>
      <c r="AN34" s="388">
        <f>SUM(AN29:AN33)</f>
        <v>0</v>
      </c>
      <c r="AO34" s="388">
        <f>SUM(AO29:AO33)</f>
        <v>0</v>
      </c>
    </row>
  </sheetData>
  <mergeCells count="12">
    <mergeCell ref="AC4:AO4"/>
    <mergeCell ref="AE5:AE7"/>
    <mergeCell ref="AF5:AI5"/>
    <mergeCell ref="AK5:AN5"/>
    <mergeCell ref="C5:C7"/>
    <mergeCell ref="D5:G5"/>
    <mergeCell ref="I5:L5"/>
    <mergeCell ref="A4:M4"/>
    <mergeCell ref="O4:AA4"/>
    <mergeCell ref="Q5:Q7"/>
    <mergeCell ref="R5:U5"/>
    <mergeCell ref="W5:Z5"/>
  </mergeCells>
  <pageMargins left="0.47244094488188981" right="0.35433070866141736" top="0.94488188976377963" bottom="0.39370078740157483" header="0.23622047244094491" footer="0.23622047244094491"/>
  <pageSetup paperSize="9" fitToHeight="0" orientation="landscape" r:id="rId1"/>
  <headerFooter alignWithMargins="0">
    <oddFooter>&amp;C&amp;8หน้า &amp;P&amp;R&amp;8&amp;F/&amp;A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4"/>
  <sheetViews>
    <sheetView showGridLines="0" view="pageBreakPreview" zoomScale="90" zoomScaleNormal="75" workbookViewId="0">
      <selection activeCell="J13" sqref="J13"/>
    </sheetView>
  </sheetViews>
  <sheetFormatPr defaultRowHeight="21" customHeight="1"/>
  <cols>
    <col min="1" max="1" width="34.140625" style="18" customWidth="1"/>
    <col min="2" max="2" width="12.28515625" style="19" customWidth="1"/>
    <col min="3" max="3" width="15.85546875" style="18" bestFit="1" customWidth="1"/>
    <col min="4" max="4" width="17.28515625" style="18" customWidth="1"/>
    <col min="5" max="5" width="15.140625" style="22" customWidth="1"/>
    <col min="6" max="6" width="16.7109375" style="19" customWidth="1"/>
    <col min="7" max="9" width="13.42578125" style="19" customWidth="1"/>
    <col min="10" max="10" width="10.140625" style="19" customWidth="1"/>
    <col min="11" max="11" width="12.85546875" style="19" customWidth="1"/>
    <col min="12" max="12" width="10.42578125" style="19" bestFit="1" customWidth="1"/>
    <col min="13" max="14" width="10" style="19" bestFit="1" customWidth="1"/>
    <col min="15" max="15" width="11.28515625" style="19" bestFit="1" customWidth="1"/>
    <col min="16" max="256" width="9.140625" style="19"/>
    <col min="257" max="257" width="34.140625" style="19" customWidth="1"/>
    <col min="258" max="258" width="12.28515625" style="19" customWidth="1"/>
    <col min="259" max="259" width="15.85546875" style="19" bestFit="1" customWidth="1"/>
    <col min="260" max="260" width="17.28515625" style="19" customWidth="1"/>
    <col min="261" max="261" width="15.140625" style="19" customWidth="1"/>
    <col min="262" max="262" width="16.7109375" style="19" customWidth="1"/>
    <col min="263" max="265" width="13.42578125" style="19" customWidth="1"/>
    <col min="266" max="266" width="10.140625" style="19" customWidth="1"/>
    <col min="267" max="267" width="12.85546875" style="19" customWidth="1"/>
    <col min="268" max="268" width="10.42578125" style="19" bestFit="1" customWidth="1"/>
    <col min="269" max="270" width="10" style="19" bestFit="1" customWidth="1"/>
    <col min="271" max="271" width="11.28515625" style="19" bestFit="1" customWidth="1"/>
    <col min="272" max="512" width="9.140625" style="19"/>
    <col min="513" max="513" width="34.140625" style="19" customWidth="1"/>
    <col min="514" max="514" width="12.28515625" style="19" customWidth="1"/>
    <col min="515" max="515" width="15.85546875" style="19" bestFit="1" customWidth="1"/>
    <col min="516" max="516" width="17.28515625" style="19" customWidth="1"/>
    <col min="517" max="517" width="15.140625" style="19" customWidth="1"/>
    <col min="518" max="518" width="16.7109375" style="19" customWidth="1"/>
    <col min="519" max="521" width="13.42578125" style="19" customWidth="1"/>
    <col min="522" max="522" width="10.140625" style="19" customWidth="1"/>
    <col min="523" max="523" width="12.85546875" style="19" customWidth="1"/>
    <col min="524" max="524" width="10.42578125" style="19" bestFit="1" customWidth="1"/>
    <col min="525" max="526" width="10" style="19" bestFit="1" customWidth="1"/>
    <col min="527" max="527" width="11.28515625" style="19" bestFit="1" customWidth="1"/>
    <col min="528" max="768" width="9.140625" style="19"/>
    <col min="769" max="769" width="34.140625" style="19" customWidth="1"/>
    <col min="770" max="770" width="12.28515625" style="19" customWidth="1"/>
    <col min="771" max="771" width="15.85546875" style="19" bestFit="1" customWidth="1"/>
    <col min="772" max="772" width="17.28515625" style="19" customWidth="1"/>
    <col min="773" max="773" width="15.140625" style="19" customWidth="1"/>
    <col min="774" max="774" width="16.7109375" style="19" customWidth="1"/>
    <col min="775" max="777" width="13.42578125" style="19" customWidth="1"/>
    <col min="778" max="778" width="10.140625" style="19" customWidth="1"/>
    <col min="779" max="779" width="12.85546875" style="19" customWidth="1"/>
    <col min="780" max="780" width="10.42578125" style="19" bestFit="1" customWidth="1"/>
    <col min="781" max="782" width="10" style="19" bestFit="1" customWidth="1"/>
    <col min="783" max="783" width="11.28515625" style="19" bestFit="1" customWidth="1"/>
    <col min="784" max="1024" width="9.140625" style="19"/>
    <col min="1025" max="1025" width="34.140625" style="19" customWidth="1"/>
    <col min="1026" max="1026" width="12.28515625" style="19" customWidth="1"/>
    <col min="1027" max="1027" width="15.85546875" style="19" bestFit="1" customWidth="1"/>
    <col min="1028" max="1028" width="17.28515625" style="19" customWidth="1"/>
    <col min="1029" max="1029" width="15.140625" style="19" customWidth="1"/>
    <col min="1030" max="1030" width="16.7109375" style="19" customWidth="1"/>
    <col min="1031" max="1033" width="13.42578125" style="19" customWidth="1"/>
    <col min="1034" max="1034" width="10.140625" style="19" customWidth="1"/>
    <col min="1035" max="1035" width="12.85546875" style="19" customWidth="1"/>
    <col min="1036" max="1036" width="10.42578125" style="19" bestFit="1" customWidth="1"/>
    <col min="1037" max="1038" width="10" style="19" bestFit="1" customWidth="1"/>
    <col min="1039" max="1039" width="11.28515625" style="19" bestFit="1" customWidth="1"/>
    <col min="1040" max="1280" width="9.140625" style="19"/>
    <col min="1281" max="1281" width="34.140625" style="19" customWidth="1"/>
    <col min="1282" max="1282" width="12.28515625" style="19" customWidth="1"/>
    <col min="1283" max="1283" width="15.85546875" style="19" bestFit="1" customWidth="1"/>
    <col min="1284" max="1284" width="17.28515625" style="19" customWidth="1"/>
    <col min="1285" max="1285" width="15.140625" style="19" customWidth="1"/>
    <col min="1286" max="1286" width="16.7109375" style="19" customWidth="1"/>
    <col min="1287" max="1289" width="13.42578125" style="19" customWidth="1"/>
    <col min="1290" max="1290" width="10.140625" style="19" customWidth="1"/>
    <col min="1291" max="1291" width="12.85546875" style="19" customWidth="1"/>
    <col min="1292" max="1292" width="10.42578125" style="19" bestFit="1" customWidth="1"/>
    <col min="1293" max="1294" width="10" style="19" bestFit="1" customWidth="1"/>
    <col min="1295" max="1295" width="11.28515625" style="19" bestFit="1" customWidth="1"/>
    <col min="1296" max="1536" width="9.140625" style="19"/>
    <col min="1537" max="1537" width="34.140625" style="19" customWidth="1"/>
    <col min="1538" max="1538" width="12.28515625" style="19" customWidth="1"/>
    <col min="1539" max="1539" width="15.85546875" style="19" bestFit="1" customWidth="1"/>
    <col min="1540" max="1540" width="17.28515625" style="19" customWidth="1"/>
    <col min="1541" max="1541" width="15.140625" style="19" customWidth="1"/>
    <col min="1542" max="1542" width="16.7109375" style="19" customWidth="1"/>
    <col min="1543" max="1545" width="13.42578125" style="19" customWidth="1"/>
    <col min="1546" max="1546" width="10.140625" style="19" customWidth="1"/>
    <col min="1547" max="1547" width="12.85546875" style="19" customWidth="1"/>
    <col min="1548" max="1548" width="10.42578125" style="19" bestFit="1" customWidth="1"/>
    <col min="1549" max="1550" width="10" style="19" bestFit="1" customWidth="1"/>
    <col min="1551" max="1551" width="11.28515625" style="19" bestFit="1" customWidth="1"/>
    <col min="1552" max="1792" width="9.140625" style="19"/>
    <col min="1793" max="1793" width="34.140625" style="19" customWidth="1"/>
    <col min="1794" max="1794" width="12.28515625" style="19" customWidth="1"/>
    <col min="1795" max="1795" width="15.85546875" style="19" bestFit="1" customWidth="1"/>
    <col min="1796" max="1796" width="17.28515625" style="19" customWidth="1"/>
    <col min="1797" max="1797" width="15.140625" style="19" customWidth="1"/>
    <col min="1798" max="1798" width="16.7109375" style="19" customWidth="1"/>
    <col min="1799" max="1801" width="13.42578125" style="19" customWidth="1"/>
    <col min="1802" max="1802" width="10.140625" style="19" customWidth="1"/>
    <col min="1803" max="1803" width="12.85546875" style="19" customWidth="1"/>
    <col min="1804" max="1804" width="10.42578125" style="19" bestFit="1" customWidth="1"/>
    <col min="1805" max="1806" width="10" style="19" bestFit="1" customWidth="1"/>
    <col min="1807" max="1807" width="11.28515625" style="19" bestFit="1" customWidth="1"/>
    <col min="1808" max="2048" width="9.140625" style="19"/>
    <col min="2049" max="2049" width="34.140625" style="19" customWidth="1"/>
    <col min="2050" max="2050" width="12.28515625" style="19" customWidth="1"/>
    <col min="2051" max="2051" width="15.85546875" style="19" bestFit="1" customWidth="1"/>
    <col min="2052" max="2052" width="17.28515625" style="19" customWidth="1"/>
    <col min="2053" max="2053" width="15.140625" style="19" customWidth="1"/>
    <col min="2054" max="2054" width="16.7109375" style="19" customWidth="1"/>
    <col min="2055" max="2057" width="13.42578125" style="19" customWidth="1"/>
    <col min="2058" max="2058" width="10.140625" style="19" customWidth="1"/>
    <col min="2059" max="2059" width="12.85546875" style="19" customWidth="1"/>
    <col min="2060" max="2060" width="10.42578125" style="19" bestFit="1" customWidth="1"/>
    <col min="2061" max="2062" width="10" style="19" bestFit="1" customWidth="1"/>
    <col min="2063" max="2063" width="11.28515625" style="19" bestFit="1" customWidth="1"/>
    <col min="2064" max="2304" width="9.140625" style="19"/>
    <col min="2305" max="2305" width="34.140625" style="19" customWidth="1"/>
    <col min="2306" max="2306" width="12.28515625" style="19" customWidth="1"/>
    <col min="2307" max="2307" width="15.85546875" style="19" bestFit="1" customWidth="1"/>
    <col min="2308" max="2308" width="17.28515625" style="19" customWidth="1"/>
    <col min="2309" max="2309" width="15.140625" style="19" customWidth="1"/>
    <col min="2310" max="2310" width="16.7109375" style="19" customWidth="1"/>
    <col min="2311" max="2313" width="13.42578125" style="19" customWidth="1"/>
    <col min="2314" max="2314" width="10.140625" style="19" customWidth="1"/>
    <col min="2315" max="2315" width="12.85546875" style="19" customWidth="1"/>
    <col min="2316" max="2316" width="10.42578125" style="19" bestFit="1" customWidth="1"/>
    <col min="2317" max="2318" width="10" style="19" bestFit="1" customWidth="1"/>
    <col min="2319" max="2319" width="11.28515625" style="19" bestFit="1" customWidth="1"/>
    <col min="2320" max="2560" width="9.140625" style="19"/>
    <col min="2561" max="2561" width="34.140625" style="19" customWidth="1"/>
    <col min="2562" max="2562" width="12.28515625" style="19" customWidth="1"/>
    <col min="2563" max="2563" width="15.85546875" style="19" bestFit="1" customWidth="1"/>
    <col min="2564" max="2564" width="17.28515625" style="19" customWidth="1"/>
    <col min="2565" max="2565" width="15.140625" style="19" customWidth="1"/>
    <col min="2566" max="2566" width="16.7109375" style="19" customWidth="1"/>
    <col min="2567" max="2569" width="13.42578125" style="19" customWidth="1"/>
    <col min="2570" max="2570" width="10.140625" style="19" customWidth="1"/>
    <col min="2571" max="2571" width="12.85546875" style="19" customWidth="1"/>
    <col min="2572" max="2572" width="10.42578125" style="19" bestFit="1" customWidth="1"/>
    <col min="2573" max="2574" width="10" style="19" bestFit="1" customWidth="1"/>
    <col min="2575" max="2575" width="11.28515625" style="19" bestFit="1" customWidth="1"/>
    <col min="2576" max="2816" width="9.140625" style="19"/>
    <col min="2817" max="2817" width="34.140625" style="19" customWidth="1"/>
    <col min="2818" max="2818" width="12.28515625" style="19" customWidth="1"/>
    <col min="2819" max="2819" width="15.85546875" style="19" bestFit="1" customWidth="1"/>
    <col min="2820" max="2820" width="17.28515625" style="19" customWidth="1"/>
    <col min="2821" max="2821" width="15.140625" style="19" customWidth="1"/>
    <col min="2822" max="2822" width="16.7109375" style="19" customWidth="1"/>
    <col min="2823" max="2825" width="13.42578125" style="19" customWidth="1"/>
    <col min="2826" max="2826" width="10.140625" style="19" customWidth="1"/>
    <col min="2827" max="2827" width="12.85546875" style="19" customWidth="1"/>
    <col min="2828" max="2828" width="10.42578125" style="19" bestFit="1" customWidth="1"/>
    <col min="2829" max="2830" width="10" style="19" bestFit="1" customWidth="1"/>
    <col min="2831" max="2831" width="11.28515625" style="19" bestFit="1" customWidth="1"/>
    <col min="2832" max="3072" width="9.140625" style="19"/>
    <col min="3073" max="3073" width="34.140625" style="19" customWidth="1"/>
    <col min="3074" max="3074" width="12.28515625" style="19" customWidth="1"/>
    <col min="3075" max="3075" width="15.85546875" style="19" bestFit="1" customWidth="1"/>
    <col min="3076" max="3076" width="17.28515625" style="19" customWidth="1"/>
    <col min="3077" max="3077" width="15.140625" style="19" customWidth="1"/>
    <col min="3078" max="3078" width="16.7109375" style="19" customWidth="1"/>
    <col min="3079" max="3081" width="13.42578125" style="19" customWidth="1"/>
    <col min="3082" max="3082" width="10.140625" style="19" customWidth="1"/>
    <col min="3083" max="3083" width="12.85546875" style="19" customWidth="1"/>
    <col min="3084" max="3084" width="10.42578125" style="19" bestFit="1" customWidth="1"/>
    <col min="3085" max="3086" width="10" style="19" bestFit="1" customWidth="1"/>
    <col min="3087" max="3087" width="11.28515625" style="19" bestFit="1" customWidth="1"/>
    <col min="3088" max="3328" width="9.140625" style="19"/>
    <col min="3329" max="3329" width="34.140625" style="19" customWidth="1"/>
    <col min="3330" max="3330" width="12.28515625" style="19" customWidth="1"/>
    <col min="3331" max="3331" width="15.85546875" style="19" bestFit="1" customWidth="1"/>
    <col min="3332" max="3332" width="17.28515625" style="19" customWidth="1"/>
    <col min="3333" max="3333" width="15.140625" style="19" customWidth="1"/>
    <col min="3334" max="3334" width="16.7109375" style="19" customWidth="1"/>
    <col min="3335" max="3337" width="13.42578125" style="19" customWidth="1"/>
    <col min="3338" max="3338" width="10.140625" style="19" customWidth="1"/>
    <col min="3339" max="3339" width="12.85546875" style="19" customWidth="1"/>
    <col min="3340" max="3340" width="10.42578125" style="19" bestFit="1" customWidth="1"/>
    <col min="3341" max="3342" width="10" style="19" bestFit="1" customWidth="1"/>
    <col min="3343" max="3343" width="11.28515625" style="19" bestFit="1" customWidth="1"/>
    <col min="3344" max="3584" width="9.140625" style="19"/>
    <col min="3585" max="3585" width="34.140625" style="19" customWidth="1"/>
    <col min="3586" max="3586" width="12.28515625" style="19" customWidth="1"/>
    <col min="3587" max="3587" width="15.85546875" style="19" bestFit="1" customWidth="1"/>
    <col min="3588" max="3588" width="17.28515625" style="19" customWidth="1"/>
    <col min="3589" max="3589" width="15.140625" style="19" customWidth="1"/>
    <col min="3590" max="3590" width="16.7109375" style="19" customWidth="1"/>
    <col min="3591" max="3593" width="13.42578125" style="19" customWidth="1"/>
    <col min="3594" max="3594" width="10.140625" style="19" customWidth="1"/>
    <col min="3595" max="3595" width="12.85546875" style="19" customWidth="1"/>
    <col min="3596" max="3596" width="10.42578125" style="19" bestFit="1" customWidth="1"/>
    <col min="3597" max="3598" width="10" style="19" bestFit="1" customWidth="1"/>
    <col min="3599" max="3599" width="11.28515625" style="19" bestFit="1" customWidth="1"/>
    <col min="3600" max="3840" width="9.140625" style="19"/>
    <col min="3841" max="3841" width="34.140625" style="19" customWidth="1"/>
    <col min="3842" max="3842" width="12.28515625" style="19" customWidth="1"/>
    <col min="3843" max="3843" width="15.85546875" style="19" bestFit="1" customWidth="1"/>
    <col min="3844" max="3844" width="17.28515625" style="19" customWidth="1"/>
    <col min="3845" max="3845" width="15.140625" style="19" customWidth="1"/>
    <col min="3846" max="3846" width="16.7109375" style="19" customWidth="1"/>
    <col min="3847" max="3849" width="13.42578125" style="19" customWidth="1"/>
    <col min="3850" max="3850" width="10.140625" style="19" customWidth="1"/>
    <col min="3851" max="3851" width="12.85546875" style="19" customWidth="1"/>
    <col min="3852" max="3852" width="10.42578125" style="19" bestFit="1" customWidth="1"/>
    <col min="3853" max="3854" width="10" style="19" bestFit="1" customWidth="1"/>
    <col min="3855" max="3855" width="11.28515625" style="19" bestFit="1" customWidth="1"/>
    <col min="3856" max="4096" width="9.140625" style="19"/>
    <col min="4097" max="4097" width="34.140625" style="19" customWidth="1"/>
    <col min="4098" max="4098" width="12.28515625" style="19" customWidth="1"/>
    <col min="4099" max="4099" width="15.85546875" style="19" bestFit="1" customWidth="1"/>
    <col min="4100" max="4100" width="17.28515625" style="19" customWidth="1"/>
    <col min="4101" max="4101" width="15.140625" style="19" customWidth="1"/>
    <col min="4102" max="4102" width="16.7109375" style="19" customWidth="1"/>
    <col min="4103" max="4105" width="13.42578125" style="19" customWidth="1"/>
    <col min="4106" max="4106" width="10.140625" style="19" customWidth="1"/>
    <col min="4107" max="4107" width="12.85546875" style="19" customWidth="1"/>
    <col min="4108" max="4108" width="10.42578125" style="19" bestFit="1" customWidth="1"/>
    <col min="4109" max="4110" width="10" style="19" bestFit="1" customWidth="1"/>
    <col min="4111" max="4111" width="11.28515625" style="19" bestFit="1" customWidth="1"/>
    <col min="4112" max="4352" width="9.140625" style="19"/>
    <col min="4353" max="4353" width="34.140625" style="19" customWidth="1"/>
    <col min="4354" max="4354" width="12.28515625" style="19" customWidth="1"/>
    <col min="4355" max="4355" width="15.85546875" style="19" bestFit="1" customWidth="1"/>
    <col min="4356" max="4356" width="17.28515625" style="19" customWidth="1"/>
    <col min="4357" max="4357" width="15.140625" style="19" customWidth="1"/>
    <col min="4358" max="4358" width="16.7109375" style="19" customWidth="1"/>
    <col min="4359" max="4361" width="13.42578125" style="19" customWidth="1"/>
    <col min="4362" max="4362" width="10.140625" style="19" customWidth="1"/>
    <col min="4363" max="4363" width="12.85546875" style="19" customWidth="1"/>
    <col min="4364" max="4364" width="10.42578125" style="19" bestFit="1" customWidth="1"/>
    <col min="4365" max="4366" width="10" style="19" bestFit="1" customWidth="1"/>
    <col min="4367" max="4367" width="11.28515625" style="19" bestFit="1" customWidth="1"/>
    <col min="4368" max="4608" width="9.140625" style="19"/>
    <col min="4609" max="4609" width="34.140625" style="19" customWidth="1"/>
    <col min="4610" max="4610" width="12.28515625" style="19" customWidth="1"/>
    <col min="4611" max="4611" width="15.85546875" style="19" bestFit="1" customWidth="1"/>
    <col min="4612" max="4612" width="17.28515625" style="19" customWidth="1"/>
    <col min="4613" max="4613" width="15.140625" style="19" customWidth="1"/>
    <col min="4614" max="4614" width="16.7109375" style="19" customWidth="1"/>
    <col min="4615" max="4617" width="13.42578125" style="19" customWidth="1"/>
    <col min="4618" max="4618" width="10.140625" style="19" customWidth="1"/>
    <col min="4619" max="4619" width="12.85546875" style="19" customWidth="1"/>
    <col min="4620" max="4620" width="10.42578125" style="19" bestFit="1" customWidth="1"/>
    <col min="4621" max="4622" width="10" style="19" bestFit="1" customWidth="1"/>
    <col min="4623" max="4623" width="11.28515625" style="19" bestFit="1" customWidth="1"/>
    <col min="4624" max="4864" width="9.140625" style="19"/>
    <col min="4865" max="4865" width="34.140625" style="19" customWidth="1"/>
    <col min="4866" max="4866" width="12.28515625" style="19" customWidth="1"/>
    <col min="4867" max="4867" width="15.85546875" style="19" bestFit="1" customWidth="1"/>
    <col min="4868" max="4868" width="17.28515625" style="19" customWidth="1"/>
    <col min="4869" max="4869" width="15.140625" style="19" customWidth="1"/>
    <col min="4870" max="4870" width="16.7109375" style="19" customWidth="1"/>
    <col min="4871" max="4873" width="13.42578125" style="19" customWidth="1"/>
    <col min="4874" max="4874" width="10.140625" style="19" customWidth="1"/>
    <col min="4875" max="4875" width="12.85546875" style="19" customWidth="1"/>
    <col min="4876" max="4876" width="10.42578125" style="19" bestFit="1" customWidth="1"/>
    <col min="4877" max="4878" width="10" style="19" bestFit="1" customWidth="1"/>
    <col min="4879" max="4879" width="11.28515625" style="19" bestFit="1" customWidth="1"/>
    <col min="4880" max="5120" width="9.140625" style="19"/>
    <col min="5121" max="5121" width="34.140625" style="19" customWidth="1"/>
    <col min="5122" max="5122" width="12.28515625" style="19" customWidth="1"/>
    <col min="5123" max="5123" width="15.85546875" style="19" bestFit="1" customWidth="1"/>
    <col min="5124" max="5124" width="17.28515625" style="19" customWidth="1"/>
    <col min="5125" max="5125" width="15.140625" style="19" customWidth="1"/>
    <col min="5126" max="5126" width="16.7109375" style="19" customWidth="1"/>
    <col min="5127" max="5129" width="13.42578125" style="19" customWidth="1"/>
    <col min="5130" max="5130" width="10.140625" style="19" customWidth="1"/>
    <col min="5131" max="5131" width="12.85546875" style="19" customWidth="1"/>
    <col min="5132" max="5132" width="10.42578125" style="19" bestFit="1" customWidth="1"/>
    <col min="5133" max="5134" width="10" style="19" bestFit="1" customWidth="1"/>
    <col min="5135" max="5135" width="11.28515625" style="19" bestFit="1" customWidth="1"/>
    <col min="5136" max="5376" width="9.140625" style="19"/>
    <col min="5377" max="5377" width="34.140625" style="19" customWidth="1"/>
    <col min="5378" max="5378" width="12.28515625" style="19" customWidth="1"/>
    <col min="5379" max="5379" width="15.85546875" style="19" bestFit="1" customWidth="1"/>
    <col min="5380" max="5380" width="17.28515625" style="19" customWidth="1"/>
    <col min="5381" max="5381" width="15.140625" style="19" customWidth="1"/>
    <col min="5382" max="5382" width="16.7109375" style="19" customWidth="1"/>
    <col min="5383" max="5385" width="13.42578125" style="19" customWidth="1"/>
    <col min="5386" max="5386" width="10.140625" style="19" customWidth="1"/>
    <col min="5387" max="5387" width="12.85546875" style="19" customWidth="1"/>
    <col min="5388" max="5388" width="10.42578125" style="19" bestFit="1" customWidth="1"/>
    <col min="5389" max="5390" width="10" style="19" bestFit="1" customWidth="1"/>
    <col min="5391" max="5391" width="11.28515625" style="19" bestFit="1" customWidth="1"/>
    <col min="5392" max="5632" width="9.140625" style="19"/>
    <col min="5633" max="5633" width="34.140625" style="19" customWidth="1"/>
    <col min="5634" max="5634" width="12.28515625" style="19" customWidth="1"/>
    <col min="5635" max="5635" width="15.85546875" style="19" bestFit="1" customWidth="1"/>
    <col min="5636" max="5636" width="17.28515625" style="19" customWidth="1"/>
    <col min="5637" max="5637" width="15.140625" style="19" customWidth="1"/>
    <col min="5638" max="5638" width="16.7109375" style="19" customWidth="1"/>
    <col min="5639" max="5641" width="13.42578125" style="19" customWidth="1"/>
    <col min="5642" max="5642" width="10.140625" style="19" customWidth="1"/>
    <col min="5643" max="5643" width="12.85546875" style="19" customWidth="1"/>
    <col min="5644" max="5644" width="10.42578125" style="19" bestFit="1" customWidth="1"/>
    <col min="5645" max="5646" width="10" style="19" bestFit="1" customWidth="1"/>
    <col min="5647" max="5647" width="11.28515625" style="19" bestFit="1" customWidth="1"/>
    <col min="5648" max="5888" width="9.140625" style="19"/>
    <col min="5889" max="5889" width="34.140625" style="19" customWidth="1"/>
    <col min="5890" max="5890" width="12.28515625" style="19" customWidth="1"/>
    <col min="5891" max="5891" width="15.85546875" style="19" bestFit="1" customWidth="1"/>
    <col min="5892" max="5892" width="17.28515625" style="19" customWidth="1"/>
    <col min="5893" max="5893" width="15.140625" style="19" customWidth="1"/>
    <col min="5894" max="5894" width="16.7109375" style="19" customWidth="1"/>
    <col min="5895" max="5897" width="13.42578125" style="19" customWidth="1"/>
    <col min="5898" max="5898" width="10.140625" style="19" customWidth="1"/>
    <col min="5899" max="5899" width="12.85546875" style="19" customWidth="1"/>
    <col min="5900" max="5900" width="10.42578125" style="19" bestFit="1" customWidth="1"/>
    <col min="5901" max="5902" width="10" style="19" bestFit="1" customWidth="1"/>
    <col min="5903" max="5903" width="11.28515625" style="19" bestFit="1" customWidth="1"/>
    <col min="5904" max="6144" width="9.140625" style="19"/>
    <col min="6145" max="6145" width="34.140625" style="19" customWidth="1"/>
    <col min="6146" max="6146" width="12.28515625" style="19" customWidth="1"/>
    <col min="6147" max="6147" width="15.85546875" style="19" bestFit="1" customWidth="1"/>
    <col min="6148" max="6148" width="17.28515625" style="19" customWidth="1"/>
    <col min="6149" max="6149" width="15.140625" style="19" customWidth="1"/>
    <col min="6150" max="6150" width="16.7109375" style="19" customWidth="1"/>
    <col min="6151" max="6153" width="13.42578125" style="19" customWidth="1"/>
    <col min="6154" max="6154" width="10.140625" style="19" customWidth="1"/>
    <col min="6155" max="6155" width="12.85546875" style="19" customWidth="1"/>
    <col min="6156" max="6156" width="10.42578125" style="19" bestFit="1" customWidth="1"/>
    <col min="6157" max="6158" width="10" style="19" bestFit="1" customWidth="1"/>
    <col min="6159" max="6159" width="11.28515625" style="19" bestFit="1" customWidth="1"/>
    <col min="6160" max="6400" width="9.140625" style="19"/>
    <col min="6401" max="6401" width="34.140625" style="19" customWidth="1"/>
    <col min="6402" max="6402" width="12.28515625" style="19" customWidth="1"/>
    <col min="6403" max="6403" width="15.85546875" style="19" bestFit="1" customWidth="1"/>
    <col min="6404" max="6404" width="17.28515625" style="19" customWidth="1"/>
    <col min="6405" max="6405" width="15.140625" style="19" customWidth="1"/>
    <col min="6406" max="6406" width="16.7109375" style="19" customWidth="1"/>
    <col min="6407" max="6409" width="13.42578125" style="19" customWidth="1"/>
    <col min="6410" max="6410" width="10.140625" style="19" customWidth="1"/>
    <col min="6411" max="6411" width="12.85546875" style="19" customWidth="1"/>
    <col min="6412" max="6412" width="10.42578125" style="19" bestFit="1" customWidth="1"/>
    <col min="6413" max="6414" width="10" style="19" bestFit="1" customWidth="1"/>
    <col min="6415" max="6415" width="11.28515625" style="19" bestFit="1" customWidth="1"/>
    <col min="6416" max="6656" width="9.140625" style="19"/>
    <col min="6657" max="6657" width="34.140625" style="19" customWidth="1"/>
    <col min="6658" max="6658" width="12.28515625" style="19" customWidth="1"/>
    <col min="6659" max="6659" width="15.85546875" style="19" bestFit="1" customWidth="1"/>
    <col min="6660" max="6660" width="17.28515625" style="19" customWidth="1"/>
    <col min="6661" max="6661" width="15.140625" style="19" customWidth="1"/>
    <col min="6662" max="6662" width="16.7109375" style="19" customWidth="1"/>
    <col min="6663" max="6665" width="13.42578125" style="19" customWidth="1"/>
    <col min="6666" max="6666" width="10.140625" style="19" customWidth="1"/>
    <col min="6667" max="6667" width="12.85546875" style="19" customWidth="1"/>
    <col min="6668" max="6668" width="10.42578125" style="19" bestFit="1" customWidth="1"/>
    <col min="6669" max="6670" width="10" style="19" bestFit="1" customWidth="1"/>
    <col min="6671" max="6671" width="11.28515625" style="19" bestFit="1" customWidth="1"/>
    <col min="6672" max="6912" width="9.140625" style="19"/>
    <col min="6913" max="6913" width="34.140625" style="19" customWidth="1"/>
    <col min="6914" max="6914" width="12.28515625" style="19" customWidth="1"/>
    <col min="6915" max="6915" width="15.85546875" style="19" bestFit="1" customWidth="1"/>
    <col min="6916" max="6916" width="17.28515625" style="19" customWidth="1"/>
    <col min="6917" max="6917" width="15.140625" style="19" customWidth="1"/>
    <col min="6918" max="6918" width="16.7109375" style="19" customWidth="1"/>
    <col min="6919" max="6921" width="13.42578125" style="19" customWidth="1"/>
    <col min="6922" max="6922" width="10.140625" style="19" customWidth="1"/>
    <col min="6923" max="6923" width="12.85546875" style="19" customWidth="1"/>
    <col min="6924" max="6924" width="10.42578125" style="19" bestFit="1" customWidth="1"/>
    <col min="6925" max="6926" width="10" style="19" bestFit="1" customWidth="1"/>
    <col min="6927" max="6927" width="11.28515625" style="19" bestFit="1" customWidth="1"/>
    <col min="6928" max="7168" width="9.140625" style="19"/>
    <col min="7169" max="7169" width="34.140625" style="19" customWidth="1"/>
    <col min="7170" max="7170" width="12.28515625" style="19" customWidth="1"/>
    <col min="7171" max="7171" width="15.85546875" style="19" bestFit="1" customWidth="1"/>
    <col min="7172" max="7172" width="17.28515625" style="19" customWidth="1"/>
    <col min="7173" max="7173" width="15.140625" style="19" customWidth="1"/>
    <col min="7174" max="7174" width="16.7109375" style="19" customWidth="1"/>
    <col min="7175" max="7177" width="13.42578125" style="19" customWidth="1"/>
    <col min="7178" max="7178" width="10.140625" style="19" customWidth="1"/>
    <col min="7179" max="7179" width="12.85546875" style="19" customWidth="1"/>
    <col min="7180" max="7180" width="10.42578125" style="19" bestFit="1" customWidth="1"/>
    <col min="7181" max="7182" width="10" style="19" bestFit="1" customWidth="1"/>
    <col min="7183" max="7183" width="11.28515625" style="19" bestFit="1" customWidth="1"/>
    <col min="7184" max="7424" width="9.140625" style="19"/>
    <col min="7425" max="7425" width="34.140625" style="19" customWidth="1"/>
    <col min="7426" max="7426" width="12.28515625" style="19" customWidth="1"/>
    <col min="7427" max="7427" width="15.85546875" style="19" bestFit="1" customWidth="1"/>
    <col min="7428" max="7428" width="17.28515625" style="19" customWidth="1"/>
    <col min="7429" max="7429" width="15.140625" style="19" customWidth="1"/>
    <col min="7430" max="7430" width="16.7109375" style="19" customWidth="1"/>
    <col min="7431" max="7433" width="13.42578125" style="19" customWidth="1"/>
    <col min="7434" max="7434" width="10.140625" style="19" customWidth="1"/>
    <col min="7435" max="7435" width="12.85546875" style="19" customWidth="1"/>
    <col min="7436" max="7436" width="10.42578125" style="19" bestFit="1" customWidth="1"/>
    <col min="7437" max="7438" width="10" style="19" bestFit="1" customWidth="1"/>
    <col min="7439" max="7439" width="11.28515625" style="19" bestFit="1" customWidth="1"/>
    <col min="7440" max="7680" width="9.140625" style="19"/>
    <col min="7681" max="7681" width="34.140625" style="19" customWidth="1"/>
    <col min="7682" max="7682" width="12.28515625" style="19" customWidth="1"/>
    <col min="7683" max="7683" width="15.85546875" style="19" bestFit="1" customWidth="1"/>
    <col min="7684" max="7684" width="17.28515625" style="19" customWidth="1"/>
    <col min="7685" max="7685" width="15.140625" style="19" customWidth="1"/>
    <col min="7686" max="7686" width="16.7109375" style="19" customWidth="1"/>
    <col min="7687" max="7689" width="13.42578125" style="19" customWidth="1"/>
    <col min="7690" max="7690" width="10.140625" style="19" customWidth="1"/>
    <col min="7691" max="7691" width="12.85546875" style="19" customWidth="1"/>
    <col min="7692" max="7692" width="10.42578125" style="19" bestFit="1" customWidth="1"/>
    <col min="7693" max="7694" width="10" style="19" bestFit="1" customWidth="1"/>
    <col min="7695" max="7695" width="11.28515625" style="19" bestFit="1" customWidth="1"/>
    <col min="7696" max="7936" width="9.140625" style="19"/>
    <col min="7937" max="7937" width="34.140625" style="19" customWidth="1"/>
    <col min="7938" max="7938" width="12.28515625" style="19" customWidth="1"/>
    <col min="7939" max="7939" width="15.85546875" style="19" bestFit="1" customWidth="1"/>
    <col min="7940" max="7940" width="17.28515625" style="19" customWidth="1"/>
    <col min="7941" max="7941" width="15.140625" style="19" customWidth="1"/>
    <col min="7942" max="7942" width="16.7109375" style="19" customWidth="1"/>
    <col min="7943" max="7945" width="13.42578125" style="19" customWidth="1"/>
    <col min="7946" max="7946" width="10.140625" style="19" customWidth="1"/>
    <col min="7947" max="7947" width="12.85546875" style="19" customWidth="1"/>
    <col min="7948" max="7948" width="10.42578125" style="19" bestFit="1" customWidth="1"/>
    <col min="7949" max="7950" width="10" style="19" bestFit="1" customWidth="1"/>
    <col min="7951" max="7951" width="11.28515625" style="19" bestFit="1" customWidth="1"/>
    <col min="7952" max="8192" width="9.140625" style="19"/>
    <col min="8193" max="8193" width="34.140625" style="19" customWidth="1"/>
    <col min="8194" max="8194" width="12.28515625" style="19" customWidth="1"/>
    <col min="8195" max="8195" width="15.85546875" style="19" bestFit="1" customWidth="1"/>
    <col min="8196" max="8196" width="17.28515625" style="19" customWidth="1"/>
    <col min="8197" max="8197" width="15.140625" style="19" customWidth="1"/>
    <col min="8198" max="8198" width="16.7109375" style="19" customWidth="1"/>
    <col min="8199" max="8201" width="13.42578125" style="19" customWidth="1"/>
    <col min="8202" max="8202" width="10.140625" style="19" customWidth="1"/>
    <col min="8203" max="8203" width="12.85546875" style="19" customWidth="1"/>
    <col min="8204" max="8204" width="10.42578125" style="19" bestFit="1" customWidth="1"/>
    <col min="8205" max="8206" width="10" style="19" bestFit="1" customWidth="1"/>
    <col min="8207" max="8207" width="11.28515625" style="19" bestFit="1" customWidth="1"/>
    <col min="8208" max="8448" width="9.140625" style="19"/>
    <col min="8449" max="8449" width="34.140625" style="19" customWidth="1"/>
    <col min="8450" max="8450" width="12.28515625" style="19" customWidth="1"/>
    <col min="8451" max="8451" width="15.85546875" style="19" bestFit="1" customWidth="1"/>
    <col min="8452" max="8452" width="17.28515625" style="19" customWidth="1"/>
    <col min="8453" max="8453" width="15.140625" style="19" customWidth="1"/>
    <col min="8454" max="8454" width="16.7109375" style="19" customWidth="1"/>
    <col min="8455" max="8457" width="13.42578125" style="19" customWidth="1"/>
    <col min="8458" max="8458" width="10.140625" style="19" customWidth="1"/>
    <col min="8459" max="8459" width="12.85546875" style="19" customWidth="1"/>
    <col min="8460" max="8460" width="10.42578125" style="19" bestFit="1" customWidth="1"/>
    <col min="8461" max="8462" width="10" style="19" bestFit="1" customWidth="1"/>
    <col min="8463" max="8463" width="11.28515625" style="19" bestFit="1" customWidth="1"/>
    <col min="8464" max="8704" width="9.140625" style="19"/>
    <col min="8705" max="8705" width="34.140625" style="19" customWidth="1"/>
    <col min="8706" max="8706" width="12.28515625" style="19" customWidth="1"/>
    <col min="8707" max="8707" width="15.85546875" style="19" bestFit="1" customWidth="1"/>
    <col min="8708" max="8708" width="17.28515625" style="19" customWidth="1"/>
    <col min="8709" max="8709" width="15.140625" style="19" customWidth="1"/>
    <col min="8710" max="8710" width="16.7109375" style="19" customWidth="1"/>
    <col min="8711" max="8713" width="13.42578125" style="19" customWidth="1"/>
    <col min="8714" max="8714" width="10.140625" style="19" customWidth="1"/>
    <col min="8715" max="8715" width="12.85546875" style="19" customWidth="1"/>
    <col min="8716" max="8716" width="10.42578125" style="19" bestFit="1" customWidth="1"/>
    <col min="8717" max="8718" width="10" style="19" bestFit="1" customWidth="1"/>
    <col min="8719" max="8719" width="11.28515625" style="19" bestFit="1" customWidth="1"/>
    <col min="8720" max="8960" width="9.140625" style="19"/>
    <col min="8961" max="8961" width="34.140625" style="19" customWidth="1"/>
    <col min="8962" max="8962" width="12.28515625" style="19" customWidth="1"/>
    <col min="8963" max="8963" width="15.85546875" style="19" bestFit="1" customWidth="1"/>
    <col min="8964" max="8964" width="17.28515625" style="19" customWidth="1"/>
    <col min="8965" max="8965" width="15.140625" style="19" customWidth="1"/>
    <col min="8966" max="8966" width="16.7109375" style="19" customWidth="1"/>
    <col min="8967" max="8969" width="13.42578125" style="19" customWidth="1"/>
    <col min="8970" max="8970" width="10.140625" style="19" customWidth="1"/>
    <col min="8971" max="8971" width="12.85546875" style="19" customWidth="1"/>
    <col min="8972" max="8972" width="10.42578125" style="19" bestFit="1" customWidth="1"/>
    <col min="8973" max="8974" width="10" style="19" bestFit="1" customWidth="1"/>
    <col min="8975" max="8975" width="11.28515625" style="19" bestFit="1" customWidth="1"/>
    <col min="8976" max="9216" width="9.140625" style="19"/>
    <col min="9217" max="9217" width="34.140625" style="19" customWidth="1"/>
    <col min="9218" max="9218" width="12.28515625" style="19" customWidth="1"/>
    <col min="9219" max="9219" width="15.85546875" style="19" bestFit="1" customWidth="1"/>
    <col min="9220" max="9220" width="17.28515625" style="19" customWidth="1"/>
    <col min="9221" max="9221" width="15.140625" style="19" customWidth="1"/>
    <col min="9222" max="9222" width="16.7109375" style="19" customWidth="1"/>
    <col min="9223" max="9225" width="13.42578125" style="19" customWidth="1"/>
    <col min="9226" max="9226" width="10.140625" style="19" customWidth="1"/>
    <col min="9227" max="9227" width="12.85546875" style="19" customWidth="1"/>
    <col min="9228" max="9228" width="10.42578125" style="19" bestFit="1" customWidth="1"/>
    <col min="9229" max="9230" width="10" style="19" bestFit="1" customWidth="1"/>
    <col min="9231" max="9231" width="11.28515625" style="19" bestFit="1" customWidth="1"/>
    <col min="9232" max="9472" width="9.140625" style="19"/>
    <col min="9473" max="9473" width="34.140625" style="19" customWidth="1"/>
    <col min="9474" max="9474" width="12.28515625" style="19" customWidth="1"/>
    <col min="9475" max="9475" width="15.85546875" style="19" bestFit="1" customWidth="1"/>
    <col min="9476" max="9476" width="17.28515625" style="19" customWidth="1"/>
    <col min="9477" max="9477" width="15.140625" style="19" customWidth="1"/>
    <col min="9478" max="9478" width="16.7109375" style="19" customWidth="1"/>
    <col min="9479" max="9481" width="13.42578125" style="19" customWidth="1"/>
    <col min="9482" max="9482" width="10.140625" style="19" customWidth="1"/>
    <col min="9483" max="9483" width="12.85546875" style="19" customWidth="1"/>
    <col min="9484" max="9484" width="10.42578125" style="19" bestFit="1" customWidth="1"/>
    <col min="9485" max="9486" width="10" style="19" bestFit="1" customWidth="1"/>
    <col min="9487" max="9487" width="11.28515625" style="19" bestFit="1" customWidth="1"/>
    <col min="9488" max="9728" width="9.140625" style="19"/>
    <col min="9729" max="9729" width="34.140625" style="19" customWidth="1"/>
    <col min="9730" max="9730" width="12.28515625" style="19" customWidth="1"/>
    <col min="9731" max="9731" width="15.85546875" style="19" bestFit="1" customWidth="1"/>
    <col min="9732" max="9732" width="17.28515625" style="19" customWidth="1"/>
    <col min="9733" max="9733" width="15.140625" style="19" customWidth="1"/>
    <col min="9734" max="9734" width="16.7109375" style="19" customWidth="1"/>
    <col min="9735" max="9737" width="13.42578125" style="19" customWidth="1"/>
    <col min="9738" max="9738" width="10.140625" style="19" customWidth="1"/>
    <col min="9739" max="9739" width="12.85546875" style="19" customWidth="1"/>
    <col min="9740" max="9740" width="10.42578125" style="19" bestFit="1" customWidth="1"/>
    <col min="9741" max="9742" width="10" style="19" bestFit="1" customWidth="1"/>
    <col min="9743" max="9743" width="11.28515625" style="19" bestFit="1" customWidth="1"/>
    <col min="9744" max="9984" width="9.140625" style="19"/>
    <col min="9985" max="9985" width="34.140625" style="19" customWidth="1"/>
    <col min="9986" max="9986" width="12.28515625" style="19" customWidth="1"/>
    <col min="9987" max="9987" width="15.85546875" style="19" bestFit="1" customWidth="1"/>
    <col min="9988" max="9988" width="17.28515625" style="19" customWidth="1"/>
    <col min="9989" max="9989" width="15.140625" style="19" customWidth="1"/>
    <col min="9990" max="9990" width="16.7109375" style="19" customWidth="1"/>
    <col min="9991" max="9993" width="13.42578125" style="19" customWidth="1"/>
    <col min="9994" max="9994" width="10.140625" style="19" customWidth="1"/>
    <col min="9995" max="9995" width="12.85546875" style="19" customWidth="1"/>
    <col min="9996" max="9996" width="10.42578125" style="19" bestFit="1" customWidth="1"/>
    <col min="9997" max="9998" width="10" style="19" bestFit="1" customWidth="1"/>
    <col min="9999" max="9999" width="11.28515625" style="19" bestFit="1" customWidth="1"/>
    <col min="10000" max="10240" width="9.140625" style="19"/>
    <col min="10241" max="10241" width="34.140625" style="19" customWidth="1"/>
    <col min="10242" max="10242" width="12.28515625" style="19" customWidth="1"/>
    <col min="10243" max="10243" width="15.85546875" style="19" bestFit="1" customWidth="1"/>
    <col min="10244" max="10244" width="17.28515625" style="19" customWidth="1"/>
    <col min="10245" max="10245" width="15.140625" style="19" customWidth="1"/>
    <col min="10246" max="10246" width="16.7109375" style="19" customWidth="1"/>
    <col min="10247" max="10249" width="13.42578125" style="19" customWidth="1"/>
    <col min="10250" max="10250" width="10.140625" style="19" customWidth="1"/>
    <col min="10251" max="10251" width="12.85546875" style="19" customWidth="1"/>
    <col min="10252" max="10252" width="10.42578125" style="19" bestFit="1" customWidth="1"/>
    <col min="10253" max="10254" width="10" style="19" bestFit="1" customWidth="1"/>
    <col min="10255" max="10255" width="11.28515625" style="19" bestFit="1" customWidth="1"/>
    <col min="10256" max="10496" width="9.140625" style="19"/>
    <col min="10497" max="10497" width="34.140625" style="19" customWidth="1"/>
    <col min="10498" max="10498" width="12.28515625" style="19" customWidth="1"/>
    <col min="10499" max="10499" width="15.85546875" style="19" bestFit="1" customWidth="1"/>
    <col min="10500" max="10500" width="17.28515625" style="19" customWidth="1"/>
    <col min="10501" max="10501" width="15.140625" style="19" customWidth="1"/>
    <col min="10502" max="10502" width="16.7109375" style="19" customWidth="1"/>
    <col min="10503" max="10505" width="13.42578125" style="19" customWidth="1"/>
    <col min="10506" max="10506" width="10.140625" style="19" customWidth="1"/>
    <col min="10507" max="10507" width="12.85546875" style="19" customWidth="1"/>
    <col min="10508" max="10508" width="10.42578125" style="19" bestFit="1" customWidth="1"/>
    <col min="10509" max="10510" width="10" style="19" bestFit="1" customWidth="1"/>
    <col min="10511" max="10511" width="11.28515625" style="19" bestFit="1" customWidth="1"/>
    <col min="10512" max="10752" width="9.140625" style="19"/>
    <col min="10753" max="10753" width="34.140625" style="19" customWidth="1"/>
    <col min="10754" max="10754" width="12.28515625" style="19" customWidth="1"/>
    <col min="10755" max="10755" width="15.85546875" style="19" bestFit="1" customWidth="1"/>
    <col min="10756" max="10756" width="17.28515625" style="19" customWidth="1"/>
    <col min="10757" max="10757" width="15.140625" style="19" customWidth="1"/>
    <col min="10758" max="10758" width="16.7109375" style="19" customWidth="1"/>
    <col min="10759" max="10761" width="13.42578125" style="19" customWidth="1"/>
    <col min="10762" max="10762" width="10.140625" style="19" customWidth="1"/>
    <col min="10763" max="10763" width="12.85546875" style="19" customWidth="1"/>
    <col min="10764" max="10764" width="10.42578125" style="19" bestFit="1" customWidth="1"/>
    <col min="10765" max="10766" width="10" style="19" bestFit="1" customWidth="1"/>
    <col min="10767" max="10767" width="11.28515625" style="19" bestFit="1" customWidth="1"/>
    <col min="10768" max="11008" width="9.140625" style="19"/>
    <col min="11009" max="11009" width="34.140625" style="19" customWidth="1"/>
    <col min="11010" max="11010" width="12.28515625" style="19" customWidth="1"/>
    <col min="11011" max="11011" width="15.85546875" style="19" bestFit="1" customWidth="1"/>
    <col min="11012" max="11012" width="17.28515625" style="19" customWidth="1"/>
    <col min="11013" max="11013" width="15.140625" style="19" customWidth="1"/>
    <col min="11014" max="11014" width="16.7109375" style="19" customWidth="1"/>
    <col min="11015" max="11017" width="13.42578125" style="19" customWidth="1"/>
    <col min="11018" max="11018" width="10.140625" style="19" customWidth="1"/>
    <col min="11019" max="11019" width="12.85546875" style="19" customWidth="1"/>
    <col min="11020" max="11020" width="10.42578125" style="19" bestFit="1" customWidth="1"/>
    <col min="11021" max="11022" width="10" style="19" bestFit="1" customWidth="1"/>
    <col min="11023" max="11023" width="11.28515625" style="19" bestFit="1" customWidth="1"/>
    <col min="11024" max="11264" width="9.140625" style="19"/>
    <col min="11265" max="11265" width="34.140625" style="19" customWidth="1"/>
    <col min="11266" max="11266" width="12.28515625" style="19" customWidth="1"/>
    <col min="11267" max="11267" width="15.85546875" style="19" bestFit="1" customWidth="1"/>
    <col min="11268" max="11268" width="17.28515625" style="19" customWidth="1"/>
    <col min="11269" max="11269" width="15.140625" style="19" customWidth="1"/>
    <col min="11270" max="11270" width="16.7109375" style="19" customWidth="1"/>
    <col min="11271" max="11273" width="13.42578125" style="19" customWidth="1"/>
    <col min="11274" max="11274" width="10.140625" style="19" customWidth="1"/>
    <col min="11275" max="11275" width="12.85546875" style="19" customWidth="1"/>
    <col min="11276" max="11276" width="10.42578125" style="19" bestFit="1" customWidth="1"/>
    <col min="11277" max="11278" width="10" style="19" bestFit="1" customWidth="1"/>
    <col min="11279" max="11279" width="11.28515625" style="19" bestFit="1" customWidth="1"/>
    <col min="11280" max="11520" width="9.140625" style="19"/>
    <col min="11521" max="11521" width="34.140625" style="19" customWidth="1"/>
    <col min="11522" max="11522" width="12.28515625" style="19" customWidth="1"/>
    <col min="11523" max="11523" width="15.85546875" style="19" bestFit="1" customWidth="1"/>
    <col min="11524" max="11524" width="17.28515625" style="19" customWidth="1"/>
    <col min="11525" max="11525" width="15.140625" style="19" customWidth="1"/>
    <col min="11526" max="11526" width="16.7109375" style="19" customWidth="1"/>
    <col min="11527" max="11529" width="13.42578125" style="19" customWidth="1"/>
    <col min="11530" max="11530" width="10.140625" style="19" customWidth="1"/>
    <col min="11531" max="11531" width="12.85546875" style="19" customWidth="1"/>
    <col min="11532" max="11532" width="10.42578125" style="19" bestFit="1" customWidth="1"/>
    <col min="11533" max="11534" width="10" style="19" bestFit="1" customWidth="1"/>
    <col min="11535" max="11535" width="11.28515625" style="19" bestFit="1" customWidth="1"/>
    <col min="11536" max="11776" width="9.140625" style="19"/>
    <col min="11777" max="11777" width="34.140625" style="19" customWidth="1"/>
    <col min="11778" max="11778" width="12.28515625" style="19" customWidth="1"/>
    <col min="11779" max="11779" width="15.85546875" style="19" bestFit="1" customWidth="1"/>
    <col min="11780" max="11780" width="17.28515625" style="19" customWidth="1"/>
    <col min="11781" max="11781" width="15.140625" style="19" customWidth="1"/>
    <col min="11782" max="11782" width="16.7109375" style="19" customWidth="1"/>
    <col min="11783" max="11785" width="13.42578125" style="19" customWidth="1"/>
    <col min="11786" max="11786" width="10.140625" style="19" customWidth="1"/>
    <col min="11787" max="11787" width="12.85546875" style="19" customWidth="1"/>
    <col min="11788" max="11788" width="10.42578125" style="19" bestFit="1" customWidth="1"/>
    <col min="11789" max="11790" width="10" style="19" bestFit="1" customWidth="1"/>
    <col min="11791" max="11791" width="11.28515625" style="19" bestFit="1" customWidth="1"/>
    <col min="11792" max="12032" width="9.140625" style="19"/>
    <col min="12033" max="12033" width="34.140625" style="19" customWidth="1"/>
    <col min="12034" max="12034" width="12.28515625" style="19" customWidth="1"/>
    <col min="12035" max="12035" width="15.85546875" style="19" bestFit="1" customWidth="1"/>
    <col min="12036" max="12036" width="17.28515625" style="19" customWidth="1"/>
    <col min="12037" max="12037" width="15.140625" style="19" customWidth="1"/>
    <col min="12038" max="12038" width="16.7109375" style="19" customWidth="1"/>
    <col min="12039" max="12041" width="13.42578125" style="19" customWidth="1"/>
    <col min="12042" max="12042" width="10.140625" style="19" customWidth="1"/>
    <col min="12043" max="12043" width="12.85546875" style="19" customWidth="1"/>
    <col min="12044" max="12044" width="10.42578125" style="19" bestFit="1" customWidth="1"/>
    <col min="12045" max="12046" width="10" style="19" bestFit="1" customWidth="1"/>
    <col min="12047" max="12047" width="11.28515625" style="19" bestFit="1" customWidth="1"/>
    <col min="12048" max="12288" width="9.140625" style="19"/>
    <col min="12289" max="12289" width="34.140625" style="19" customWidth="1"/>
    <col min="12290" max="12290" width="12.28515625" style="19" customWidth="1"/>
    <col min="12291" max="12291" width="15.85546875" style="19" bestFit="1" customWidth="1"/>
    <col min="12292" max="12292" width="17.28515625" style="19" customWidth="1"/>
    <col min="12293" max="12293" width="15.140625" style="19" customWidth="1"/>
    <col min="12294" max="12294" width="16.7109375" style="19" customWidth="1"/>
    <col min="12295" max="12297" width="13.42578125" style="19" customWidth="1"/>
    <col min="12298" max="12298" width="10.140625" style="19" customWidth="1"/>
    <col min="12299" max="12299" width="12.85546875" style="19" customWidth="1"/>
    <col min="12300" max="12300" width="10.42578125" style="19" bestFit="1" customWidth="1"/>
    <col min="12301" max="12302" width="10" style="19" bestFit="1" customWidth="1"/>
    <col min="12303" max="12303" width="11.28515625" style="19" bestFit="1" customWidth="1"/>
    <col min="12304" max="12544" width="9.140625" style="19"/>
    <col min="12545" max="12545" width="34.140625" style="19" customWidth="1"/>
    <col min="12546" max="12546" width="12.28515625" style="19" customWidth="1"/>
    <col min="12547" max="12547" width="15.85546875" style="19" bestFit="1" customWidth="1"/>
    <col min="12548" max="12548" width="17.28515625" style="19" customWidth="1"/>
    <col min="12549" max="12549" width="15.140625" style="19" customWidth="1"/>
    <col min="12550" max="12550" width="16.7109375" style="19" customWidth="1"/>
    <col min="12551" max="12553" width="13.42578125" style="19" customWidth="1"/>
    <col min="12554" max="12554" width="10.140625" style="19" customWidth="1"/>
    <col min="12555" max="12555" width="12.85546875" style="19" customWidth="1"/>
    <col min="12556" max="12556" width="10.42578125" style="19" bestFit="1" customWidth="1"/>
    <col min="12557" max="12558" width="10" style="19" bestFit="1" customWidth="1"/>
    <col min="12559" max="12559" width="11.28515625" style="19" bestFit="1" customWidth="1"/>
    <col min="12560" max="12800" width="9.140625" style="19"/>
    <col min="12801" max="12801" width="34.140625" style="19" customWidth="1"/>
    <col min="12802" max="12802" width="12.28515625" style="19" customWidth="1"/>
    <col min="12803" max="12803" width="15.85546875" style="19" bestFit="1" customWidth="1"/>
    <col min="12804" max="12804" width="17.28515625" style="19" customWidth="1"/>
    <col min="12805" max="12805" width="15.140625" style="19" customWidth="1"/>
    <col min="12806" max="12806" width="16.7109375" style="19" customWidth="1"/>
    <col min="12807" max="12809" width="13.42578125" style="19" customWidth="1"/>
    <col min="12810" max="12810" width="10.140625" style="19" customWidth="1"/>
    <col min="12811" max="12811" width="12.85546875" style="19" customWidth="1"/>
    <col min="12812" max="12812" width="10.42578125" style="19" bestFit="1" customWidth="1"/>
    <col min="12813" max="12814" width="10" style="19" bestFit="1" customWidth="1"/>
    <col min="12815" max="12815" width="11.28515625" style="19" bestFit="1" customWidth="1"/>
    <col min="12816" max="13056" width="9.140625" style="19"/>
    <col min="13057" max="13057" width="34.140625" style="19" customWidth="1"/>
    <col min="13058" max="13058" width="12.28515625" style="19" customWidth="1"/>
    <col min="13059" max="13059" width="15.85546875" style="19" bestFit="1" customWidth="1"/>
    <col min="13060" max="13060" width="17.28515625" style="19" customWidth="1"/>
    <col min="13061" max="13061" width="15.140625" style="19" customWidth="1"/>
    <col min="13062" max="13062" width="16.7109375" style="19" customWidth="1"/>
    <col min="13063" max="13065" width="13.42578125" style="19" customWidth="1"/>
    <col min="13066" max="13066" width="10.140625" style="19" customWidth="1"/>
    <col min="13067" max="13067" width="12.85546875" style="19" customWidth="1"/>
    <col min="13068" max="13068" width="10.42578125" style="19" bestFit="1" customWidth="1"/>
    <col min="13069" max="13070" width="10" style="19" bestFit="1" customWidth="1"/>
    <col min="13071" max="13071" width="11.28515625" style="19" bestFit="1" customWidth="1"/>
    <col min="13072" max="13312" width="9.140625" style="19"/>
    <col min="13313" max="13313" width="34.140625" style="19" customWidth="1"/>
    <col min="13314" max="13314" width="12.28515625" style="19" customWidth="1"/>
    <col min="13315" max="13315" width="15.85546875" style="19" bestFit="1" customWidth="1"/>
    <col min="13316" max="13316" width="17.28515625" style="19" customWidth="1"/>
    <col min="13317" max="13317" width="15.140625" style="19" customWidth="1"/>
    <col min="13318" max="13318" width="16.7109375" style="19" customWidth="1"/>
    <col min="13319" max="13321" width="13.42578125" style="19" customWidth="1"/>
    <col min="13322" max="13322" width="10.140625" style="19" customWidth="1"/>
    <col min="13323" max="13323" width="12.85546875" style="19" customWidth="1"/>
    <col min="13324" max="13324" width="10.42578125" style="19" bestFit="1" customWidth="1"/>
    <col min="13325" max="13326" width="10" style="19" bestFit="1" customWidth="1"/>
    <col min="13327" max="13327" width="11.28515625" style="19" bestFit="1" customWidth="1"/>
    <col min="13328" max="13568" width="9.140625" style="19"/>
    <col min="13569" max="13569" width="34.140625" style="19" customWidth="1"/>
    <col min="13570" max="13570" width="12.28515625" style="19" customWidth="1"/>
    <col min="13571" max="13571" width="15.85546875" style="19" bestFit="1" customWidth="1"/>
    <col min="13572" max="13572" width="17.28515625" style="19" customWidth="1"/>
    <col min="13573" max="13573" width="15.140625" style="19" customWidth="1"/>
    <col min="13574" max="13574" width="16.7109375" style="19" customWidth="1"/>
    <col min="13575" max="13577" width="13.42578125" style="19" customWidth="1"/>
    <col min="13578" max="13578" width="10.140625" style="19" customWidth="1"/>
    <col min="13579" max="13579" width="12.85546875" style="19" customWidth="1"/>
    <col min="13580" max="13580" width="10.42578125" style="19" bestFit="1" customWidth="1"/>
    <col min="13581" max="13582" width="10" style="19" bestFit="1" customWidth="1"/>
    <col min="13583" max="13583" width="11.28515625" style="19" bestFit="1" customWidth="1"/>
    <col min="13584" max="13824" width="9.140625" style="19"/>
    <col min="13825" max="13825" width="34.140625" style="19" customWidth="1"/>
    <col min="13826" max="13826" width="12.28515625" style="19" customWidth="1"/>
    <col min="13827" max="13827" width="15.85546875" style="19" bestFit="1" customWidth="1"/>
    <col min="13828" max="13828" width="17.28515625" style="19" customWidth="1"/>
    <col min="13829" max="13829" width="15.140625" style="19" customWidth="1"/>
    <col min="13830" max="13830" width="16.7109375" style="19" customWidth="1"/>
    <col min="13831" max="13833" width="13.42578125" style="19" customWidth="1"/>
    <col min="13834" max="13834" width="10.140625" style="19" customWidth="1"/>
    <col min="13835" max="13835" width="12.85546875" style="19" customWidth="1"/>
    <col min="13836" max="13836" width="10.42578125" style="19" bestFit="1" customWidth="1"/>
    <col min="13837" max="13838" width="10" style="19" bestFit="1" customWidth="1"/>
    <col min="13839" max="13839" width="11.28515625" style="19" bestFit="1" customWidth="1"/>
    <col min="13840" max="14080" width="9.140625" style="19"/>
    <col min="14081" max="14081" width="34.140625" style="19" customWidth="1"/>
    <col min="14082" max="14082" width="12.28515625" style="19" customWidth="1"/>
    <col min="14083" max="14083" width="15.85546875" style="19" bestFit="1" customWidth="1"/>
    <col min="14084" max="14084" width="17.28515625" style="19" customWidth="1"/>
    <col min="14085" max="14085" width="15.140625" style="19" customWidth="1"/>
    <col min="14086" max="14086" width="16.7109375" style="19" customWidth="1"/>
    <col min="14087" max="14089" width="13.42578125" style="19" customWidth="1"/>
    <col min="14090" max="14090" width="10.140625" style="19" customWidth="1"/>
    <col min="14091" max="14091" width="12.85546875" style="19" customWidth="1"/>
    <col min="14092" max="14092" width="10.42578125" style="19" bestFit="1" customWidth="1"/>
    <col min="14093" max="14094" width="10" style="19" bestFit="1" customWidth="1"/>
    <col min="14095" max="14095" width="11.28515625" style="19" bestFit="1" customWidth="1"/>
    <col min="14096" max="14336" width="9.140625" style="19"/>
    <col min="14337" max="14337" width="34.140625" style="19" customWidth="1"/>
    <col min="14338" max="14338" width="12.28515625" style="19" customWidth="1"/>
    <col min="14339" max="14339" width="15.85546875" style="19" bestFit="1" customWidth="1"/>
    <col min="14340" max="14340" width="17.28515625" style="19" customWidth="1"/>
    <col min="14341" max="14341" width="15.140625" style="19" customWidth="1"/>
    <col min="14342" max="14342" width="16.7109375" style="19" customWidth="1"/>
    <col min="14343" max="14345" width="13.42578125" style="19" customWidth="1"/>
    <col min="14346" max="14346" width="10.140625" style="19" customWidth="1"/>
    <col min="14347" max="14347" width="12.85546875" style="19" customWidth="1"/>
    <col min="14348" max="14348" width="10.42578125" style="19" bestFit="1" customWidth="1"/>
    <col min="14349" max="14350" width="10" style="19" bestFit="1" customWidth="1"/>
    <col min="14351" max="14351" width="11.28515625" style="19" bestFit="1" customWidth="1"/>
    <col min="14352" max="14592" width="9.140625" style="19"/>
    <col min="14593" max="14593" width="34.140625" style="19" customWidth="1"/>
    <col min="14594" max="14594" width="12.28515625" style="19" customWidth="1"/>
    <col min="14595" max="14595" width="15.85546875" style="19" bestFit="1" customWidth="1"/>
    <col min="14596" max="14596" width="17.28515625" style="19" customWidth="1"/>
    <col min="14597" max="14597" width="15.140625" style="19" customWidth="1"/>
    <col min="14598" max="14598" width="16.7109375" style="19" customWidth="1"/>
    <col min="14599" max="14601" width="13.42578125" style="19" customWidth="1"/>
    <col min="14602" max="14602" width="10.140625" style="19" customWidth="1"/>
    <col min="14603" max="14603" width="12.85546875" style="19" customWidth="1"/>
    <col min="14604" max="14604" width="10.42578125" style="19" bestFit="1" customWidth="1"/>
    <col min="14605" max="14606" width="10" style="19" bestFit="1" customWidth="1"/>
    <col min="14607" max="14607" width="11.28515625" style="19" bestFit="1" customWidth="1"/>
    <col min="14608" max="14848" width="9.140625" style="19"/>
    <col min="14849" max="14849" width="34.140625" style="19" customWidth="1"/>
    <col min="14850" max="14850" width="12.28515625" style="19" customWidth="1"/>
    <col min="14851" max="14851" width="15.85546875" style="19" bestFit="1" customWidth="1"/>
    <col min="14852" max="14852" width="17.28515625" style="19" customWidth="1"/>
    <col min="14853" max="14853" width="15.140625" style="19" customWidth="1"/>
    <col min="14854" max="14854" width="16.7109375" style="19" customWidth="1"/>
    <col min="14855" max="14857" width="13.42578125" style="19" customWidth="1"/>
    <col min="14858" max="14858" width="10.140625" style="19" customWidth="1"/>
    <col min="14859" max="14859" width="12.85546875" style="19" customWidth="1"/>
    <col min="14860" max="14860" width="10.42578125" style="19" bestFit="1" customWidth="1"/>
    <col min="14861" max="14862" width="10" style="19" bestFit="1" customWidth="1"/>
    <col min="14863" max="14863" width="11.28515625" style="19" bestFit="1" customWidth="1"/>
    <col min="14864" max="15104" width="9.140625" style="19"/>
    <col min="15105" max="15105" width="34.140625" style="19" customWidth="1"/>
    <col min="15106" max="15106" width="12.28515625" style="19" customWidth="1"/>
    <col min="15107" max="15107" width="15.85546875" style="19" bestFit="1" customWidth="1"/>
    <col min="15108" max="15108" width="17.28515625" style="19" customWidth="1"/>
    <col min="15109" max="15109" width="15.140625" style="19" customWidth="1"/>
    <col min="15110" max="15110" width="16.7109375" style="19" customWidth="1"/>
    <col min="15111" max="15113" width="13.42578125" style="19" customWidth="1"/>
    <col min="15114" max="15114" width="10.140625" style="19" customWidth="1"/>
    <col min="15115" max="15115" width="12.85546875" style="19" customWidth="1"/>
    <col min="15116" max="15116" width="10.42578125" style="19" bestFit="1" customWidth="1"/>
    <col min="15117" max="15118" width="10" style="19" bestFit="1" customWidth="1"/>
    <col min="15119" max="15119" width="11.28515625" style="19" bestFit="1" customWidth="1"/>
    <col min="15120" max="15360" width="9.140625" style="19"/>
    <col min="15361" max="15361" width="34.140625" style="19" customWidth="1"/>
    <col min="15362" max="15362" width="12.28515625" style="19" customWidth="1"/>
    <col min="15363" max="15363" width="15.85546875" style="19" bestFit="1" customWidth="1"/>
    <col min="15364" max="15364" width="17.28515625" style="19" customWidth="1"/>
    <col min="15365" max="15365" width="15.140625" style="19" customWidth="1"/>
    <col min="15366" max="15366" width="16.7109375" style="19" customWidth="1"/>
    <col min="15367" max="15369" width="13.42578125" style="19" customWidth="1"/>
    <col min="15370" max="15370" width="10.140625" style="19" customWidth="1"/>
    <col min="15371" max="15371" width="12.85546875" style="19" customWidth="1"/>
    <col min="15372" max="15372" width="10.42578125" style="19" bestFit="1" customWidth="1"/>
    <col min="15373" max="15374" width="10" style="19" bestFit="1" customWidth="1"/>
    <col min="15375" max="15375" width="11.28515625" style="19" bestFit="1" customWidth="1"/>
    <col min="15376" max="15616" width="9.140625" style="19"/>
    <col min="15617" max="15617" width="34.140625" style="19" customWidth="1"/>
    <col min="15618" max="15618" width="12.28515625" style="19" customWidth="1"/>
    <col min="15619" max="15619" width="15.85546875" style="19" bestFit="1" customWidth="1"/>
    <col min="15620" max="15620" width="17.28515625" style="19" customWidth="1"/>
    <col min="15621" max="15621" width="15.140625" style="19" customWidth="1"/>
    <col min="15622" max="15622" width="16.7109375" style="19" customWidth="1"/>
    <col min="15623" max="15625" width="13.42578125" style="19" customWidth="1"/>
    <col min="15626" max="15626" width="10.140625" style="19" customWidth="1"/>
    <col min="15627" max="15627" width="12.85546875" style="19" customWidth="1"/>
    <col min="15628" max="15628" width="10.42578125" style="19" bestFit="1" customWidth="1"/>
    <col min="15629" max="15630" width="10" style="19" bestFit="1" customWidth="1"/>
    <col min="15631" max="15631" width="11.28515625" style="19" bestFit="1" customWidth="1"/>
    <col min="15632" max="15872" width="9.140625" style="19"/>
    <col min="15873" max="15873" width="34.140625" style="19" customWidth="1"/>
    <col min="15874" max="15874" width="12.28515625" style="19" customWidth="1"/>
    <col min="15875" max="15875" width="15.85546875" style="19" bestFit="1" customWidth="1"/>
    <col min="15876" max="15876" width="17.28515625" style="19" customWidth="1"/>
    <col min="15877" max="15877" width="15.140625" style="19" customWidth="1"/>
    <col min="15878" max="15878" width="16.7109375" style="19" customWidth="1"/>
    <col min="15879" max="15881" width="13.42578125" style="19" customWidth="1"/>
    <col min="15882" max="15882" width="10.140625" style="19" customWidth="1"/>
    <col min="15883" max="15883" width="12.85546875" style="19" customWidth="1"/>
    <col min="15884" max="15884" width="10.42578125" style="19" bestFit="1" customWidth="1"/>
    <col min="15885" max="15886" width="10" style="19" bestFit="1" customWidth="1"/>
    <col min="15887" max="15887" width="11.28515625" style="19" bestFit="1" customWidth="1"/>
    <col min="15888" max="16128" width="9.140625" style="19"/>
    <col min="16129" max="16129" width="34.140625" style="19" customWidth="1"/>
    <col min="16130" max="16130" width="12.28515625" style="19" customWidth="1"/>
    <col min="16131" max="16131" width="15.85546875" style="19" bestFit="1" customWidth="1"/>
    <col min="16132" max="16132" width="17.28515625" style="19" customWidth="1"/>
    <col min="16133" max="16133" width="15.140625" style="19" customWidth="1"/>
    <col min="16134" max="16134" width="16.7109375" style="19" customWidth="1"/>
    <col min="16135" max="16137" width="13.42578125" style="19" customWidth="1"/>
    <col min="16138" max="16138" width="10.140625" style="19" customWidth="1"/>
    <col min="16139" max="16139" width="12.85546875" style="19" customWidth="1"/>
    <col min="16140" max="16140" width="10.42578125" style="19" bestFit="1" customWidth="1"/>
    <col min="16141" max="16142" width="10" style="19" bestFit="1" customWidth="1"/>
    <col min="16143" max="16143" width="11.28515625" style="19" bestFit="1" customWidth="1"/>
    <col min="16144" max="16384" width="9.140625" style="19"/>
  </cols>
  <sheetData>
    <row r="1" spans="1:8" s="11" customFormat="1" ht="21" customHeight="1">
      <c r="A1" s="10" t="s">
        <v>5</v>
      </c>
      <c r="C1" s="12"/>
      <c r="D1" s="12"/>
      <c r="E1" s="13"/>
      <c r="F1" s="14" t="s">
        <v>286</v>
      </c>
    </row>
    <row r="2" spans="1:8" s="11" customFormat="1" ht="21" customHeight="1">
      <c r="A2" s="10" t="s">
        <v>313</v>
      </c>
      <c r="B2" s="15"/>
      <c r="C2" s="16" t="s">
        <v>287</v>
      </c>
      <c r="D2" s="15"/>
      <c r="E2" s="17"/>
      <c r="F2" s="15"/>
    </row>
    <row r="3" spans="1:8" s="11" customFormat="1" ht="21" customHeight="1">
      <c r="D3" s="16" t="s">
        <v>469</v>
      </c>
      <c r="E3" s="17"/>
      <c r="F3" s="15"/>
    </row>
    <row r="4" spans="1:8" ht="21" customHeight="1">
      <c r="C4" s="20"/>
      <c r="D4" s="20"/>
      <c r="E4" s="21"/>
      <c r="F4" s="20"/>
    </row>
    <row r="5" spans="1:8" ht="21" customHeight="1">
      <c r="A5" s="1160" t="s">
        <v>0</v>
      </c>
      <c r="B5" s="1160"/>
      <c r="C5" s="1160"/>
      <c r="D5" s="1160"/>
      <c r="E5" s="1160"/>
      <c r="F5" s="1160"/>
      <c r="G5" s="1160"/>
      <c r="H5" s="1160"/>
    </row>
    <row r="6" spans="1:8" ht="42.75" customHeight="1">
      <c r="A6" s="1" t="s">
        <v>288</v>
      </c>
      <c r="B6" s="2" t="s">
        <v>289</v>
      </c>
      <c r="C6" s="2" t="s">
        <v>290</v>
      </c>
      <c r="D6" s="1159" t="s">
        <v>301</v>
      </c>
      <c r="E6" s="1159"/>
      <c r="F6" s="1159"/>
      <c r="G6" s="1159"/>
      <c r="H6" s="1159"/>
    </row>
    <row r="7" spans="1:8" ht="54">
      <c r="A7" s="3"/>
      <c r="B7" s="4"/>
      <c r="C7" s="5" t="s">
        <v>291</v>
      </c>
      <c r="D7" s="6" t="s">
        <v>292</v>
      </c>
      <c r="E7" s="7" t="s">
        <v>293</v>
      </c>
      <c r="F7" s="6" t="s">
        <v>294</v>
      </c>
      <c r="G7" s="6" t="s">
        <v>295</v>
      </c>
      <c r="H7" s="6" t="s">
        <v>296</v>
      </c>
    </row>
    <row r="8" spans="1:8" ht="21" customHeight="1">
      <c r="A8" s="8" t="s">
        <v>297</v>
      </c>
      <c r="B8" s="9">
        <f>+B15+B22</f>
        <v>0</v>
      </c>
      <c r="C8" s="9">
        <v>20000</v>
      </c>
      <c r="D8" s="9">
        <f t="shared" ref="D8:H9" si="0">+D15+D22</f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</row>
    <row r="9" spans="1:8" ht="21" customHeight="1">
      <c r="A9" s="8" t="s">
        <v>297</v>
      </c>
      <c r="B9" s="9">
        <f>+B16+B23</f>
        <v>0</v>
      </c>
      <c r="C9" s="9">
        <v>20000</v>
      </c>
      <c r="D9" s="9">
        <f t="shared" si="0"/>
        <v>0</v>
      </c>
      <c r="E9" s="9">
        <f t="shared" si="0"/>
        <v>0</v>
      </c>
      <c r="F9" s="9">
        <f t="shared" si="0"/>
        <v>0</v>
      </c>
      <c r="G9" s="9">
        <f t="shared" si="0"/>
        <v>0</v>
      </c>
      <c r="H9" s="9">
        <f t="shared" si="0"/>
        <v>0</v>
      </c>
    </row>
    <row r="10" spans="1:8" s="11" customFormat="1" ht="21" customHeight="1">
      <c r="A10" s="23" t="s">
        <v>0</v>
      </c>
      <c r="B10" s="24"/>
      <c r="C10" s="25"/>
      <c r="D10" s="26">
        <f>SUM(D8:D9)</f>
        <v>0</v>
      </c>
      <c r="E10" s="26">
        <f>SUM(E8:E9)</f>
        <v>0</v>
      </c>
      <c r="F10" s="26">
        <f>SUM(F8:F9)</f>
        <v>0</v>
      </c>
      <c r="G10" s="26">
        <f>SUM(G8:G9)</f>
        <v>0</v>
      </c>
      <c r="H10" s="27">
        <f>SUM(H8:H9)</f>
        <v>0</v>
      </c>
    </row>
    <row r="11" spans="1:8" ht="21" customHeight="1">
      <c r="A11" s="28"/>
    </row>
    <row r="12" spans="1:8" ht="21" customHeight="1">
      <c r="A12" s="1161" t="s">
        <v>253</v>
      </c>
      <c r="B12" s="1161"/>
      <c r="C12" s="1161"/>
      <c r="D12" s="1161"/>
      <c r="E12" s="1161"/>
      <c r="F12" s="1161"/>
      <c r="G12" s="1161"/>
      <c r="H12" s="1161"/>
    </row>
    <row r="13" spans="1:8" ht="21" customHeight="1">
      <c r="A13" s="1" t="s">
        <v>288</v>
      </c>
      <c r="B13" s="2" t="s">
        <v>289</v>
      </c>
      <c r="C13" s="2" t="s">
        <v>290</v>
      </c>
      <c r="D13" s="1159" t="s">
        <v>301</v>
      </c>
      <c r="E13" s="1159"/>
      <c r="F13" s="1159"/>
      <c r="G13" s="1159"/>
      <c r="H13" s="1159"/>
    </row>
    <row r="14" spans="1:8" ht="21" customHeight="1">
      <c r="A14" s="3"/>
      <c r="B14" s="4"/>
      <c r="C14" s="5" t="s">
        <v>291</v>
      </c>
      <c r="D14" s="6" t="s">
        <v>292</v>
      </c>
      <c r="E14" s="7" t="s">
        <v>293</v>
      </c>
      <c r="F14" s="6" t="s">
        <v>294</v>
      </c>
      <c r="G14" s="6" t="s">
        <v>295</v>
      </c>
      <c r="H14" s="6" t="s">
        <v>296</v>
      </c>
    </row>
    <row r="15" spans="1:8" ht="21" customHeight="1">
      <c r="A15" s="8" t="s">
        <v>297</v>
      </c>
      <c r="B15" s="9"/>
      <c r="C15" s="9">
        <v>20000</v>
      </c>
      <c r="D15" s="9">
        <f>+B15*5000</f>
        <v>0</v>
      </c>
      <c r="E15" s="9">
        <f>+(15000*B15)*0.21</f>
        <v>0</v>
      </c>
      <c r="F15" s="9">
        <f>+(15000*B15)*0.105</f>
        <v>0</v>
      </c>
      <c r="G15" s="9">
        <f>+(15000*B15)*0.053</f>
        <v>0</v>
      </c>
      <c r="H15" s="9">
        <f>+(15000*B15)*0.632</f>
        <v>0</v>
      </c>
    </row>
    <row r="16" spans="1:8" ht="21" customHeight="1">
      <c r="A16" s="8" t="s">
        <v>297</v>
      </c>
      <c r="B16" s="9"/>
      <c r="C16" s="9">
        <v>20000</v>
      </c>
      <c r="D16" s="9">
        <f>+B16*5000</f>
        <v>0</v>
      </c>
      <c r="E16" s="9">
        <f>+(15000*B16)*0.21</f>
        <v>0</v>
      </c>
      <c r="F16" s="9">
        <f>+(15000*B16)*0.105</f>
        <v>0</v>
      </c>
      <c r="G16" s="9">
        <f>+(15000*B16)*0.053</f>
        <v>0</v>
      </c>
      <c r="H16" s="9">
        <f>+(15000*B16)*0.632</f>
        <v>0</v>
      </c>
    </row>
    <row r="17" spans="1:8" ht="21" customHeight="1">
      <c r="A17" s="23" t="s">
        <v>0</v>
      </c>
      <c r="B17" s="24"/>
      <c r="C17" s="25"/>
      <c r="D17" s="26">
        <f>SUM(D15:D16)</f>
        <v>0</v>
      </c>
      <c r="E17" s="26">
        <f>SUM(E15:E16)</f>
        <v>0</v>
      </c>
      <c r="F17" s="26">
        <f>SUM(F15:F16)</f>
        <v>0</v>
      </c>
      <c r="G17" s="26">
        <f>SUM(G15:G16)</f>
        <v>0</v>
      </c>
      <c r="H17" s="27">
        <f>SUM(H15:H16)</f>
        <v>0</v>
      </c>
    </row>
    <row r="19" spans="1:8" ht="21" customHeight="1">
      <c r="A19" s="1162" t="s">
        <v>258</v>
      </c>
      <c r="B19" s="1162"/>
      <c r="C19" s="1162"/>
      <c r="D19" s="1162"/>
      <c r="E19" s="1162"/>
      <c r="F19" s="1162"/>
      <c r="G19" s="1162"/>
      <c r="H19" s="1162"/>
    </row>
    <row r="20" spans="1:8" ht="21" customHeight="1">
      <c r="A20" s="1" t="s">
        <v>288</v>
      </c>
      <c r="B20" s="2" t="s">
        <v>289</v>
      </c>
      <c r="C20" s="2" t="s">
        <v>290</v>
      </c>
      <c r="D20" s="1159" t="s">
        <v>301</v>
      </c>
      <c r="E20" s="1159"/>
      <c r="F20" s="1159"/>
      <c r="G20" s="1159"/>
      <c r="H20" s="1159"/>
    </row>
    <row r="21" spans="1:8" ht="21" customHeight="1">
      <c r="A21" s="3"/>
      <c r="B21" s="4"/>
      <c r="C21" s="5" t="s">
        <v>291</v>
      </c>
      <c r="D21" s="6" t="s">
        <v>292</v>
      </c>
      <c r="E21" s="7" t="s">
        <v>293</v>
      </c>
      <c r="F21" s="6" t="s">
        <v>294</v>
      </c>
      <c r="G21" s="6" t="s">
        <v>295</v>
      </c>
      <c r="H21" s="6" t="s">
        <v>296</v>
      </c>
    </row>
    <row r="22" spans="1:8" ht="21" customHeight="1">
      <c r="A22" s="8" t="s">
        <v>297</v>
      </c>
      <c r="B22" s="9"/>
      <c r="C22" s="9">
        <v>20000</v>
      </c>
      <c r="D22" s="9">
        <f>+B22*5000</f>
        <v>0</v>
      </c>
      <c r="E22" s="9">
        <f>+(15000*B22)*0.21</f>
        <v>0</v>
      </c>
      <c r="F22" s="9">
        <f>+(15000*B22)*0.105</f>
        <v>0</v>
      </c>
      <c r="G22" s="9">
        <f>+(15000*B22)*0.053</f>
        <v>0</v>
      </c>
      <c r="H22" s="9">
        <f>+(15000*B22)*0.632</f>
        <v>0</v>
      </c>
    </row>
    <row r="23" spans="1:8" ht="21" customHeight="1">
      <c r="A23" s="8" t="s">
        <v>297</v>
      </c>
      <c r="B23" s="9"/>
      <c r="C23" s="9">
        <v>20000</v>
      </c>
      <c r="D23" s="9">
        <f>+B23*5000</f>
        <v>0</v>
      </c>
      <c r="E23" s="9">
        <f>+(15000*B23)*0.21</f>
        <v>0</v>
      </c>
      <c r="F23" s="9">
        <f>+(15000*B23)*0.105</f>
        <v>0</v>
      </c>
      <c r="G23" s="9">
        <f>+(15000*B23)*0.053</f>
        <v>0</v>
      </c>
      <c r="H23" s="9">
        <f>+(15000*B23)*0.632</f>
        <v>0</v>
      </c>
    </row>
    <row r="24" spans="1:8" ht="21" customHeight="1">
      <c r="A24" s="23" t="s">
        <v>0</v>
      </c>
      <c r="B24" s="24"/>
      <c r="C24" s="25"/>
      <c r="D24" s="26">
        <f>SUM(D22:D23)</f>
        <v>0</v>
      </c>
      <c r="E24" s="26">
        <f>SUM(E22:E23)</f>
        <v>0</v>
      </c>
      <c r="F24" s="26">
        <f>SUM(F22:F23)</f>
        <v>0</v>
      </c>
      <c r="G24" s="26">
        <f>SUM(G22:G23)</f>
        <v>0</v>
      </c>
      <c r="H24" s="27">
        <f>SUM(H22:H23)</f>
        <v>0</v>
      </c>
    </row>
  </sheetData>
  <mergeCells count="6">
    <mergeCell ref="D20:H20"/>
    <mergeCell ref="D6:H6"/>
    <mergeCell ref="A5:H5"/>
    <mergeCell ref="A12:H12"/>
    <mergeCell ref="D13:H13"/>
    <mergeCell ref="A19:H19"/>
  </mergeCells>
  <pageMargins left="0.26" right="0.37" top="0.54" bottom="0.41" header="0.24" footer="0.24"/>
  <pageSetup paperSize="9" orientation="landscape" r:id="rId1"/>
  <headerFooter alignWithMargins="0">
    <oddFooter>&amp;C&amp;8หน้า &amp;P&amp;R&amp;8&amp;F/&amp;A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  <pageSetUpPr fitToPage="1"/>
  </sheetPr>
  <dimension ref="A1:AO34"/>
  <sheetViews>
    <sheetView showGridLines="0" zoomScaleNormal="100" zoomScaleSheetLayoutView="90" workbookViewId="0">
      <selection activeCell="P2" sqref="P2"/>
    </sheetView>
  </sheetViews>
  <sheetFormatPr defaultRowHeight="21" customHeight="1"/>
  <cols>
    <col min="1" max="1" width="6.42578125" style="369" customWidth="1"/>
    <col min="2" max="2" width="15.5703125" style="371" customWidth="1"/>
    <col min="3" max="3" width="20" style="371" bestFit="1" customWidth="1"/>
    <col min="4" max="4" width="8.85546875" style="371" customWidth="1"/>
    <col min="5" max="5" width="16.140625" style="375" bestFit="1" customWidth="1"/>
    <col min="6" max="6" width="16.28515625" style="369" hidden="1" customWidth="1"/>
    <col min="7" max="7" width="9.85546875" style="369" customWidth="1"/>
    <col min="8" max="8" width="1.85546875" style="369" customWidth="1"/>
    <col min="9" max="9" width="8.7109375" style="369" bestFit="1" customWidth="1"/>
    <col min="10" max="10" width="16.140625" style="369" bestFit="1" customWidth="1"/>
    <col min="11" max="11" width="15.42578125" style="369" hidden="1" customWidth="1"/>
    <col min="12" max="12" width="11.5703125" style="369" bestFit="1" customWidth="1"/>
    <col min="13" max="13" width="9.85546875" style="369" bestFit="1" customWidth="1"/>
    <col min="14" max="15" width="9.140625" style="369"/>
    <col min="16" max="16" width="17.85546875" style="369" bestFit="1" customWidth="1"/>
    <col min="17" max="17" width="20.85546875" style="369" bestFit="1" customWidth="1"/>
    <col min="18" max="18" width="8.7109375" style="369" bestFit="1" customWidth="1"/>
    <col min="19" max="19" width="16.85546875" style="369" bestFit="1" customWidth="1"/>
    <col min="20" max="20" width="17.7109375" style="369" bestFit="1" customWidth="1"/>
    <col min="21" max="21" width="8.7109375" style="369" bestFit="1" customWidth="1"/>
    <col min="22" max="22" width="9.140625" style="369"/>
    <col min="23" max="23" width="8.7109375" style="369" bestFit="1" customWidth="1"/>
    <col min="24" max="24" width="16.85546875" style="369" bestFit="1" customWidth="1"/>
    <col min="25" max="25" width="17.7109375" style="369" bestFit="1" customWidth="1"/>
    <col min="26" max="26" width="8.7109375" style="369" bestFit="1" customWidth="1"/>
    <col min="27" max="29" width="9.140625" style="369"/>
    <col min="30" max="30" width="17.85546875" style="369" bestFit="1" customWidth="1"/>
    <col min="31" max="31" width="20.85546875" style="369" bestFit="1" customWidth="1"/>
    <col min="32" max="32" width="8.7109375" style="369" bestFit="1" customWidth="1"/>
    <col min="33" max="33" width="16.85546875" style="369" bestFit="1" customWidth="1"/>
    <col min="34" max="34" width="17.7109375" style="369" bestFit="1" customWidth="1"/>
    <col min="35" max="35" width="8.7109375" style="369" bestFit="1" customWidth="1"/>
    <col min="36" max="36" width="9.140625" style="369"/>
    <col min="37" max="37" width="8.7109375" style="369" bestFit="1" customWidth="1"/>
    <col min="38" max="38" width="16.85546875" style="369" bestFit="1" customWidth="1"/>
    <col min="39" max="39" width="17.7109375" style="369" bestFit="1" customWidth="1"/>
    <col min="40" max="40" width="8.7109375" style="369" bestFit="1" customWidth="1"/>
    <col min="41" max="256" width="9.140625" style="369"/>
    <col min="257" max="257" width="6.42578125" style="369" customWidth="1"/>
    <col min="258" max="258" width="15.5703125" style="369" customWidth="1"/>
    <col min="259" max="259" width="20" style="369" bestFit="1" customWidth="1"/>
    <col min="260" max="260" width="5.85546875" style="369" bestFit="1" customWidth="1"/>
    <col min="261" max="261" width="16.140625" style="369" bestFit="1" customWidth="1"/>
    <col min="262" max="262" width="16.28515625" style="369" customWidth="1"/>
    <col min="263" max="263" width="9.85546875" style="369" customWidth="1"/>
    <col min="264" max="264" width="1.85546875" style="369" customWidth="1"/>
    <col min="265" max="265" width="5.85546875" style="369" bestFit="1" customWidth="1"/>
    <col min="266" max="266" width="16.140625" style="369" bestFit="1" customWidth="1"/>
    <col min="267" max="267" width="15.42578125" style="369" customWidth="1"/>
    <col min="268" max="268" width="11.5703125" style="369" bestFit="1" customWidth="1"/>
    <col min="269" max="269" width="9.85546875" style="369" bestFit="1" customWidth="1"/>
    <col min="270" max="512" width="9.140625" style="369"/>
    <col min="513" max="513" width="6.42578125" style="369" customWidth="1"/>
    <col min="514" max="514" width="15.5703125" style="369" customWidth="1"/>
    <col min="515" max="515" width="20" style="369" bestFit="1" customWidth="1"/>
    <col min="516" max="516" width="5.85546875" style="369" bestFit="1" customWidth="1"/>
    <col min="517" max="517" width="16.140625" style="369" bestFit="1" customWidth="1"/>
    <col min="518" max="518" width="16.28515625" style="369" customWidth="1"/>
    <col min="519" max="519" width="9.85546875" style="369" customWidth="1"/>
    <col min="520" max="520" width="1.85546875" style="369" customWidth="1"/>
    <col min="521" max="521" width="5.85546875" style="369" bestFit="1" customWidth="1"/>
    <col min="522" max="522" width="16.140625" style="369" bestFit="1" customWidth="1"/>
    <col min="523" max="523" width="15.42578125" style="369" customWidth="1"/>
    <col min="524" max="524" width="11.5703125" style="369" bestFit="1" customWidth="1"/>
    <col min="525" max="525" width="9.85546875" style="369" bestFit="1" customWidth="1"/>
    <col min="526" max="768" width="9.140625" style="369"/>
    <col min="769" max="769" width="6.42578125" style="369" customWidth="1"/>
    <col min="770" max="770" width="15.5703125" style="369" customWidth="1"/>
    <col min="771" max="771" width="20" style="369" bestFit="1" customWidth="1"/>
    <col min="772" max="772" width="5.85546875" style="369" bestFit="1" customWidth="1"/>
    <col min="773" max="773" width="16.140625" style="369" bestFit="1" customWidth="1"/>
    <col min="774" max="774" width="16.28515625" style="369" customWidth="1"/>
    <col min="775" max="775" width="9.85546875" style="369" customWidth="1"/>
    <col min="776" max="776" width="1.85546875" style="369" customWidth="1"/>
    <col min="777" max="777" width="5.85546875" style="369" bestFit="1" customWidth="1"/>
    <col min="778" max="778" width="16.140625" style="369" bestFit="1" customWidth="1"/>
    <col min="779" max="779" width="15.42578125" style="369" customWidth="1"/>
    <col min="780" max="780" width="11.5703125" style="369" bestFit="1" customWidth="1"/>
    <col min="781" max="781" width="9.85546875" style="369" bestFit="1" customWidth="1"/>
    <col min="782" max="1024" width="9.140625" style="369"/>
    <col min="1025" max="1025" width="6.42578125" style="369" customWidth="1"/>
    <col min="1026" max="1026" width="15.5703125" style="369" customWidth="1"/>
    <col min="1027" max="1027" width="20" style="369" bestFit="1" customWidth="1"/>
    <col min="1028" max="1028" width="5.85546875" style="369" bestFit="1" customWidth="1"/>
    <col min="1029" max="1029" width="16.140625" style="369" bestFit="1" customWidth="1"/>
    <col min="1030" max="1030" width="16.28515625" style="369" customWidth="1"/>
    <col min="1031" max="1031" width="9.85546875" style="369" customWidth="1"/>
    <col min="1032" max="1032" width="1.85546875" style="369" customWidth="1"/>
    <col min="1033" max="1033" width="5.85546875" style="369" bestFit="1" customWidth="1"/>
    <col min="1034" max="1034" width="16.140625" style="369" bestFit="1" customWidth="1"/>
    <col min="1035" max="1035" width="15.42578125" style="369" customWidth="1"/>
    <col min="1036" max="1036" width="11.5703125" style="369" bestFit="1" customWidth="1"/>
    <col min="1037" max="1037" width="9.85546875" style="369" bestFit="1" customWidth="1"/>
    <col min="1038" max="1280" width="9.140625" style="369"/>
    <col min="1281" max="1281" width="6.42578125" style="369" customWidth="1"/>
    <col min="1282" max="1282" width="15.5703125" style="369" customWidth="1"/>
    <col min="1283" max="1283" width="20" style="369" bestFit="1" customWidth="1"/>
    <col min="1284" max="1284" width="5.85546875" style="369" bestFit="1" customWidth="1"/>
    <col min="1285" max="1285" width="16.140625" style="369" bestFit="1" customWidth="1"/>
    <col min="1286" max="1286" width="16.28515625" style="369" customWidth="1"/>
    <col min="1287" max="1287" width="9.85546875" style="369" customWidth="1"/>
    <col min="1288" max="1288" width="1.85546875" style="369" customWidth="1"/>
    <col min="1289" max="1289" width="5.85546875" style="369" bestFit="1" customWidth="1"/>
    <col min="1290" max="1290" width="16.140625" style="369" bestFit="1" customWidth="1"/>
    <col min="1291" max="1291" width="15.42578125" style="369" customWidth="1"/>
    <col min="1292" max="1292" width="11.5703125" style="369" bestFit="1" customWidth="1"/>
    <col min="1293" max="1293" width="9.85546875" style="369" bestFit="1" customWidth="1"/>
    <col min="1294" max="1536" width="9.140625" style="369"/>
    <col min="1537" max="1537" width="6.42578125" style="369" customWidth="1"/>
    <col min="1538" max="1538" width="15.5703125" style="369" customWidth="1"/>
    <col min="1539" max="1539" width="20" style="369" bestFit="1" customWidth="1"/>
    <col min="1540" max="1540" width="5.85546875" style="369" bestFit="1" customWidth="1"/>
    <col min="1541" max="1541" width="16.140625" style="369" bestFit="1" customWidth="1"/>
    <col min="1542" max="1542" width="16.28515625" style="369" customWidth="1"/>
    <col min="1543" max="1543" width="9.85546875" style="369" customWidth="1"/>
    <col min="1544" max="1544" width="1.85546875" style="369" customWidth="1"/>
    <col min="1545" max="1545" width="5.85546875" style="369" bestFit="1" customWidth="1"/>
    <col min="1546" max="1546" width="16.140625" style="369" bestFit="1" customWidth="1"/>
    <col min="1547" max="1547" width="15.42578125" style="369" customWidth="1"/>
    <col min="1548" max="1548" width="11.5703125" style="369" bestFit="1" customWidth="1"/>
    <col min="1549" max="1549" width="9.85546875" style="369" bestFit="1" customWidth="1"/>
    <col min="1550" max="1792" width="9.140625" style="369"/>
    <col min="1793" max="1793" width="6.42578125" style="369" customWidth="1"/>
    <col min="1794" max="1794" width="15.5703125" style="369" customWidth="1"/>
    <col min="1795" max="1795" width="20" style="369" bestFit="1" customWidth="1"/>
    <col min="1796" max="1796" width="5.85546875" style="369" bestFit="1" customWidth="1"/>
    <col min="1797" max="1797" width="16.140625" style="369" bestFit="1" customWidth="1"/>
    <col min="1798" max="1798" width="16.28515625" style="369" customWidth="1"/>
    <col min="1799" max="1799" width="9.85546875" style="369" customWidth="1"/>
    <col min="1800" max="1800" width="1.85546875" style="369" customWidth="1"/>
    <col min="1801" max="1801" width="5.85546875" style="369" bestFit="1" customWidth="1"/>
    <col min="1802" max="1802" width="16.140625" style="369" bestFit="1" customWidth="1"/>
    <col min="1803" max="1803" width="15.42578125" style="369" customWidth="1"/>
    <col min="1804" max="1804" width="11.5703125" style="369" bestFit="1" customWidth="1"/>
    <col min="1805" max="1805" width="9.85546875" style="369" bestFit="1" customWidth="1"/>
    <col min="1806" max="2048" width="9.140625" style="369"/>
    <col min="2049" max="2049" width="6.42578125" style="369" customWidth="1"/>
    <col min="2050" max="2050" width="15.5703125" style="369" customWidth="1"/>
    <col min="2051" max="2051" width="20" style="369" bestFit="1" customWidth="1"/>
    <col min="2052" max="2052" width="5.85546875" style="369" bestFit="1" customWidth="1"/>
    <col min="2053" max="2053" width="16.140625" style="369" bestFit="1" customWidth="1"/>
    <col min="2054" max="2054" width="16.28515625" style="369" customWidth="1"/>
    <col min="2055" max="2055" width="9.85546875" style="369" customWidth="1"/>
    <col min="2056" max="2056" width="1.85546875" style="369" customWidth="1"/>
    <col min="2057" max="2057" width="5.85546875" style="369" bestFit="1" customWidth="1"/>
    <col min="2058" max="2058" width="16.140625" style="369" bestFit="1" customWidth="1"/>
    <col min="2059" max="2059" width="15.42578125" style="369" customWidth="1"/>
    <col min="2060" max="2060" width="11.5703125" style="369" bestFit="1" customWidth="1"/>
    <col min="2061" max="2061" width="9.85546875" style="369" bestFit="1" customWidth="1"/>
    <col min="2062" max="2304" width="9.140625" style="369"/>
    <col min="2305" max="2305" width="6.42578125" style="369" customWidth="1"/>
    <col min="2306" max="2306" width="15.5703125" style="369" customWidth="1"/>
    <col min="2307" max="2307" width="20" style="369" bestFit="1" customWidth="1"/>
    <col min="2308" max="2308" width="5.85546875" style="369" bestFit="1" customWidth="1"/>
    <col min="2309" max="2309" width="16.140625" style="369" bestFit="1" customWidth="1"/>
    <col min="2310" max="2310" width="16.28515625" style="369" customWidth="1"/>
    <col min="2311" max="2311" width="9.85546875" style="369" customWidth="1"/>
    <col min="2312" max="2312" width="1.85546875" style="369" customWidth="1"/>
    <col min="2313" max="2313" width="5.85546875" style="369" bestFit="1" customWidth="1"/>
    <col min="2314" max="2314" width="16.140625" style="369" bestFit="1" customWidth="1"/>
    <col min="2315" max="2315" width="15.42578125" style="369" customWidth="1"/>
    <col min="2316" max="2316" width="11.5703125" style="369" bestFit="1" customWidth="1"/>
    <col min="2317" max="2317" width="9.85546875" style="369" bestFit="1" customWidth="1"/>
    <col min="2318" max="2560" width="9.140625" style="369"/>
    <col min="2561" max="2561" width="6.42578125" style="369" customWidth="1"/>
    <col min="2562" max="2562" width="15.5703125" style="369" customWidth="1"/>
    <col min="2563" max="2563" width="20" style="369" bestFit="1" customWidth="1"/>
    <col min="2564" max="2564" width="5.85546875" style="369" bestFit="1" customWidth="1"/>
    <col min="2565" max="2565" width="16.140625" style="369" bestFit="1" customWidth="1"/>
    <col min="2566" max="2566" width="16.28515625" style="369" customWidth="1"/>
    <col min="2567" max="2567" width="9.85546875" style="369" customWidth="1"/>
    <col min="2568" max="2568" width="1.85546875" style="369" customWidth="1"/>
    <col min="2569" max="2569" width="5.85546875" style="369" bestFit="1" customWidth="1"/>
    <col min="2570" max="2570" width="16.140625" style="369" bestFit="1" customWidth="1"/>
    <col min="2571" max="2571" width="15.42578125" style="369" customWidth="1"/>
    <col min="2572" max="2572" width="11.5703125" style="369" bestFit="1" customWidth="1"/>
    <col min="2573" max="2573" width="9.85546875" style="369" bestFit="1" customWidth="1"/>
    <col min="2574" max="2816" width="9.140625" style="369"/>
    <col min="2817" max="2817" width="6.42578125" style="369" customWidth="1"/>
    <col min="2818" max="2818" width="15.5703125" style="369" customWidth="1"/>
    <col min="2819" max="2819" width="20" style="369" bestFit="1" customWidth="1"/>
    <col min="2820" max="2820" width="5.85546875" style="369" bestFit="1" customWidth="1"/>
    <col min="2821" max="2821" width="16.140625" style="369" bestFit="1" customWidth="1"/>
    <col min="2822" max="2822" width="16.28515625" style="369" customWidth="1"/>
    <col min="2823" max="2823" width="9.85546875" style="369" customWidth="1"/>
    <col min="2824" max="2824" width="1.85546875" style="369" customWidth="1"/>
    <col min="2825" max="2825" width="5.85546875" style="369" bestFit="1" customWidth="1"/>
    <col min="2826" max="2826" width="16.140625" style="369" bestFit="1" customWidth="1"/>
    <col min="2827" max="2827" width="15.42578125" style="369" customWidth="1"/>
    <col min="2828" max="2828" width="11.5703125" style="369" bestFit="1" customWidth="1"/>
    <col min="2829" max="2829" width="9.85546875" style="369" bestFit="1" customWidth="1"/>
    <col min="2830" max="3072" width="9.140625" style="369"/>
    <col min="3073" max="3073" width="6.42578125" style="369" customWidth="1"/>
    <col min="3074" max="3074" width="15.5703125" style="369" customWidth="1"/>
    <col min="3075" max="3075" width="20" style="369" bestFit="1" customWidth="1"/>
    <col min="3076" max="3076" width="5.85546875" style="369" bestFit="1" customWidth="1"/>
    <col min="3077" max="3077" width="16.140625" style="369" bestFit="1" customWidth="1"/>
    <col min="3078" max="3078" width="16.28515625" style="369" customWidth="1"/>
    <col min="3079" max="3079" width="9.85546875" style="369" customWidth="1"/>
    <col min="3080" max="3080" width="1.85546875" style="369" customWidth="1"/>
    <col min="3081" max="3081" width="5.85546875" style="369" bestFit="1" customWidth="1"/>
    <col min="3082" max="3082" width="16.140625" style="369" bestFit="1" customWidth="1"/>
    <col min="3083" max="3083" width="15.42578125" style="369" customWidth="1"/>
    <col min="3084" max="3084" width="11.5703125" style="369" bestFit="1" customWidth="1"/>
    <col min="3085" max="3085" width="9.85546875" style="369" bestFit="1" customWidth="1"/>
    <col min="3086" max="3328" width="9.140625" style="369"/>
    <col min="3329" max="3329" width="6.42578125" style="369" customWidth="1"/>
    <col min="3330" max="3330" width="15.5703125" style="369" customWidth="1"/>
    <col min="3331" max="3331" width="20" style="369" bestFit="1" customWidth="1"/>
    <col min="3332" max="3332" width="5.85546875" style="369" bestFit="1" customWidth="1"/>
    <col min="3333" max="3333" width="16.140625" style="369" bestFit="1" customWidth="1"/>
    <col min="3334" max="3334" width="16.28515625" style="369" customWidth="1"/>
    <col min="3335" max="3335" width="9.85546875" style="369" customWidth="1"/>
    <col min="3336" max="3336" width="1.85546875" style="369" customWidth="1"/>
    <col min="3337" max="3337" width="5.85546875" style="369" bestFit="1" customWidth="1"/>
    <col min="3338" max="3338" width="16.140625" style="369" bestFit="1" customWidth="1"/>
    <col min="3339" max="3339" width="15.42578125" style="369" customWidth="1"/>
    <col min="3340" max="3340" width="11.5703125" style="369" bestFit="1" customWidth="1"/>
    <col min="3341" max="3341" width="9.85546875" style="369" bestFit="1" customWidth="1"/>
    <col min="3342" max="3584" width="9.140625" style="369"/>
    <col min="3585" max="3585" width="6.42578125" style="369" customWidth="1"/>
    <col min="3586" max="3586" width="15.5703125" style="369" customWidth="1"/>
    <col min="3587" max="3587" width="20" style="369" bestFit="1" customWidth="1"/>
    <col min="3588" max="3588" width="5.85546875" style="369" bestFit="1" customWidth="1"/>
    <col min="3589" max="3589" width="16.140625" style="369" bestFit="1" customWidth="1"/>
    <col min="3590" max="3590" width="16.28515625" style="369" customWidth="1"/>
    <col min="3591" max="3591" width="9.85546875" style="369" customWidth="1"/>
    <col min="3592" max="3592" width="1.85546875" style="369" customWidth="1"/>
    <col min="3593" max="3593" width="5.85546875" style="369" bestFit="1" customWidth="1"/>
    <col min="3594" max="3594" width="16.140625" style="369" bestFit="1" customWidth="1"/>
    <col min="3595" max="3595" width="15.42578125" style="369" customWidth="1"/>
    <col min="3596" max="3596" width="11.5703125" style="369" bestFit="1" customWidth="1"/>
    <col min="3597" max="3597" width="9.85546875" style="369" bestFit="1" customWidth="1"/>
    <col min="3598" max="3840" width="9.140625" style="369"/>
    <col min="3841" max="3841" width="6.42578125" style="369" customWidth="1"/>
    <col min="3842" max="3842" width="15.5703125" style="369" customWidth="1"/>
    <col min="3843" max="3843" width="20" style="369" bestFit="1" customWidth="1"/>
    <col min="3844" max="3844" width="5.85546875" style="369" bestFit="1" customWidth="1"/>
    <col min="3845" max="3845" width="16.140625" style="369" bestFit="1" customWidth="1"/>
    <col min="3846" max="3846" width="16.28515625" style="369" customWidth="1"/>
    <col min="3847" max="3847" width="9.85546875" style="369" customWidth="1"/>
    <col min="3848" max="3848" width="1.85546875" style="369" customWidth="1"/>
    <col min="3849" max="3849" width="5.85546875" style="369" bestFit="1" customWidth="1"/>
    <col min="3850" max="3850" width="16.140625" style="369" bestFit="1" customWidth="1"/>
    <col min="3851" max="3851" width="15.42578125" style="369" customWidth="1"/>
    <col min="3852" max="3852" width="11.5703125" style="369" bestFit="1" customWidth="1"/>
    <col min="3853" max="3853" width="9.85546875" style="369" bestFit="1" customWidth="1"/>
    <col min="3854" max="4096" width="9.140625" style="369"/>
    <col min="4097" max="4097" width="6.42578125" style="369" customWidth="1"/>
    <col min="4098" max="4098" width="15.5703125" style="369" customWidth="1"/>
    <col min="4099" max="4099" width="20" style="369" bestFit="1" customWidth="1"/>
    <col min="4100" max="4100" width="5.85546875" style="369" bestFit="1" customWidth="1"/>
    <col min="4101" max="4101" width="16.140625" style="369" bestFit="1" customWidth="1"/>
    <col min="4102" max="4102" width="16.28515625" style="369" customWidth="1"/>
    <col min="4103" max="4103" width="9.85546875" style="369" customWidth="1"/>
    <col min="4104" max="4104" width="1.85546875" style="369" customWidth="1"/>
    <col min="4105" max="4105" width="5.85546875" style="369" bestFit="1" customWidth="1"/>
    <col min="4106" max="4106" width="16.140625" style="369" bestFit="1" customWidth="1"/>
    <col min="4107" max="4107" width="15.42578125" style="369" customWidth="1"/>
    <col min="4108" max="4108" width="11.5703125" style="369" bestFit="1" customWidth="1"/>
    <col min="4109" max="4109" width="9.85546875" style="369" bestFit="1" customWidth="1"/>
    <col min="4110" max="4352" width="9.140625" style="369"/>
    <col min="4353" max="4353" width="6.42578125" style="369" customWidth="1"/>
    <col min="4354" max="4354" width="15.5703125" style="369" customWidth="1"/>
    <col min="4355" max="4355" width="20" style="369" bestFit="1" customWidth="1"/>
    <col min="4356" max="4356" width="5.85546875" style="369" bestFit="1" customWidth="1"/>
    <col min="4357" max="4357" width="16.140625" style="369" bestFit="1" customWidth="1"/>
    <col min="4358" max="4358" width="16.28515625" style="369" customWidth="1"/>
    <col min="4359" max="4359" width="9.85546875" style="369" customWidth="1"/>
    <col min="4360" max="4360" width="1.85546875" style="369" customWidth="1"/>
    <col min="4361" max="4361" width="5.85546875" style="369" bestFit="1" customWidth="1"/>
    <col min="4362" max="4362" width="16.140625" style="369" bestFit="1" customWidth="1"/>
    <col min="4363" max="4363" width="15.42578125" style="369" customWidth="1"/>
    <col min="4364" max="4364" width="11.5703125" style="369" bestFit="1" customWidth="1"/>
    <col min="4365" max="4365" width="9.85546875" style="369" bestFit="1" customWidth="1"/>
    <col min="4366" max="4608" width="9.140625" style="369"/>
    <col min="4609" max="4609" width="6.42578125" style="369" customWidth="1"/>
    <col min="4610" max="4610" width="15.5703125" style="369" customWidth="1"/>
    <col min="4611" max="4611" width="20" style="369" bestFit="1" customWidth="1"/>
    <col min="4612" max="4612" width="5.85546875" style="369" bestFit="1" customWidth="1"/>
    <col min="4613" max="4613" width="16.140625" style="369" bestFit="1" customWidth="1"/>
    <col min="4614" max="4614" width="16.28515625" style="369" customWidth="1"/>
    <col min="4615" max="4615" width="9.85546875" style="369" customWidth="1"/>
    <col min="4616" max="4616" width="1.85546875" style="369" customWidth="1"/>
    <col min="4617" max="4617" width="5.85546875" style="369" bestFit="1" customWidth="1"/>
    <col min="4618" max="4618" width="16.140625" style="369" bestFit="1" customWidth="1"/>
    <col min="4619" max="4619" width="15.42578125" style="369" customWidth="1"/>
    <col min="4620" max="4620" width="11.5703125" style="369" bestFit="1" customWidth="1"/>
    <col min="4621" max="4621" width="9.85546875" style="369" bestFit="1" customWidth="1"/>
    <col min="4622" max="4864" width="9.140625" style="369"/>
    <col min="4865" max="4865" width="6.42578125" style="369" customWidth="1"/>
    <col min="4866" max="4866" width="15.5703125" style="369" customWidth="1"/>
    <col min="4867" max="4867" width="20" style="369" bestFit="1" customWidth="1"/>
    <col min="4868" max="4868" width="5.85546875" style="369" bestFit="1" customWidth="1"/>
    <col min="4869" max="4869" width="16.140625" style="369" bestFit="1" customWidth="1"/>
    <col min="4870" max="4870" width="16.28515625" style="369" customWidth="1"/>
    <col min="4871" max="4871" width="9.85546875" style="369" customWidth="1"/>
    <col min="4872" max="4872" width="1.85546875" style="369" customWidth="1"/>
    <col min="4873" max="4873" width="5.85546875" style="369" bestFit="1" customWidth="1"/>
    <col min="4874" max="4874" width="16.140625" style="369" bestFit="1" customWidth="1"/>
    <col min="4875" max="4875" width="15.42578125" style="369" customWidth="1"/>
    <col min="4876" max="4876" width="11.5703125" style="369" bestFit="1" customWidth="1"/>
    <col min="4877" max="4877" width="9.85546875" style="369" bestFit="1" customWidth="1"/>
    <col min="4878" max="5120" width="9.140625" style="369"/>
    <col min="5121" max="5121" width="6.42578125" style="369" customWidth="1"/>
    <col min="5122" max="5122" width="15.5703125" style="369" customWidth="1"/>
    <col min="5123" max="5123" width="20" style="369" bestFit="1" customWidth="1"/>
    <col min="5124" max="5124" width="5.85546875" style="369" bestFit="1" customWidth="1"/>
    <col min="5125" max="5125" width="16.140625" style="369" bestFit="1" customWidth="1"/>
    <col min="5126" max="5126" width="16.28515625" style="369" customWidth="1"/>
    <col min="5127" max="5127" width="9.85546875" style="369" customWidth="1"/>
    <col min="5128" max="5128" width="1.85546875" style="369" customWidth="1"/>
    <col min="5129" max="5129" width="5.85546875" style="369" bestFit="1" customWidth="1"/>
    <col min="5130" max="5130" width="16.140625" style="369" bestFit="1" customWidth="1"/>
    <col min="5131" max="5131" width="15.42578125" style="369" customWidth="1"/>
    <col min="5132" max="5132" width="11.5703125" style="369" bestFit="1" customWidth="1"/>
    <col min="5133" max="5133" width="9.85546875" style="369" bestFit="1" customWidth="1"/>
    <col min="5134" max="5376" width="9.140625" style="369"/>
    <col min="5377" max="5377" width="6.42578125" style="369" customWidth="1"/>
    <col min="5378" max="5378" width="15.5703125" style="369" customWidth="1"/>
    <col min="5379" max="5379" width="20" style="369" bestFit="1" customWidth="1"/>
    <col min="5380" max="5380" width="5.85546875" style="369" bestFit="1" customWidth="1"/>
    <col min="5381" max="5381" width="16.140625" style="369" bestFit="1" customWidth="1"/>
    <col min="5382" max="5382" width="16.28515625" style="369" customWidth="1"/>
    <col min="5383" max="5383" width="9.85546875" style="369" customWidth="1"/>
    <col min="5384" max="5384" width="1.85546875" style="369" customWidth="1"/>
    <col min="5385" max="5385" width="5.85546875" style="369" bestFit="1" customWidth="1"/>
    <col min="5386" max="5386" width="16.140625" style="369" bestFit="1" customWidth="1"/>
    <col min="5387" max="5387" width="15.42578125" style="369" customWidth="1"/>
    <col min="5388" max="5388" width="11.5703125" style="369" bestFit="1" customWidth="1"/>
    <col min="5389" max="5389" width="9.85546875" style="369" bestFit="1" customWidth="1"/>
    <col min="5390" max="5632" width="9.140625" style="369"/>
    <col min="5633" max="5633" width="6.42578125" style="369" customWidth="1"/>
    <col min="5634" max="5634" width="15.5703125" style="369" customWidth="1"/>
    <col min="5635" max="5635" width="20" style="369" bestFit="1" customWidth="1"/>
    <col min="5636" max="5636" width="5.85546875" style="369" bestFit="1" customWidth="1"/>
    <col min="5637" max="5637" width="16.140625" style="369" bestFit="1" customWidth="1"/>
    <col min="5638" max="5638" width="16.28515625" style="369" customWidth="1"/>
    <col min="5639" max="5639" width="9.85546875" style="369" customWidth="1"/>
    <col min="5640" max="5640" width="1.85546875" style="369" customWidth="1"/>
    <col min="5641" max="5641" width="5.85546875" style="369" bestFit="1" customWidth="1"/>
    <col min="5642" max="5642" width="16.140625" style="369" bestFit="1" customWidth="1"/>
    <col min="5643" max="5643" width="15.42578125" style="369" customWidth="1"/>
    <col min="5644" max="5644" width="11.5703125" style="369" bestFit="1" customWidth="1"/>
    <col min="5645" max="5645" width="9.85546875" style="369" bestFit="1" customWidth="1"/>
    <col min="5646" max="5888" width="9.140625" style="369"/>
    <col min="5889" max="5889" width="6.42578125" style="369" customWidth="1"/>
    <col min="5890" max="5890" width="15.5703125" style="369" customWidth="1"/>
    <col min="5891" max="5891" width="20" style="369" bestFit="1" customWidth="1"/>
    <col min="5892" max="5892" width="5.85546875" style="369" bestFit="1" customWidth="1"/>
    <col min="5893" max="5893" width="16.140625" style="369" bestFit="1" customWidth="1"/>
    <col min="5894" max="5894" width="16.28515625" style="369" customWidth="1"/>
    <col min="5895" max="5895" width="9.85546875" style="369" customWidth="1"/>
    <col min="5896" max="5896" width="1.85546875" style="369" customWidth="1"/>
    <col min="5897" max="5897" width="5.85546875" style="369" bestFit="1" customWidth="1"/>
    <col min="5898" max="5898" width="16.140625" style="369" bestFit="1" customWidth="1"/>
    <col min="5899" max="5899" width="15.42578125" style="369" customWidth="1"/>
    <col min="5900" max="5900" width="11.5703125" style="369" bestFit="1" customWidth="1"/>
    <col min="5901" max="5901" width="9.85546875" style="369" bestFit="1" customWidth="1"/>
    <col min="5902" max="6144" width="9.140625" style="369"/>
    <col min="6145" max="6145" width="6.42578125" style="369" customWidth="1"/>
    <col min="6146" max="6146" width="15.5703125" style="369" customWidth="1"/>
    <col min="6147" max="6147" width="20" style="369" bestFit="1" customWidth="1"/>
    <col min="6148" max="6148" width="5.85546875" style="369" bestFit="1" customWidth="1"/>
    <col min="6149" max="6149" width="16.140625" style="369" bestFit="1" customWidth="1"/>
    <col min="6150" max="6150" width="16.28515625" style="369" customWidth="1"/>
    <col min="6151" max="6151" width="9.85546875" style="369" customWidth="1"/>
    <col min="6152" max="6152" width="1.85546875" style="369" customWidth="1"/>
    <col min="6153" max="6153" width="5.85546875" style="369" bestFit="1" customWidth="1"/>
    <col min="6154" max="6154" width="16.140625" style="369" bestFit="1" customWidth="1"/>
    <col min="6155" max="6155" width="15.42578125" style="369" customWidth="1"/>
    <col min="6156" max="6156" width="11.5703125" style="369" bestFit="1" customWidth="1"/>
    <col min="6157" max="6157" width="9.85546875" style="369" bestFit="1" customWidth="1"/>
    <col min="6158" max="6400" width="9.140625" style="369"/>
    <col min="6401" max="6401" width="6.42578125" style="369" customWidth="1"/>
    <col min="6402" max="6402" width="15.5703125" style="369" customWidth="1"/>
    <col min="6403" max="6403" width="20" style="369" bestFit="1" customWidth="1"/>
    <col min="6404" max="6404" width="5.85546875" style="369" bestFit="1" customWidth="1"/>
    <col min="6405" max="6405" width="16.140625" style="369" bestFit="1" customWidth="1"/>
    <col min="6406" max="6406" width="16.28515625" style="369" customWidth="1"/>
    <col min="6407" max="6407" width="9.85546875" style="369" customWidth="1"/>
    <col min="6408" max="6408" width="1.85546875" style="369" customWidth="1"/>
    <col min="6409" max="6409" width="5.85546875" style="369" bestFit="1" customWidth="1"/>
    <col min="6410" max="6410" width="16.140625" style="369" bestFit="1" customWidth="1"/>
    <col min="6411" max="6411" width="15.42578125" style="369" customWidth="1"/>
    <col min="6412" max="6412" width="11.5703125" style="369" bestFit="1" customWidth="1"/>
    <col min="6413" max="6413" width="9.85546875" style="369" bestFit="1" customWidth="1"/>
    <col min="6414" max="6656" width="9.140625" style="369"/>
    <col min="6657" max="6657" width="6.42578125" style="369" customWidth="1"/>
    <col min="6658" max="6658" width="15.5703125" style="369" customWidth="1"/>
    <col min="6659" max="6659" width="20" style="369" bestFit="1" customWidth="1"/>
    <col min="6660" max="6660" width="5.85546875" style="369" bestFit="1" customWidth="1"/>
    <col min="6661" max="6661" width="16.140625" style="369" bestFit="1" customWidth="1"/>
    <col min="6662" max="6662" width="16.28515625" style="369" customWidth="1"/>
    <col min="6663" max="6663" width="9.85546875" style="369" customWidth="1"/>
    <col min="6664" max="6664" width="1.85546875" style="369" customWidth="1"/>
    <col min="6665" max="6665" width="5.85546875" style="369" bestFit="1" customWidth="1"/>
    <col min="6666" max="6666" width="16.140625" style="369" bestFit="1" customWidth="1"/>
    <col min="6667" max="6667" width="15.42578125" style="369" customWidth="1"/>
    <col min="6668" max="6668" width="11.5703125" style="369" bestFit="1" customWidth="1"/>
    <col min="6669" max="6669" width="9.85546875" style="369" bestFit="1" customWidth="1"/>
    <col min="6670" max="6912" width="9.140625" style="369"/>
    <col min="6913" max="6913" width="6.42578125" style="369" customWidth="1"/>
    <col min="6914" max="6914" width="15.5703125" style="369" customWidth="1"/>
    <col min="6915" max="6915" width="20" style="369" bestFit="1" customWidth="1"/>
    <col min="6916" max="6916" width="5.85546875" style="369" bestFit="1" customWidth="1"/>
    <col min="6917" max="6917" width="16.140625" style="369" bestFit="1" customWidth="1"/>
    <col min="6918" max="6918" width="16.28515625" style="369" customWidth="1"/>
    <col min="6919" max="6919" width="9.85546875" style="369" customWidth="1"/>
    <col min="6920" max="6920" width="1.85546875" style="369" customWidth="1"/>
    <col min="6921" max="6921" width="5.85546875" style="369" bestFit="1" customWidth="1"/>
    <col min="6922" max="6922" width="16.140625" style="369" bestFit="1" customWidth="1"/>
    <col min="6923" max="6923" width="15.42578125" style="369" customWidth="1"/>
    <col min="6924" max="6924" width="11.5703125" style="369" bestFit="1" customWidth="1"/>
    <col min="6925" max="6925" width="9.85546875" style="369" bestFit="1" customWidth="1"/>
    <col min="6926" max="7168" width="9.140625" style="369"/>
    <col min="7169" max="7169" width="6.42578125" style="369" customWidth="1"/>
    <col min="7170" max="7170" width="15.5703125" style="369" customWidth="1"/>
    <col min="7171" max="7171" width="20" style="369" bestFit="1" customWidth="1"/>
    <col min="7172" max="7172" width="5.85546875" style="369" bestFit="1" customWidth="1"/>
    <col min="7173" max="7173" width="16.140625" style="369" bestFit="1" customWidth="1"/>
    <col min="7174" max="7174" width="16.28515625" style="369" customWidth="1"/>
    <col min="7175" max="7175" width="9.85546875" style="369" customWidth="1"/>
    <col min="7176" max="7176" width="1.85546875" style="369" customWidth="1"/>
    <col min="7177" max="7177" width="5.85546875" style="369" bestFit="1" customWidth="1"/>
    <col min="7178" max="7178" width="16.140625" style="369" bestFit="1" customWidth="1"/>
    <col min="7179" max="7179" width="15.42578125" style="369" customWidth="1"/>
    <col min="7180" max="7180" width="11.5703125" style="369" bestFit="1" customWidth="1"/>
    <col min="7181" max="7181" width="9.85546875" style="369" bestFit="1" customWidth="1"/>
    <col min="7182" max="7424" width="9.140625" style="369"/>
    <col min="7425" max="7425" width="6.42578125" style="369" customWidth="1"/>
    <col min="7426" max="7426" width="15.5703125" style="369" customWidth="1"/>
    <col min="7427" max="7427" width="20" style="369" bestFit="1" customWidth="1"/>
    <col min="7428" max="7428" width="5.85546875" style="369" bestFit="1" customWidth="1"/>
    <col min="7429" max="7429" width="16.140625" style="369" bestFit="1" customWidth="1"/>
    <col min="7430" max="7430" width="16.28515625" style="369" customWidth="1"/>
    <col min="7431" max="7431" width="9.85546875" style="369" customWidth="1"/>
    <col min="7432" max="7432" width="1.85546875" style="369" customWidth="1"/>
    <col min="7433" max="7433" width="5.85546875" style="369" bestFit="1" customWidth="1"/>
    <col min="7434" max="7434" width="16.140625" style="369" bestFit="1" customWidth="1"/>
    <col min="7435" max="7435" width="15.42578125" style="369" customWidth="1"/>
    <col min="7436" max="7436" width="11.5703125" style="369" bestFit="1" customWidth="1"/>
    <col min="7437" max="7437" width="9.85546875" style="369" bestFit="1" customWidth="1"/>
    <col min="7438" max="7680" width="9.140625" style="369"/>
    <col min="7681" max="7681" width="6.42578125" style="369" customWidth="1"/>
    <col min="7682" max="7682" width="15.5703125" style="369" customWidth="1"/>
    <col min="7683" max="7683" width="20" style="369" bestFit="1" customWidth="1"/>
    <col min="7684" max="7684" width="5.85546875" style="369" bestFit="1" customWidth="1"/>
    <col min="7685" max="7685" width="16.140625" style="369" bestFit="1" customWidth="1"/>
    <col min="7686" max="7686" width="16.28515625" style="369" customWidth="1"/>
    <col min="7687" max="7687" width="9.85546875" style="369" customWidth="1"/>
    <col min="7688" max="7688" width="1.85546875" style="369" customWidth="1"/>
    <col min="7689" max="7689" width="5.85546875" style="369" bestFit="1" customWidth="1"/>
    <col min="7690" max="7690" width="16.140625" style="369" bestFit="1" customWidth="1"/>
    <col min="7691" max="7691" width="15.42578125" style="369" customWidth="1"/>
    <col min="7692" max="7692" width="11.5703125" style="369" bestFit="1" customWidth="1"/>
    <col min="7693" max="7693" width="9.85546875" style="369" bestFit="1" customWidth="1"/>
    <col min="7694" max="7936" width="9.140625" style="369"/>
    <col min="7937" max="7937" width="6.42578125" style="369" customWidth="1"/>
    <col min="7938" max="7938" width="15.5703125" style="369" customWidth="1"/>
    <col min="7939" max="7939" width="20" style="369" bestFit="1" customWidth="1"/>
    <col min="7940" max="7940" width="5.85546875" style="369" bestFit="1" customWidth="1"/>
    <col min="7941" max="7941" width="16.140625" style="369" bestFit="1" customWidth="1"/>
    <col min="7942" max="7942" width="16.28515625" style="369" customWidth="1"/>
    <col min="7943" max="7943" width="9.85546875" style="369" customWidth="1"/>
    <col min="7944" max="7944" width="1.85546875" style="369" customWidth="1"/>
    <col min="7945" max="7945" width="5.85546875" style="369" bestFit="1" customWidth="1"/>
    <col min="7946" max="7946" width="16.140625" style="369" bestFit="1" customWidth="1"/>
    <col min="7947" max="7947" width="15.42578125" style="369" customWidth="1"/>
    <col min="7948" max="7948" width="11.5703125" style="369" bestFit="1" customWidth="1"/>
    <col min="7949" max="7949" width="9.85546875" style="369" bestFit="1" customWidth="1"/>
    <col min="7950" max="8192" width="9.140625" style="369"/>
    <col min="8193" max="8193" width="6.42578125" style="369" customWidth="1"/>
    <col min="8194" max="8194" width="15.5703125" style="369" customWidth="1"/>
    <col min="8195" max="8195" width="20" style="369" bestFit="1" customWidth="1"/>
    <col min="8196" max="8196" width="5.85546875" style="369" bestFit="1" customWidth="1"/>
    <col min="8197" max="8197" width="16.140625" style="369" bestFit="1" customWidth="1"/>
    <col min="8198" max="8198" width="16.28515625" style="369" customWidth="1"/>
    <col min="8199" max="8199" width="9.85546875" style="369" customWidth="1"/>
    <col min="8200" max="8200" width="1.85546875" style="369" customWidth="1"/>
    <col min="8201" max="8201" width="5.85546875" style="369" bestFit="1" customWidth="1"/>
    <col min="8202" max="8202" width="16.140625" style="369" bestFit="1" customWidth="1"/>
    <col min="8203" max="8203" width="15.42578125" style="369" customWidth="1"/>
    <col min="8204" max="8204" width="11.5703125" style="369" bestFit="1" customWidth="1"/>
    <col min="8205" max="8205" width="9.85546875" style="369" bestFit="1" customWidth="1"/>
    <col min="8206" max="8448" width="9.140625" style="369"/>
    <col min="8449" max="8449" width="6.42578125" style="369" customWidth="1"/>
    <col min="8450" max="8450" width="15.5703125" style="369" customWidth="1"/>
    <col min="8451" max="8451" width="20" style="369" bestFit="1" customWidth="1"/>
    <col min="8452" max="8452" width="5.85546875" style="369" bestFit="1" customWidth="1"/>
    <col min="8453" max="8453" width="16.140625" style="369" bestFit="1" customWidth="1"/>
    <col min="8454" max="8454" width="16.28515625" style="369" customWidth="1"/>
    <col min="8455" max="8455" width="9.85546875" style="369" customWidth="1"/>
    <col min="8456" max="8456" width="1.85546875" style="369" customWidth="1"/>
    <col min="8457" max="8457" width="5.85546875" style="369" bestFit="1" customWidth="1"/>
    <col min="8458" max="8458" width="16.140625" style="369" bestFit="1" customWidth="1"/>
    <col min="8459" max="8459" width="15.42578125" style="369" customWidth="1"/>
    <col min="8460" max="8460" width="11.5703125" style="369" bestFit="1" customWidth="1"/>
    <col min="8461" max="8461" width="9.85546875" style="369" bestFit="1" customWidth="1"/>
    <col min="8462" max="8704" width="9.140625" style="369"/>
    <col min="8705" max="8705" width="6.42578125" style="369" customWidth="1"/>
    <col min="8706" max="8706" width="15.5703125" style="369" customWidth="1"/>
    <col min="8707" max="8707" width="20" style="369" bestFit="1" customWidth="1"/>
    <col min="8708" max="8708" width="5.85546875" style="369" bestFit="1" customWidth="1"/>
    <col min="8709" max="8709" width="16.140625" style="369" bestFit="1" customWidth="1"/>
    <col min="8710" max="8710" width="16.28515625" style="369" customWidth="1"/>
    <col min="8711" max="8711" width="9.85546875" style="369" customWidth="1"/>
    <col min="8712" max="8712" width="1.85546875" style="369" customWidth="1"/>
    <col min="8713" max="8713" width="5.85546875" style="369" bestFit="1" customWidth="1"/>
    <col min="8714" max="8714" width="16.140625" style="369" bestFit="1" customWidth="1"/>
    <col min="8715" max="8715" width="15.42578125" style="369" customWidth="1"/>
    <col min="8716" max="8716" width="11.5703125" style="369" bestFit="1" customWidth="1"/>
    <col min="8717" max="8717" width="9.85546875" style="369" bestFit="1" customWidth="1"/>
    <col min="8718" max="8960" width="9.140625" style="369"/>
    <col min="8961" max="8961" width="6.42578125" style="369" customWidth="1"/>
    <col min="8962" max="8962" width="15.5703125" style="369" customWidth="1"/>
    <col min="8963" max="8963" width="20" style="369" bestFit="1" customWidth="1"/>
    <col min="8964" max="8964" width="5.85546875" style="369" bestFit="1" customWidth="1"/>
    <col min="8965" max="8965" width="16.140625" style="369" bestFit="1" customWidth="1"/>
    <col min="8966" max="8966" width="16.28515625" style="369" customWidth="1"/>
    <col min="8967" max="8967" width="9.85546875" style="369" customWidth="1"/>
    <col min="8968" max="8968" width="1.85546875" style="369" customWidth="1"/>
    <col min="8969" max="8969" width="5.85546875" style="369" bestFit="1" customWidth="1"/>
    <col min="8970" max="8970" width="16.140625" style="369" bestFit="1" customWidth="1"/>
    <col min="8971" max="8971" width="15.42578125" style="369" customWidth="1"/>
    <col min="8972" max="8972" width="11.5703125" style="369" bestFit="1" customWidth="1"/>
    <col min="8973" max="8973" width="9.85546875" style="369" bestFit="1" customWidth="1"/>
    <col min="8974" max="9216" width="9.140625" style="369"/>
    <col min="9217" max="9217" width="6.42578125" style="369" customWidth="1"/>
    <col min="9218" max="9218" width="15.5703125" style="369" customWidth="1"/>
    <col min="9219" max="9219" width="20" style="369" bestFit="1" customWidth="1"/>
    <col min="9220" max="9220" width="5.85546875" style="369" bestFit="1" customWidth="1"/>
    <col min="9221" max="9221" width="16.140625" style="369" bestFit="1" customWidth="1"/>
    <col min="9222" max="9222" width="16.28515625" style="369" customWidth="1"/>
    <col min="9223" max="9223" width="9.85546875" style="369" customWidth="1"/>
    <col min="9224" max="9224" width="1.85546875" style="369" customWidth="1"/>
    <col min="9225" max="9225" width="5.85546875" style="369" bestFit="1" customWidth="1"/>
    <col min="9226" max="9226" width="16.140625" style="369" bestFit="1" customWidth="1"/>
    <col min="9227" max="9227" width="15.42578125" style="369" customWidth="1"/>
    <col min="9228" max="9228" width="11.5703125" style="369" bestFit="1" customWidth="1"/>
    <col min="9229" max="9229" width="9.85546875" style="369" bestFit="1" customWidth="1"/>
    <col min="9230" max="9472" width="9.140625" style="369"/>
    <col min="9473" max="9473" width="6.42578125" style="369" customWidth="1"/>
    <col min="9474" max="9474" width="15.5703125" style="369" customWidth="1"/>
    <col min="9475" max="9475" width="20" style="369" bestFit="1" customWidth="1"/>
    <col min="9476" max="9476" width="5.85546875" style="369" bestFit="1" customWidth="1"/>
    <col min="9477" max="9477" width="16.140625" style="369" bestFit="1" customWidth="1"/>
    <col min="9478" max="9478" width="16.28515625" style="369" customWidth="1"/>
    <col min="9479" max="9479" width="9.85546875" style="369" customWidth="1"/>
    <col min="9480" max="9480" width="1.85546875" style="369" customWidth="1"/>
    <col min="9481" max="9481" width="5.85546875" style="369" bestFit="1" customWidth="1"/>
    <col min="9482" max="9482" width="16.140625" style="369" bestFit="1" customWidth="1"/>
    <col min="9483" max="9483" width="15.42578125" style="369" customWidth="1"/>
    <col min="9484" max="9484" width="11.5703125" style="369" bestFit="1" customWidth="1"/>
    <col min="9485" max="9485" width="9.85546875" style="369" bestFit="1" customWidth="1"/>
    <col min="9486" max="9728" width="9.140625" style="369"/>
    <col min="9729" max="9729" width="6.42578125" style="369" customWidth="1"/>
    <col min="9730" max="9730" width="15.5703125" style="369" customWidth="1"/>
    <col min="9731" max="9731" width="20" style="369" bestFit="1" customWidth="1"/>
    <col min="9732" max="9732" width="5.85546875" style="369" bestFit="1" customWidth="1"/>
    <col min="9733" max="9733" width="16.140625" style="369" bestFit="1" customWidth="1"/>
    <col min="9734" max="9734" width="16.28515625" style="369" customWidth="1"/>
    <col min="9735" max="9735" width="9.85546875" style="369" customWidth="1"/>
    <col min="9736" max="9736" width="1.85546875" style="369" customWidth="1"/>
    <col min="9737" max="9737" width="5.85546875" style="369" bestFit="1" customWidth="1"/>
    <col min="9738" max="9738" width="16.140625" style="369" bestFit="1" customWidth="1"/>
    <col min="9739" max="9739" width="15.42578125" style="369" customWidth="1"/>
    <col min="9740" max="9740" width="11.5703125" style="369" bestFit="1" customWidth="1"/>
    <col min="9741" max="9741" width="9.85546875" style="369" bestFit="1" customWidth="1"/>
    <col min="9742" max="9984" width="9.140625" style="369"/>
    <col min="9985" max="9985" width="6.42578125" style="369" customWidth="1"/>
    <col min="9986" max="9986" width="15.5703125" style="369" customWidth="1"/>
    <col min="9987" max="9987" width="20" style="369" bestFit="1" customWidth="1"/>
    <col min="9988" max="9988" width="5.85546875" style="369" bestFit="1" customWidth="1"/>
    <col min="9989" max="9989" width="16.140625" style="369" bestFit="1" customWidth="1"/>
    <col min="9990" max="9990" width="16.28515625" style="369" customWidth="1"/>
    <col min="9991" max="9991" width="9.85546875" style="369" customWidth="1"/>
    <col min="9992" max="9992" width="1.85546875" style="369" customWidth="1"/>
    <col min="9993" max="9993" width="5.85546875" style="369" bestFit="1" customWidth="1"/>
    <col min="9994" max="9994" width="16.140625" style="369" bestFit="1" customWidth="1"/>
    <col min="9995" max="9995" width="15.42578125" style="369" customWidth="1"/>
    <col min="9996" max="9996" width="11.5703125" style="369" bestFit="1" customWidth="1"/>
    <col min="9997" max="9997" width="9.85546875" style="369" bestFit="1" customWidth="1"/>
    <col min="9998" max="10240" width="9.140625" style="369"/>
    <col min="10241" max="10241" width="6.42578125" style="369" customWidth="1"/>
    <col min="10242" max="10242" width="15.5703125" style="369" customWidth="1"/>
    <col min="10243" max="10243" width="20" style="369" bestFit="1" customWidth="1"/>
    <col min="10244" max="10244" width="5.85546875" style="369" bestFit="1" customWidth="1"/>
    <col min="10245" max="10245" width="16.140625" style="369" bestFit="1" customWidth="1"/>
    <col min="10246" max="10246" width="16.28515625" style="369" customWidth="1"/>
    <col min="10247" max="10247" width="9.85546875" style="369" customWidth="1"/>
    <col min="10248" max="10248" width="1.85546875" style="369" customWidth="1"/>
    <col min="10249" max="10249" width="5.85546875" style="369" bestFit="1" customWidth="1"/>
    <col min="10250" max="10250" width="16.140625" style="369" bestFit="1" customWidth="1"/>
    <col min="10251" max="10251" width="15.42578125" style="369" customWidth="1"/>
    <col min="10252" max="10252" width="11.5703125" style="369" bestFit="1" customWidth="1"/>
    <col min="10253" max="10253" width="9.85546875" style="369" bestFit="1" customWidth="1"/>
    <col min="10254" max="10496" width="9.140625" style="369"/>
    <col min="10497" max="10497" width="6.42578125" style="369" customWidth="1"/>
    <col min="10498" max="10498" width="15.5703125" style="369" customWidth="1"/>
    <col min="10499" max="10499" width="20" style="369" bestFit="1" customWidth="1"/>
    <col min="10500" max="10500" width="5.85546875" style="369" bestFit="1" customWidth="1"/>
    <col min="10501" max="10501" width="16.140625" style="369" bestFit="1" customWidth="1"/>
    <col min="10502" max="10502" width="16.28515625" style="369" customWidth="1"/>
    <col min="10503" max="10503" width="9.85546875" style="369" customWidth="1"/>
    <col min="10504" max="10504" width="1.85546875" style="369" customWidth="1"/>
    <col min="10505" max="10505" width="5.85546875" style="369" bestFit="1" customWidth="1"/>
    <col min="10506" max="10506" width="16.140625" style="369" bestFit="1" customWidth="1"/>
    <col min="10507" max="10507" width="15.42578125" style="369" customWidth="1"/>
    <col min="10508" max="10508" width="11.5703125" style="369" bestFit="1" customWidth="1"/>
    <col min="10509" max="10509" width="9.85546875" style="369" bestFit="1" customWidth="1"/>
    <col min="10510" max="10752" width="9.140625" style="369"/>
    <col min="10753" max="10753" width="6.42578125" style="369" customWidth="1"/>
    <col min="10754" max="10754" width="15.5703125" style="369" customWidth="1"/>
    <col min="10755" max="10755" width="20" style="369" bestFit="1" customWidth="1"/>
    <col min="10756" max="10756" width="5.85546875" style="369" bestFit="1" customWidth="1"/>
    <col min="10757" max="10757" width="16.140625" style="369" bestFit="1" customWidth="1"/>
    <col min="10758" max="10758" width="16.28515625" style="369" customWidth="1"/>
    <col min="10759" max="10759" width="9.85546875" style="369" customWidth="1"/>
    <col min="10760" max="10760" width="1.85546875" style="369" customWidth="1"/>
    <col min="10761" max="10761" width="5.85546875" style="369" bestFit="1" customWidth="1"/>
    <col min="10762" max="10762" width="16.140625" style="369" bestFit="1" customWidth="1"/>
    <col min="10763" max="10763" width="15.42578125" style="369" customWidth="1"/>
    <col min="10764" max="10764" width="11.5703125" style="369" bestFit="1" customWidth="1"/>
    <col min="10765" max="10765" width="9.85546875" style="369" bestFit="1" customWidth="1"/>
    <col min="10766" max="11008" width="9.140625" style="369"/>
    <col min="11009" max="11009" width="6.42578125" style="369" customWidth="1"/>
    <col min="11010" max="11010" width="15.5703125" style="369" customWidth="1"/>
    <col min="11011" max="11011" width="20" style="369" bestFit="1" customWidth="1"/>
    <col min="11012" max="11012" width="5.85546875" style="369" bestFit="1" customWidth="1"/>
    <col min="11013" max="11013" width="16.140625" style="369" bestFit="1" customWidth="1"/>
    <col min="11014" max="11014" width="16.28515625" style="369" customWidth="1"/>
    <col min="11015" max="11015" width="9.85546875" style="369" customWidth="1"/>
    <col min="11016" max="11016" width="1.85546875" style="369" customWidth="1"/>
    <col min="11017" max="11017" width="5.85546875" style="369" bestFit="1" customWidth="1"/>
    <col min="11018" max="11018" width="16.140625" style="369" bestFit="1" customWidth="1"/>
    <col min="11019" max="11019" width="15.42578125" style="369" customWidth="1"/>
    <col min="11020" max="11020" width="11.5703125" style="369" bestFit="1" customWidth="1"/>
    <col min="11021" max="11021" width="9.85546875" style="369" bestFit="1" customWidth="1"/>
    <col min="11022" max="11264" width="9.140625" style="369"/>
    <col min="11265" max="11265" width="6.42578125" style="369" customWidth="1"/>
    <col min="11266" max="11266" width="15.5703125" style="369" customWidth="1"/>
    <col min="11267" max="11267" width="20" style="369" bestFit="1" customWidth="1"/>
    <col min="11268" max="11268" width="5.85546875" style="369" bestFit="1" customWidth="1"/>
    <col min="11269" max="11269" width="16.140625" style="369" bestFit="1" customWidth="1"/>
    <col min="11270" max="11270" width="16.28515625" style="369" customWidth="1"/>
    <col min="11271" max="11271" width="9.85546875" style="369" customWidth="1"/>
    <col min="11272" max="11272" width="1.85546875" style="369" customWidth="1"/>
    <col min="11273" max="11273" width="5.85546875" style="369" bestFit="1" customWidth="1"/>
    <col min="11274" max="11274" width="16.140625" style="369" bestFit="1" customWidth="1"/>
    <col min="11275" max="11275" width="15.42578125" style="369" customWidth="1"/>
    <col min="11276" max="11276" width="11.5703125" style="369" bestFit="1" customWidth="1"/>
    <col min="11277" max="11277" width="9.85546875" style="369" bestFit="1" customWidth="1"/>
    <col min="11278" max="11520" width="9.140625" style="369"/>
    <col min="11521" max="11521" width="6.42578125" style="369" customWidth="1"/>
    <col min="11522" max="11522" width="15.5703125" style="369" customWidth="1"/>
    <col min="11523" max="11523" width="20" style="369" bestFit="1" customWidth="1"/>
    <col min="11524" max="11524" width="5.85546875" style="369" bestFit="1" customWidth="1"/>
    <col min="11525" max="11525" width="16.140625" style="369" bestFit="1" customWidth="1"/>
    <col min="11526" max="11526" width="16.28515625" style="369" customWidth="1"/>
    <col min="11527" max="11527" width="9.85546875" style="369" customWidth="1"/>
    <col min="11528" max="11528" width="1.85546875" style="369" customWidth="1"/>
    <col min="11529" max="11529" width="5.85546875" style="369" bestFit="1" customWidth="1"/>
    <col min="11530" max="11530" width="16.140625" style="369" bestFit="1" customWidth="1"/>
    <col min="11531" max="11531" width="15.42578125" style="369" customWidth="1"/>
    <col min="11532" max="11532" width="11.5703125" style="369" bestFit="1" customWidth="1"/>
    <col min="11533" max="11533" width="9.85546875" style="369" bestFit="1" customWidth="1"/>
    <col min="11534" max="11776" width="9.140625" style="369"/>
    <col min="11777" max="11777" width="6.42578125" style="369" customWidth="1"/>
    <col min="11778" max="11778" width="15.5703125" style="369" customWidth="1"/>
    <col min="11779" max="11779" width="20" style="369" bestFit="1" customWidth="1"/>
    <col min="11780" max="11780" width="5.85546875" style="369" bestFit="1" customWidth="1"/>
    <col min="11781" max="11781" width="16.140625" style="369" bestFit="1" customWidth="1"/>
    <col min="11782" max="11782" width="16.28515625" style="369" customWidth="1"/>
    <col min="11783" max="11783" width="9.85546875" style="369" customWidth="1"/>
    <col min="11784" max="11784" width="1.85546875" style="369" customWidth="1"/>
    <col min="11785" max="11785" width="5.85546875" style="369" bestFit="1" customWidth="1"/>
    <col min="11786" max="11786" width="16.140625" style="369" bestFit="1" customWidth="1"/>
    <col min="11787" max="11787" width="15.42578125" style="369" customWidth="1"/>
    <col min="11788" max="11788" width="11.5703125" style="369" bestFit="1" customWidth="1"/>
    <col min="11789" max="11789" width="9.85546875" style="369" bestFit="1" customWidth="1"/>
    <col min="11790" max="12032" width="9.140625" style="369"/>
    <col min="12033" max="12033" width="6.42578125" style="369" customWidth="1"/>
    <col min="12034" max="12034" width="15.5703125" style="369" customWidth="1"/>
    <col min="12035" max="12035" width="20" style="369" bestFit="1" customWidth="1"/>
    <col min="12036" max="12036" width="5.85546875" style="369" bestFit="1" customWidth="1"/>
    <col min="12037" max="12037" width="16.140625" style="369" bestFit="1" customWidth="1"/>
    <col min="12038" max="12038" width="16.28515625" style="369" customWidth="1"/>
    <col min="12039" max="12039" width="9.85546875" style="369" customWidth="1"/>
    <col min="12040" max="12040" width="1.85546875" style="369" customWidth="1"/>
    <col min="12041" max="12041" width="5.85546875" style="369" bestFit="1" customWidth="1"/>
    <col min="12042" max="12042" width="16.140625" style="369" bestFit="1" customWidth="1"/>
    <col min="12043" max="12043" width="15.42578125" style="369" customWidth="1"/>
    <col min="12044" max="12044" width="11.5703125" style="369" bestFit="1" customWidth="1"/>
    <col min="12045" max="12045" width="9.85546875" style="369" bestFit="1" customWidth="1"/>
    <col min="12046" max="12288" width="9.140625" style="369"/>
    <col min="12289" max="12289" width="6.42578125" style="369" customWidth="1"/>
    <col min="12290" max="12290" width="15.5703125" style="369" customWidth="1"/>
    <col min="12291" max="12291" width="20" style="369" bestFit="1" customWidth="1"/>
    <col min="12292" max="12292" width="5.85546875" style="369" bestFit="1" customWidth="1"/>
    <col min="12293" max="12293" width="16.140625" style="369" bestFit="1" customWidth="1"/>
    <col min="12294" max="12294" width="16.28515625" style="369" customWidth="1"/>
    <col min="12295" max="12295" width="9.85546875" style="369" customWidth="1"/>
    <col min="12296" max="12296" width="1.85546875" style="369" customWidth="1"/>
    <col min="12297" max="12297" width="5.85546875" style="369" bestFit="1" customWidth="1"/>
    <col min="12298" max="12298" width="16.140625" style="369" bestFit="1" customWidth="1"/>
    <col min="12299" max="12299" width="15.42578125" style="369" customWidth="1"/>
    <col min="12300" max="12300" width="11.5703125" style="369" bestFit="1" customWidth="1"/>
    <col min="12301" max="12301" width="9.85546875" style="369" bestFit="1" customWidth="1"/>
    <col min="12302" max="12544" width="9.140625" style="369"/>
    <col min="12545" max="12545" width="6.42578125" style="369" customWidth="1"/>
    <col min="12546" max="12546" width="15.5703125" style="369" customWidth="1"/>
    <col min="12547" max="12547" width="20" style="369" bestFit="1" customWidth="1"/>
    <col min="12548" max="12548" width="5.85546875" style="369" bestFit="1" customWidth="1"/>
    <col min="12549" max="12549" width="16.140625" style="369" bestFit="1" customWidth="1"/>
    <col min="12550" max="12550" width="16.28515625" style="369" customWidth="1"/>
    <col min="12551" max="12551" width="9.85546875" style="369" customWidth="1"/>
    <col min="12552" max="12552" width="1.85546875" style="369" customWidth="1"/>
    <col min="12553" max="12553" width="5.85546875" style="369" bestFit="1" customWidth="1"/>
    <col min="12554" max="12554" width="16.140625" style="369" bestFit="1" customWidth="1"/>
    <col min="12555" max="12555" width="15.42578125" style="369" customWidth="1"/>
    <col min="12556" max="12556" width="11.5703125" style="369" bestFit="1" customWidth="1"/>
    <col min="12557" max="12557" width="9.85546875" style="369" bestFit="1" customWidth="1"/>
    <col min="12558" max="12800" width="9.140625" style="369"/>
    <col min="12801" max="12801" width="6.42578125" style="369" customWidth="1"/>
    <col min="12802" max="12802" width="15.5703125" style="369" customWidth="1"/>
    <col min="12803" max="12803" width="20" style="369" bestFit="1" customWidth="1"/>
    <col min="12804" max="12804" width="5.85546875" style="369" bestFit="1" customWidth="1"/>
    <col min="12805" max="12805" width="16.140625" style="369" bestFit="1" customWidth="1"/>
    <col min="12806" max="12806" width="16.28515625" style="369" customWidth="1"/>
    <col min="12807" max="12807" width="9.85546875" style="369" customWidth="1"/>
    <col min="12808" max="12808" width="1.85546875" style="369" customWidth="1"/>
    <col min="12809" max="12809" width="5.85546875" style="369" bestFit="1" customWidth="1"/>
    <col min="12810" max="12810" width="16.140625" style="369" bestFit="1" customWidth="1"/>
    <col min="12811" max="12811" width="15.42578125" style="369" customWidth="1"/>
    <col min="12812" max="12812" width="11.5703125" style="369" bestFit="1" customWidth="1"/>
    <col min="12813" max="12813" width="9.85546875" style="369" bestFit="1" customWidth="1"/>
    <col min="12814" max="13056" width="9.140625" style="369"/>
    <col min="13057" max="13057" width="6.42578125" style="369" customWidth="1"/>
    <col min="13058" max="13058" width="15.5703125" style="369" customWidth="1"/>
    <col min="13059" max="13059" width="20" style="369" bestFit="1" customWidth="1"/>
    <col min="13060" max="13060" width="5.85546875" style="369" bestFit="1" customWidth="1"/>
    <col min="13061" max="13061" width="16.140625" style="369" bestFit="1" customWidth="1"/>
    <col min="13062" max="13062" width="16.28515625" style="369" customWidth="1"/>
    <col min="13063" max="13063" width="9.85546875" style="369" customWidth="1"/>
    <col min="13064" max="13064" width="1.85546875" style="369" customWidth="1"/>
    <col min="13065" max="13065" width="5.85546875" style="369" bestFit="1" customWidth="1"/>
    <col min="13066" max="13066" width="16.140625" style="369" bestFit="1" customWidth="1"/>
    <col min="13067" max="13067" width="15.42578125" style="369" customWidth="1"/>
    <col min="13068" max="13068" width="11.5703125" style="369" bestFit="1" customWidth="1"/>
    <col min="13069" max="13069" width="9.85546875" style="369" bestFit="1" customWidth="1"/>
    <col min="13070" max="13312" width="9.140625" style="369"/>
    <col min="13313" max="13313" width="6.42578125" style="369" customWidth="1"/>
    <col min="13314" max="13314" width="15.5703125" style="369" customWidth="1"/>
    <col min="13315" max="13315" width="20" style="369" bestFit="1" customWidth="1"/>
    <col min="13316" max="13316" width="5.85546875" style="369" bestFit="1" customWidth="1"/>
    <col min="13317" max="13317" width="16.140625" style="369" bestFit="1" customWidth="1"/>
    <col min="13318" max="13318" width="16.28515625" style="369" customWidth="1"/>
    <col min="13319" max="13319" width="9.85546875" style="369" customWidth="1"/>
    <col min="13320" max="13320" width="1.85546875" style="369" customWidth="1"/>
    <col min="13321" max="13321" width="5.85546875" style="369" bestFit="1" customWidth="1"/>
    <col min="13322" max="13322" width="16.140625" style="369" bestFit="1" customWidth="1"/>
    <col min="13323" max="13323" width="15.42578125" style="369" customWidth="1"/>
    <col min="13324" max="13324" width="11.5703125" style="369" bestFit="1" customWidth="1"/>
    <col min="13325" max="13325" width="9.85546875" style="369" bestFit="1" customWidth="1"/>
    <col min="13326" max="13568" width="9.140625" style="369"/>
    <col min="13569" max="13569" width="6.42578125" style="369" customWidth="1"/>
    <col min="13570" max="13570" width="15.5703125" style="369" customWidth="1"/>
    <col min="13571" max="13571" width="20" style="369" bestFit="1" customWidth="1"/>
    <col min="13572" max="13572" width="5.85546875" style="369" bestFit="1" customWidth="1"/>
    <col min="13573" max="13573" width="16.140625" style="369" bestFit="1" customWidth="1"/>
    <col min="13574" max="13574" width="16.28515625" style="369" customWidth="1"/>
    <col min="13575" max="13575" width="9.85546875" style="369" customWidth="1"/>
    <col min="13576" max="13576" width="1.85546875" style="369" customWidth="1"/>
    <col min="13577" max="13577" width="5.85546875" style="369" bestFit="1" customWidth="1"/>
    <col min="13578" max="13578" width="16.140625" style="369" bestFit="1" customWidth="1"/>
    <col min="13579" max="13579" width="15.42578125" style="369" customWidth="1"/>
    <col min="13580" max="13580" width="11.5703125" style="369" bestFit="1" customWidth="1"/>
    <col min="13581" max="13581" width="9.85546875" style="369" bestFit="1" customWidth="1"/>
    <col min="13582" max="13824" width="9.140625" style="369"/>
    <col min="13825" max="13825" width="6.42578125" style="369" customWidth="1"/>
    <col min="13826" max="13826" width="15.5703125" style="369" customWidth="1"/>
    <col min="13827" max="13827" width="20" style="369" bestFit="1" customWidth="1"/>
    <col min="13828" max="13828" width="5.85546875" style="369" bestFit="1" customWidth="1"/>
    <col min="13829" max="13829" width="16.140625" style="369" bestFit="1" customWidth="1"/>
    <col min="13830" max="13830" width="16.28515625" style="369" customWidth="1"/>
    <col min="13831" max="13831" width="9.85546875" style="369" customWidth="1"/>
    <col min="13832" max="13832" width="1.85546875" style="369" customWidth="1"/>
    <col min="13833" max="13833" width="5.85546875" style="369" bestFit="1" customWidth="1"/>
    <col min="13834" max="13834" width="16.140625" style="369" bestFit="1" customWidth="1"/>
    <col min="13835" max="13835" width="15.42578125" style="369" customWidth="1"/>
    <col min="13836" max="13836" width="11.5703125" style="369" bestFit="1" customWidth="1"/>
    <col min="13837" max="13837" width="9.85546875" style="369" bestFit="1" customWidth="1"/>
    <col min="13838" max="14080" width="9.140625" style="369"/>
    <col min="14081" max="14081" width="6.42578125" style="369" customWidth="1"/>
    <col min="14082" max="14082" width="15.5703125" style="369" customWidth="1"/>
    <col min="14083" max="14083" width="20" style="369" bestFit="1" customWidth="1"/>
    <col min="14084" max="14084" width="5.85546875" style="369" bestFit="1" customWidth="1"/>
    <col min="14085" max="14085" width="16.140625" style="369" bestFit="1" customWidth="1"/>
    <col min="14086" max="14086" width="16.28515625" style="369" customWidth="1"/>
    <col min="14087" max="14087" width="9.85546875" style="369" customWidth="1"/>
    <col min="14088" max="14088" width="1.85546875" style="369" customWidth="1"/>
    <col min="14089" max="14089" width="5.85546875" style="369" bestFit="1" customWidth="1"/>
    <col min="14090" max="14090" width="16.140625" style="369" bestFit="1" customWidth="1"/>
    <col min="14091" max="14091" width="15.42578125" style="369" customWidth="1"/>
    <col min="14092" max="14092" width="11.5703125" style="369" bestFit="1" customWidth="1"/>
    <col min="14093" max="14093" width="9.85546875" style="369" bestFit="1" customWidth="1"/>
    <col min="14094" max="14336" width="9.140625" style="369"/>
    <col min="14337" max="14337" width="6.42578125" style="369" customWidth="1"/>
    <col min="14338" max="14338" width="15.5703125" style="369" customWidth="1"/>
    <col min="14339" max="14339" width="20" style="369" bestFit="1" customWidth="1"/>
    <col min="14340" max="14340" width="5.85546875" style="369" bestFit="1" customWidth="1"/>
    <col min="14341" max="14341" width="16.140625" style="369" bestFit="1" customWidth="1"/>
    <col min="14342" max="14342" width="16.28515625" style="369" customWidth="1"/>
    <col min="14343" max="14343" width="9.85546875" style="369" customWidth="1"/>
    <col min="14344" max="14344" width="1.85546875" style="369" customWidth="1"/>
    <col min="14345" max="14345" width="5.85546875" style="369" bestFit="1" customWidth="1"/>
    <col min="14346" max="14346" width="16.140625" style="369" bestFit="1" customWidth="1"/>
    <col min="14347" max="14347" width="15.42578125" style="369" customWidth="1"/>
    <col min="14348" max="14348" width="11.5703125" style="369" bestFit="1" customWidth="1"/>
    <col min="14349" max="14349" width="9.85546875" style="369" bestFit="1" customWidth="1"/>
    <col min="14350" max="14592" width="9.140625" style="369"/>
    <col min="14593" max="14593" width="6.42578125" style="369" customWidth="1"/>
    <col min="14594" max="14594" width="15.5703125" style="369" customWidth="1"/>
    <col min="14595" max="14595" width="20" style="369" bestFit="1" customWidth="1"/>
    <col min="14596" max="14596" width="5.85546875" style="369" bestFit="1" customWidth="1"/>
    <col min="14597" max="14597" width="16.140625" style="369" bestFit="1" customWidth="1"/>
    <col min="14598" max="14598" width="16.28515625" style="369" customWidth="1"/>
    <col min="14599" max="14599" width="9.85546875" style="369" customWidth="1"/>
    <col min="14600" max="14600" width="1.85546875" style="369" customWidth="1"/>
    <col min="14601" max="14601" width="5.85546875" style="369" bestFit="1" customWidth="1"/>
    <col min="14602" max="14602" width="16.140625" style="369" bestFit="1" customWidth="1"/>
    <col min="14603" max="14603" width="15.42578125" style="369" customWidth="1"/>
    <col min="14604" max="14604" width="11.5703125" style="369" bestFit="1" customWidth="1"/>
    <col min="14605" max="14605" width="9.85546875" style="369" bestFit="1" customWidth="1"/>
    <col min="14606" max="14848" width="9.140625" style="369"/>
    <col min="14849" max="14849" width="6.42578125" style="369" customWidth="1"/>
    <col min="14850" max="14850" width="15.5703125" style="369" customWidth="1"/>
    <col min="14851" max="14851" width="20" style="369" bestFit="1" customWidth="1"/>
    <col min="14852" max="14852" width="5.85546875" style="369" bestFit="1" customWidth="1"/>
    <col min="14853" max="14853" width="16.140625" style="369" bestFit="1" customWidth="1"/>
    <col min="14854" max="14854" width="16.28515625" style="369" customWidth="1"/>
    <col min="14855" max="14855" width="9.85546875" style="369" customWidth="1"/>
    <col min="14856" max="14856" width="1.85546875" style="369" customWidth="1"/>
    <col min="14857" max="14857" width="5.85546875" style="369" bestFit="1" customWidth="1"/>
    <col min="14858" max="14858" width="16.140625" style="369" bestFit="1" customWidth="1"/>
    <col min="14859" max="14859" width="15.42578125" style="369" customWidth="1"/>
    <col min="14860" max="14860" width="11.5703125" style="369" bestFit="1" customWidth="1"/>
    <col min="14861" max="14861" width="9.85546875" style="369" bestFit="1" customWidth="1"/>
    <col min="14862" max="15104" width="9.140625" style="369"/>
    <col min="15105" max="15105" width="6.42578125" style="369" customWidth="1"/>
    <col min="15106" max="15106" width="15.5703125" style="369" customWidth="1"/>
    <col min="15107" max="15107" width="20" style="369" bestFit="1" customWidth="1"/>
    <col min="15108" max="15108" width="5.85546875" style="369" bestFit="1" customWidth="1"/>
    <col min="15109" max="15109" width="16.140625" style="369" bestFit="1" customWidth="1"/>
    <col min="15110" max="15110" width="16.28515625" style="369" customWidth="1"/>
    <col min="15111" max="15111" width="9.85546875" style="369" customWidth="1"/>
    <col min="15112" max="15112" width="1.85546875" style="369" customWidth="1"/>
    <col min="15113" max="15113" width="5.85546875" style="369" bestFit="1" customWidth="1"/>
    <col min="15114" max="15114" width="16.140625" style="369" bestFit="1" customWidth="1"/>
    <col min="15115" max="15115" width="15.42578125" style="369" customWidth="1"/>
    <col min="15116" max="15116" width="11.5703125" style="369" bestFit="1" customWidth="1"/>
    <col min="15117" max="15117" width="9.85546875" style="369" bestFit="1" customWidth="1"/>
    <col min="15118" max="15360" width="9.140625" style="369"/>
    <col min="15361" max="15361" width="6.42578125" style="369" customWidth="1"/>
    <col min="15362" max="15362" width="15.5703125" style="369" customWidth="1"/>
    <col min="15363" max="15363" width="20" style="369" bestFit="1" customWidth="1"/>
    <col min="15364" max="15364" width="5.85546875" style="369" bestFit="1" customWidth="1"/>
    <col min="15365" max="15365" width="16.140625" style="369" bestFit="1" customWidth="1"/>
    <col min="15366" max="15366" width="16.28515625" style="369" customWidth="1"/>
    <col min="15367" max="15367" width="9.85546875" style="369" customWidth="1"/>
    <col min="15368" max="15368" width="1.85546875" style="369" customWidth="1"/>
    <col min="15369" max="15369" width="5.85546875" style="369" bestFit="1" customWidth="1"/>
    <col min="15370" max="15370" width="16.140625" style="369" bestFit="1" customWidth="1"/>
    <col min="15371" max="15371" width="15.42578125" style="369" customWidth="1"/>
    <col min="15372" max="15372" width="11.5703125" style="369" bestFit="1" customWidth="1"/>
    <col min="15373" max="15373" width="9.85546875" style="369" bestFit="1" customWidth="1"/>
    <col min="15374" max="15616" width="9.140625" style="369"/>
    <col min="15617" max="15617" width="6.42578125" style="369" customWidth="1"/>
    <col min="15618" max="15618" width="15.5703125" style="369" customWidth="1"/>
    <col min="15619" max="15619" width="20" style="369" bestFit="1" customWidth="1"/>
    <col min="15620" max="15620" width="5.85546875" style="369" bestFit="1" customWidth="1"/>
    <col min="15621" max="15621" width="16.140625" style="369" bestFit="1" customWidth="1"/>
    <col min="15622" max="15622" width="16.28515625" style="369" customWidth="1"/>
    <col min="15623" max="15623" width="9.85546875" style="369" customWidth="1"/>
    <col min="15624" max="15624" width="1.85546875" style="369" customWidth="1"/>
    <col min="15625" max="15625" width="5.85546875" style="369" bestFit="1" customWidth="1"/>
    <col min="15626" max="15626" width="16.140625" style="369" bestFit="1" customWidth="1"/>
    <col min="15627" max="15627" width="15.42578125" style="369" customWidth="1"/>
    <col min="15628" max="15628" width="11.5703125" style="369" bestFit="1" customWidth="1"/>
    <col min="15629" max="15629" width="9.85546875" style="369" bestFit="1" customWidth="1"/>
    <col min="15630" max="15872" width="9.140625" style="369"/>
    <col min="15873" max="15873" width="6.42578125" style="369" customWidth="1"/>
    <col min="15874" max="15874" width="15.5703125" style="369" customWidth="1"/>
    <col min="15875" max="15875" width="20" style="369" bestFit="1" customWidth="1"/>
    <col min="15876" max="15876" width="5.85546875" style="369" bestFit="1" customWidth="1"/>
    <col min="15877" max="15877" width="16.140625" style="369" bestFit="1" customWidth="1"/>
    <col min="15878" max="15878" width="16.28515625" style="369" customWidth="1"/>
    <col min="15879" max="15879" width="9.85546875" style="369" customWidth="1"/>
    <col min="15880" max="15880" width="1.85546875" style="369" customWidth="1"/>
    <col min="15881" max="15881" width="5.85546875" style="369" bestFit="1" customWidth="1"/>
    <col min="15882" max="15882" width="16.140625" style="369" bestFit="1" customWidth="1"/>
    <col min="15883" max="15883" width="15.42578125" style="369" customWidth="1"/>
    <col min="15884" max="15884" width="11.5703125" style="369" bestFit="1" customWidth="1"/>
    <col min="15885" max="15885" width="9.85546875" style="369" bestFit="1" customWidth="1"/>
    <col min="15886" max="16128" width="9.140625" style="369"/>
    <col min="16129" max="16129" width="6.42578125" style="369" customWidth="1"/>
    <col min="16130" max="16130" width="15.5703125" style="369" customWidth="1"/>
    <col min="16131" max="16131" width="20" style="369" bestFit="1" customWidth="1"/>
    <col min="16132" max="16132" width="5.85546875" style="369" bestFit="1" customWidth="1"/>
    <col min="16133" max="16133" width="16.140625" style="369" bestFit="1" customWidth="1"/>
    <col min="16134" max="16134" width="16.28515625" style="369" customWidth="1"/>
    <col min="16135" max="16135" width="9.85546875" style="369" customWidth="1"/>
    <col min="16136" max="16136" width="1.85546875" style="369" customWidth="1"/>
    <col min="16137" max="16137" width="5.85546875" style="369" bestFit="1" customWidth="1"/>
    <col min="16138" max="16138" width="16.140625" style="369" bestFit="1" customWidth="1"/>
    <col min="16139" max="16139" width="15.42578125" style="369" customWidth="1"/>
    <col min="16140" max="16140" width="11.5703125" style="369" bestFit="1" customWidth="1"/>
    <col min="16141" max="16141" width="9.85546875" style="369" bestFit="1" customWidth="1"/>
    <col min="16142" max="16384" width="9.140625" style="369"/>
  </cols>
  <sheetData>
    <row r="1" spans="1:41" ht="21" customHeight="1">
      <c r="A1" s="392" t="s">
        <v>5</v>
      </c>
      <c r="B1" s="147"/>
      <c r="C1" s="367" t="s">
        <v>582</v>
      </c>
      <c r="D1" s="147"/>
      <c r="E1" s="368"/>
      <c r="F1" s="124"/>
      <c r="G1" s="147"/>
      <c r="H1" s="147"/>
      <c r="I1" s="147"/>
      <c r="J1" s="147"/>
      <c r="K1" s="147"/>
      <c r="L1" s="147"/>
      <c r="M1" s="393" t="s">
        <v>511</v>
      </c>
    </row>
    <row r="2" spans="1:41" ht="21" customHeight="1">
      <c r="A2" s="392" t="s">
        <v>313</v>
      </c>
      <c r="B2" s="146"/>
      <c r="C2" s="367" t="s">
        <v>548</v>
      </c>
      <c r="D2" s="146"/>
      <c r="E2" s="146"/>
      <c r="F2" s="146"/>
      <c r="G2" s="146"/>
      <c r="H2" s="147"/>
      <c r="I2" s="147"/>
      <c r="J2" s="147"/>
      <c r="K2" s="147"/>
      <c r="L2" s="147"/>
      <c r="M2" s="147"/>
    </row>
    <row r="3" spans="1:41" ht="28.15" customHeight="1">
      <c r="A3" s="911"/>
      <c r="B3" s="370"/>
      <c r="D3" s="370"/>
      <c r="E3" s="34"/>
      <c r="F3" s="372"/>
      <c r="G3" s="370"/>
      <c r="H3" s="147"/>
      <c r="I3" s="147"/>
      <c r="J3" s="147"/>
      <c r="K3" s="147"/>
      <c r="L3" s="147"/>
      <c r="M3" s="147"/>
    </row>
    <row r="4" spans="1:41" ht="21" customHeight="1">
      <c r="A4" s="1157" t="s">
        <v>0</v>
      </c>
      <c r="B4" s="1157"/>
      <c r="C4" s="1157"/>
      <c r="D4" s="1157"/>
      <c r="E4" s="1157"/>
      <c r="F4" s="1157"/>
      <c r="G4" s="1157"/>
      <c r="H4" s="1157"/>
      <c r="I4" s="1157"/>
      <c r="J4" s="1157"/>
      <c r="K4" s="1157"/>
      <c r="L4" s="1157"/>
      <c r="M4" s="1157"/>
      <c r="O4" s="1158" t="s">
        <v>253</v>
      </c>
      <c r="P4" s="1158"/>
      <c r="Q4" s="1158"/>
      <c r="R4" s="1158"/>
      <c r="S4" s="1158"/>
      <c r="T4" s="1158"/>
      <c r="U4" s="1158"/>
      <c r="V4" s="1158"/>
      <c r="W4" s="1158"/>
      <c r="X4" s="1158"/>
      <c r="Y4" s="1158"/>
      <c r="Z4" s="1158"/>
      <c r="AA4" s="1158"/>
      <c r="AC4" s="1151" t="s">
        <v>255</v>
      </c>
      <c r="AD4" s="1151"/>
      <c r="AE4" s="1151"/>
      <c r="AF4" s="1151"/>
      <c r="AG4" s="1151"/>
      <c r="AH4" s="1151"/>
      <c r="AI4" s="1151"/>
      <c r="AJ4" s="1151"/>
      <c r="AK4" s="1151"/>
      <c r="AL4" s="1151"/>
      <c r="AM4" s="1151"/>
      <c r="AN4" s="1151"/>
      <c r="AO4" s="1151"/>
    </row>
    <row r="5" spans="1:41" ht="21" customHeight="1">
      <c r="A5" s="378" t="s">
        <v>101</v>
      </c>
      <c r="B5" s="188"/>
      <c r="C5" s="1152" t="s">
        <v>121</v>
      </c>
      <c r="D5" s="1154" t="s">
        <v>122</v>
      </c>
      <c r="E5" s="1155"/>
      <c r="F5" s="1155"/>
      <c r="G5" s="1156"/>
      <c r="H5" s="187"/>
      <c r="I5" s="1154" t="s">
        <v>123</v>
      </c>
      <c r="J5" s="1155"/>
      <c r="K5" s="1155"/>
      <c r="L5" s="1156"/>
      <c r="M5" s="1009" t="s">
        <v>0</v>
      </c>
      <c r="O5" s="378" t="s">
        <v>101</v>
      </c>
      <c r="P5" s="188"/>
      <c r="Q5" s="1152" t="s">
        <v>121</v>
      </c>
      <c r="R5" s="1154" t="s">
        <v>122</v>
      </c>
      <c r="S5" s="1155"/>
      <c r="T5" s="1155"/>
      <c r="U5" s="1156"/>
      <c r="V5" s="187"/>
      <c r="W5" s="1154" t="s">
        <v>123</v>
      </c>
      <c r="X5" s="1155"/>
      <c r="Y5" s="1155"/>
      <c r="Z5" s="1156"/>
      <c r="AA5" s="1009" t="s">
        <v>0</v>
      </c>
      <c r="AC5" s="378" t="s">
        <v>101</v>
      </c>
      <c r="AD5" s="188"/>
      <c r="AE5" s="1152" t="s">
        <v>121</v>
      </c>
      <c r="AF5" s="1154" t="s">
        <v>122</v>
      </c>
      <c r="AG5" s="1155"/>
      <c r="AH5" s="1155"/>
      <c r="AI5" s="1156"/>
      <c r="AJ5" s="187"/>
      <c r="AK5" s="1154" t="s">
        <v>123</v>
      </c>
      <c r="AL5" s="1155"/>
      <c r="AM5" s="1155"/>
      <c r="AN5" s="1156"/>
      <c r="AO5" s="1009" t="s">
        <v>0</v>
      </c>
    </row>
    <row r="6" spans="1:41" ht="21" customHeight="1">
      <c r="A6" s="378"/>
      <c r="B6" s="189" t="s">
        <v>124</v>
      </c>
      <c r="C6" s="1152"/>
      <c r="D6" s="903" t="s">
        <v>114</v>
      </c>
      <c r="E6" s="903" t="s">
        <v>88</v>
      </c>
      <c r="F6" s="903" t="s">
        <v>125</v>
      </c>
      <c r="G6" s="903" t="s">
        <v>70</v>
      </c>
      <c r="H6" s="189"/>
      <c r="I6" s="903" t="s">
        <v>114</v>
      </c>
      <c r="J6" s="903" t="s">
        <v>88</v>
      </c>
      <c r="K6" s="903" t="s">
        <v>125</v>
      </c>
      <c r="L6" s="903" t="s">
        <v>70</v>
      </c>
      <c r="M6" s="1009" t="s">
        <v>107</v>
      </c>
      <c r="O6" s="378"/>
      <c r="P6" s="189" t="s">
        <v>124</v>
      </c>
      <c r="Q6" s="1152"/>
      <c r="R6" s="903" t="s">
        <v>114</v>
      </c>
      <c r="S6" s="903" t="s">
        <v>88</v>
      </c>
      <c r="T6" s="903" t="s">
        <v>125</v>
      </c>
      <c r="U6" s="903" t="s">
        <v>70</v>
      </c>
      <c r="V6" s="189"/>
      <c r="W6" s="903" t="s">
        <v>114</v>
      </c>
      <c r="X6" s="903" t="s">
        <v>88</v>
      </c>
      <c r="Y6" s="903" t="s">
        <v>125</v>
      </c>
      <c r="Z6" s="903" t="s">
        <v>70</v>
      </c>
      <c r="AA6" s="1009" t="s">
        <v>107</v>
      </c>
      <c r="AC6" s="378"/>
      <c r="AD6" s="189" t="s">
        <v>124</v>
      </c>
      <c r="AE6" s="1152"/>
      <c r="AF6" s="903" t="s">
        <v>114</v>
      </c>
      <c r="AG6" s="903" t="s">
        <v>88</v>
      </c>
      <c r="AH6" s="903" t="s">
        <v>125</v>
      </c>
      <c r="AI6" s="903" t="s">
        <v>70</v>
      </c>
      <c r="AJ6" s="189"/>
      <c r="AK6" s="903" t="s">
        <v>114</v>
      </c>
      <c r="AL6" s="903" t="s">
        <v>88</v>
      </c>
      <c r="AM6" s="903" t="s">
        <v>125</v>
      </c>
      <c r="AN6" s="903" t="s">
        <v>70</v>
      </c>
      <c r="AO6" s="1009" t="s">
        <v>107</v>
      </c>
    </row>
    <row r="7" spans="1:41" ht="21" customHeight="1">
      <c r="A7" s="380"/>
      <c r="B7" s="36" t="s">
        <v>126</v>
      </c>
      <c r="C7" s="1153"/>
      <c r="D7" s="36"/>
      <c r="E7" s="36" t="s">
        <v>127</v>
      </c>
      <c r="F7" s="36" t="s">
        <v>128</v>
      </c>
      <c r="G7" s="36" t="s">
        <v>93</v>
      </c>
      <c r="H7" s="189"/>
      <c r="I7" s="36"/>
      <c r="J7" s="36" t="s">
        <v>127</v>
      </c>
      <c r="K7" s="36" t="s">
        <v>128</v>
      </c>
      <c r="L7" s="36" t="s">
        <v>93</v>
      </c>
      <c r="M7" s="381"/>
      <c r="O7" s="380"/>
      <c r="P7" s="36" t="s">
        <v>126</v>
      </c>
      <c r="Q7" s="1153"/>
      <c r="R7" s="36"/>
      <c r="S7" s="36" t="s">
        <v>127</v>
      </c>
      <c r="T7" s="36" t="s">
        <v>128</v>
      </c>
      <c r="U7" s="36" t="s">
        <v>93</v>
      </c>
      <c r="V7" s="189"/>
      <c r="W7" s="36"/>
      <c r="X7" s="36" t="s">
        <v>127</v>
      </c>
      <c r="Y7" s="36" t="s">
        <v>128</v>
      </c>
      <c r="Z7" s="36" t="s">
        <v>93</v>
      </c>
      <c r="AA7" s="381"/>
      <c r="AC7" s="380"/>
      <c r="AD7" s="36" t="s">
        <v>126</v>
      </c>
      <c r="AE7" s="1153"/>
      <c r="AF7" s="36"/>
      <c r="AG7" s="36" t="s">
        <v>127</v>
      </c>
      <c r="AH7" s="36" t="s">
        <v>128</v>
      </c>
      <c r="AI7" s="36" t="s">
        <v>93</v>
      </c>
      <c r="AJ7" s="189"/>
      <c r="AK7" s="36"/>
      <c r="AL7" s="36" t="s">
        <v>127</v>
      </c>
      <c r="AM7" s="36" t="s">
        <v>128</v>
      </c>
      <c r="AN7" s="36" t="s">
        <v>93</v>
      </c>
      <c r="AO7" s="381"/>
    </row>
    <row r="8" spans="1:41" ht="21" customHeight="1">
      <c r="A8" s="904" t="s">
        <v>579</v>
      </c>
      <c r="B8" s="382"/>
      <c r="C8" s="373"/>
      <c r="D8" s="1010"/>
      <c r="E8" s="1010"/>
      <c r="F8" s="1010"/>
      <c r="G8" s="373"/>
      <c r="H8" s="57"/>
      <c r="I8" s="1010"/>
      <c r="J8" s="1010"/>
      <c r="K8" s="1010"/>
      <c r="L8" s="373"/>
      <c r="M8" s="139"/>
      <c r="O8" s="904" t="s">
        <v>579</v>
      </c>
      <c r="P8" s="382"/>
      <c r="Q8" s="373"/>
      <c r="R8" s="1010"/>
      <c r="S8" s="1010"/>
      <c r="T8" s="1010"/>
      <c r="U8" s="373"/>
      <c r="V8" s="57"/>
      <c r="W8" s="1010"/>
      <c r="X8" s="1010"/>
      <c r="Y8" s="1010"/>
      <c r="Z8" s="373"/>
      <c r="AA8" s="139"/>
      <c r="AC8" s="904" t="s">
        <v>579</v>
      </c>
      <c r="AD8" s="382"/>
      <c r="AE8" s="373"/>
      <c r="AF8" s="1010"/>
      <c r="AG8" s="1010"/>
      <c r="AH8" s="1010"/>
      <c r="AI8" s="373"/>
      <c r="AJ8" s="57"/>
      <c r="AK8" s="1010"/>
      <c r="AL8" s="1010"/>
      <c r="AM8" s="1010"/>
      <c r="AN8" s="373"/>
      <c r="AO8" s="139"/>
    </row>
    <row r="9" spans="1:41" ht="21" customHeight="1">
      <c r="A9" s="189">
        <v>1</v>
      </c>
      <c r="B9" s="384" t="s">
        <v>129</v>
      </c>
      <c r="C9" s="385"/>
      <c r="D9" s="903"/>
      <c r="E9" s="903"/>
      <c r="F9" s="903"/>
      <c r="G9" s="903"/>
      <c r="H9" s="189"/>
      <c r="I9" s="903"/>
      <c r="J9" s="903"/>
      <c r="K9" s="903"/>
      <c r="L9" s="903"/>
      <c r="M9" s="715"/>
      <c r="O9" s="189">
        <v>1</v>
      </c>
      <c r="P9" s="384" t="s">
        <v>129</v>
      </c>
      <c r="Q9" s="385"/>
      <c r="R9" s="903"/>
      <c r="S9" s="903"/>
      <c r="T9" s="903"/>
      <c r="U9" s="903"/>
      <c r="V9" s="189"/>
      <c r="W9" s="903"/>
      <c r="X9" s="903"/>
      <c r="Y9" s="903"/>
      <c r="Z9" s="903"/>
      <c r="AA9" s="715"/>
      <c r="AC9" s="189">
        <v>1</v>
      </c>
      <c r="AD9" s="384" t="s">
        <v>129</v>
      </c>
      <c r="AE9" s="385"/>
      <c r="AF9" s="903"/>
      <c r="AG9" s="903"/>
      <c r="AH9" s="903"/>
      <c r="AI9" s="903"/>
      <c r="AJ9" s="189"/>
      <c r="AK9" s="903"/>
      <c r="AL9" s="903"/>
      <c r="AM9" s="903"/>
      <c r="AN9" s="903"/>
      <c r="AO9" s="715"/>
    </row>
    <row r="10" spans="1:41" ht="21" customHeight="1">
      <c r="A10" s="905"/>
      <c r="B10" s="384"/>
      <c r="C10" s="386" t="s">
        <v>130</v>
      </c>
      <c r="D10" s="189"/>
      <c r="E10" s="189"/>
      <c r="F10" s="189"/>
      <c r="G10" s="189"/>
      <c r="H10" s="189"/>
      <c r="I10" s="189"/>
      <c r="J10" s="189"/>
      <c r="K10" s="189"/>
      <c r="L10" s="189"/>
      <c r="M10" s="188"/>
      <c r="O10" s="905"/>
      <c r="P10" s="384"/>
      <c r="Q10" s="386" t="s">
        <v>130</v>
      </c>
      <c r="R10" s="189"/>
      <c r="S10" s="189"/>
      <c r="T10" s="189"/>
      <c r="U10" s="189"/>
      <c r="V10" s="189"/>
      <c r="W10" s="189"/>
      <c r="X10" s="189"/>
      <c r="Y10" s="189"/>
      <c r="Z10" s="189"/>
      <c r="AA10" s="188"/>
      <c r="AC10" s="905"/>
      <c r="AD10" s="384"/>
      <c r="AE10" s="386" t="s">
        <v>130</v>
      </c>
      <c r="AF10" s="189"/>
      <c r="AG10" s="189"/>
      <c r="AH10" s="189"/>
      <c r="AI10" s="189"/>
      <c r="AJ10" s="189"/>
      <c r="AK10" s="189"/>
      <c r="AL10" s="189"/>
      <c r="AM10" s="189"/>
      <c r="AN10" s="189"/>
      <c r="AO10" s="188"/>
    </row>
    <row r="11" spans="1:41" ht="21" customHeight="1">
      <c r="A11" s="389"/>
      <c r="B11" s="384"/>
      <c r="C11" s="369"/>
      <c r="D11" s="189">
        <v>1</v>
      </c>
      <c r="E11" s="189">
        <f>+S11+AG11</f>
        <v>0</v>
      </c>
      <c r="F11" s="189"/>
      <c r="G11" s="189">
        <f>SUM(G12:G15)</f>
        <v>0</v>
      </c>
      <c r="H11" s="189"/>
      <c r="I11" s="189">
        <v>1</v>
      </c>
      <c r="J11" s="189">
        <f>+X11+AG11</f>
        <v>0</v>
      </c>
      <c r="K11" s="189"/>
      <c r="L11" s="189">
        <f>SUM(L12:L15)</f>
        <v>0</v>
      </c>
      <c r="M11" s="188">
        <f>+G11+L11</f>
        <v>0</v>
      </c>
      <c r="O11" s="389"/>
      <c r="P11" s="384"/>
      <c r="R11" s="189">
        <v>1</v>
      </c>
      <c r="S11" s="189"/>
      <c r="T11" s="189"/>
      <c r="U11" s="189">
        <f>SUM(U12:U15)</f>
        <v>0</v>
      </c>
      <c r="V11" s="189"/>
      <c r="W11" s="189">
        <v>1</v>
      </c>
      <c r="X11" s="189"/>
      <c r="Y11" s="189"/>
      <c r="Z11" s="189">
        <f>SUM(Z12:Z15)</f>
        <v>0</v>
      </c>
      <c r="AA11" s="188">
        <f>+U11+Z11</f>
        <v>0</v>
      </c>
      <c r="AC11" s="389"/>
      <c r="AD11" s="384"/>
      <c r="AF11" s="189">
        <v>1</v>
      </c>
      <c r="AG11" s="189"/>
      <c r="AH11" s="189"/>
      <c r="AI11" s="189">
        <f>SUM(AI12:AI15)</f>
        <v>0</v>
      </c>
      <c r="AJ11" s="189"/>
      <c r="AK11" s="189">
        <v>1</v>
      </c>
      <c r="AL11" s="189"/>
      <c r="AM11" s="189"/>
      <c r="AN11" s="189">
        <f>SUM(AN12:AN15)</f>
        <v>0</v>
      </c>
      <c r="AO11" s="188">
        <f>+AI11+AN11</f>
        <v>0</v>
      </c>
    </row>
    <row r="12" spans="1:41" ht="21" customHeight="1">
      <c r="A12" s="189"/>
      <c r="B12" s="189"/>
      <c r="C12" s="57"/>
      <c r="D12" s="189">
        <v>2</v>
      </c>
      <c r="E12" s="189">
        <f t="shared" ref="E12:E15" si="0">+S12+AG12</f>
        <v>0</v>
      </c>
      <c r="F12" s="189"/>
      <c r="G12" s="188">
        <f>+E12*F12</f>
        <v>0</v>
      </c>
      <c r="H12" s="188"/>
      <c r="I12" s="189">
        <v>2</v>
      </c>
      <c r="J12" s="189">
        <f t="shared" ref="J12:J15" si="1">+X12+AG12</f>
        <v>0</v>
      </c>
      <c r="K12" s="189"/>
      <c r="L12" s="188">
        <f>+J12*K12</f>
        <v>0</v>
      </c>
      <c r="M12" s="188">
        <f t="shared" ref="M12:M15" si="2">+G12+L12</f>
        <v>0</v>
      </c>
      <c r="O12" s="189"/>
      <c r="P12" s="189"/>
      <c r="Q12" s="57"/>
      <c r="R12" s="189">
        <v>2</v>
      </c>
      <c r="S12" s="189"/>
      <c r="T12" s="189"/>
      <c r="U12" s="188">
        <f>+S12*T12</f>
        <v>0</v>
      </c>
      <c r="V12" s="188"/>
      <c r="W12" s="189">
        <v>2</v>
      </c>
      <c r="X12" s="189"/>
      <c r="Y12" s="189"/>
      <c r="Z12" s="188">
        <f>+X12*Y12</f>
        <v>0</v>
      </c>
      <c r="AA12" s="188">
        <f t="shared" ref="AA12:AA14" si="3">+U12+Z12</f>
        <v>0</v>
      </c>
      <c r="AC12" s="189"/>
      <c r="AD12" s="189"/>
      <c r="AE12" s="57"/>
      <c r="AF12" s="189">
        <v>2</v>
      </c>
      <c r="AG12" s="189"/>
      <c r="AH12" s="189"/>
      <c r="AI12" s="188">
        <f>+AG12*AH12</f>
        <v>0</v>
      </c>
      <c r="AJ12" s="188"/>
      <c r="AK12" s="189">
        <v>2</v>
      </c>
      <c r="AL12" s="189"/>
      <c r="AM12" s="189"/>
      <c r="AN12" s="188">
        <f>+AL12*AM12</f>
        <v>0</v>
      </c>
      <c r="AO12" s="188">
        <f t="shared" ref="AO12:AO15" si="4">+AI12+AN12</f>
        <v>0</v>
      </c>
    </row>
    <row r="13" spans="1:41" ht="21" customHeight="1">
      <c r="A13" s="189"/>
      <c r="B13" s="189"/>
      <c r="C13" s="386"/>
      <c r="D13" s="189">
        <v>3</v>
      </c>
      <c r="E13" s="189">
        <f t="shared" si="0"/>
        <v>0</v>
      </c>
      <c r="F13" s="189"/>
      <c r="G13" s="188">
        <f>+E13*F13</f>
        <v>0</v>
      </c>
      <c r="H13" s="188"/>
      <c r="I13" s="189">
        <v>3</v>
      </c>
      <c r="J13" s="189">
        <f t="shared" si="1"/>
        <v>0</v>
      </c>
      <c r="K13" s="189"/>
      <c r="L13" s="188">
        <f>+J13*K13</f>
        <v>0</v>
      </c>
      <c r="M13" s="188">
        <f t="shared" si="2"/>
        <v>0</v>
      </c>
      <c r="O13" s="189"/>
      <c r="P13" s="189"/>
      <c r="Q13" s="386"/>
      <c r="R13" s="189">
        <v>3</v>
      </c>
      <c r="S13" s="189"/>
      <c r="T13" s="189"/>
      <c r="U13" s="188">
        <f>+S13*T13</f>
        <v>0</v>
      </c>
      <c r="V13" s="188"/>
      <c r="W13" s="189">
        <v>3</v>
      </c>
      <c r="X13" s="189"/>
      <c r="Y13" s="189"/>
      <c r="Z13" s="188">
        <f>+X13*Y13</f>
        <v>0</v>
      </c>
      <c r="AA13" s="188">
        <f t="shared" si="3"/>
        <v>0</v>
      </c>
      <c r="AC13" s="189"/>
      <c r="AD13" s="189"/>
      <c r="AE13" s="386"/>
      <c r="AF13" s="189">
        <v>3</v>
      </c>
      <c r="AG13" s="189"/>
      <c r="AH13" s="189"/>
      <c r="AI13" s="188">
        <f>+AG13*AH13</f>
        <v>0</v>
      </c>
      <c r="AJ13" s="188"/>
      <c r="AK13" s="189">
        <v>3</v>
      </c>
      <c r="AL13" s="189"/>
      <c r="AM13" s="189"/>
      <c r="AN13" s="188">
        <f>+AL13*AM13</f>
        <v>0</v>
      </c>
      <c r="AO13" s="188">
        <f t="shared" si="4"/>
        <v>0</v>
      </c>
    </row>
    <row r="14" spans="1:41" ht="21" customHeight="1">
      <c r="A14" s="189"/>
      <c r="B14" s="189"/>
      <c r="C14" s="386"/>
      <c r="D14" s="189">
        <v>4</v>
      </c>
      <c r="E14" s="189">
        <f t="shared" si="0"/>
        <v>0</v>
      </c>
      <c r="F14" s="189"/>
      <c r="G14" s="188">
        <f>+E14*F14</f>
        <v>0</v>
      </c>
      <c r="H14" s="188"/>
      <c r="I14" s="189">
        <v>4</v>
      </c>
      <c r="J14" s="189">
        <f t="shared" si="1"/>
        <v>0</v>
      </c>
      <c r="K14" s="189"/>
      <c r="L14" s="188">
        <f>+J14*K14</f>
        <v>0</v>
      </c>
      <c r="M14" s="188">
        <f t="shared" si="2"/>
        <v>0</v>
      </c>
      <c r="O14" s="189"/>
      <c r="P14" s="189"/>
      <c r="Q14" s="386"/>
      <c r="R14" s="189">
        <v>4</v>
      </c>
      <c r="S14" s="189"/>
      <c r="T14" s="189"/>
      <c r="U14" s="188">
        <f>+S14*T14</f>
        <v>0</v>
      </c>
      <c r="V14" s="188"/>
      <c r="W14" s="189">
        <v>4</v>
      </c>
      <c r="X14" s="189"/>
      <c r="Y14" s="189"/>
      <c r="Z14" s="188">
        <f>+X14*Y14</f>
        <v>0</v>
      </c>
      <c r="AA14" s="188">
        <f t="shared" si="3"/>
        <v>0</v>
      </c>
      <c r="AC14" s="189"/>
      <c r="AD14" s="189"/>
      <c r="AE14" s="386"/>
      <c r="AF14" s="189">
        <v>4</v>
      </c>
      <c r="AG14" s="189"/>
      <c r="AH14" s="189"/>
      <c r="AI14" s="188">
        <f>+AG14*AH14</f>
        <v>0</v>
      </c>
      <c r="AJ14" s="188"/>
      <c r="AK14" s="189">
        <v>4</v>
      </c>
      <c r="AL14" s="189"/>
      <c r="AM14" s="189"/>
      <c r="AN14" s="188">
        <f>+AL14*AM14</f>
        <v>0</v>
      </c>
      <c r="AO14" s="188">
        <f t="shared" si="4"/>
        <v>0</v>
      </c>
    </row>
    <row r="15" spans="1:41" ht="21" customHeight="1">
      <c r="A15" s="189"/>
      <c r="B15" s="189"/>
      <c r="C15" s="386"/>
      <c r="D15" s="189" t="s">
        <v>392</v>
      </c>
      <c r="E15" s="189">
        <f t="shared" si="0"/>
        <v>0</v>
      </c>
      <c r="F15" s="189"/>
      <c r="G15" s="188">
        <f>+E15*F15</f>
        <v>0</v>
      </c>
      <c r="H15" s="188"/>
      <c r="I15" s="189" t="s">
        <v>392</v>
      </c>
      <c r="J15" s="189">
        <f t="shared" si="1"/>
        <v>0</v>
      </c>
      <c r="K15" s="189"/>
      <c r="L15" s="188">
        <f>+J15*K15</f>
        <v>0</v>
      </c>
      <c r="M15" s="188">
        <f t="shared" si="2"/>
        <v>0</v>
      </c>
      <c r="O15" s="189"/>
      <c r="P15" s="189"/>
      <c r="Q15" s="386"/>
      <c r="R15" s="189" t="s">
        <v>392</v>
      </c>
      <c r="S15" s="189"/>
      <c r="T15" s="189"/>
      <c r="U15" s="188">
        <f>+S15*T15</f>
        <v>0</v>
      </c>
      <c r="V15" s="188"/>
      <c r="W15" s="189" t="s">
        <v>392</v>
      </c>
      <c r="X15" s="189"/>
      <c r="Y15" s="189"/>
      <c r="Z15" s="188">
        <f>+X15*Y15</f>
        <v>0</v>
      </c>
      <c r="AA15" s="188">
        <f>+U15+Z15</f>
        <v>0</v>
      </c>
      <c r="AC15" s="189"/>
      <c r="AD15" s="189"/>
      <c r="AE15" s="386"/>
      <c r="AF15" s="189" t="s">
        <v>392</v>
      </c>
      <c r="AG15" s="189"/>
      <c r="AH15" s="189"/>
      <c r="AI15" s="188">
        <f>+AG15*AH15</f>
        <v>0</v>
      </c>
      <c r="AJ15" s="188"/>
      <c r="AK15" s="189" t="s">
        <v>392</v>
      </c>
      <c r="AL15" s="189"/>
      <c r="AM15" s="189"/>
      <c r="AN15" s="188">
        <f>+AL15*AM15</f>
        <v>0</v>
      </c>
      <c r="AO15" s="188">
        <f t="shared" si="4"/>
        <v>0</v>
      </c>
    </row>
    <row r="16" spans="1:41" ht="21" customHeight="1">
      <c r="A16" s="387" t="s">
        <v>0</v>
      </c>
      <c r="B16" s="387"/>
      <c r="C16" s="387"/>
      <c r="D16" s="387"/>
      <c r="E16" s="1007">
        <f>SUM(E11:E15)</f>
        <v>0</v>
      </c>
      <c r="F16" s="1007"/>
      <c r="G16" s="1007">
        <f>SUM(G11:G15)</f>
        <v>0</v>
      </c>
      <c r="H16" s="1007"/>
      <c r="I16" s="387"/>
      <c r="J16" s="1007">
        <f>SUM(J11:J15)</f>
        <v>0</v>
      </c>
      <c r="K16" s="1007"/>
      <c r="L16" s="1007">
        <f>SUM(L11:L15)</f>
        <v>0</v>
      </c>
      <c r="M16" s="1007">
        <f>SUM(M11:M15)</f>
        <v>0</v>
      </c>
      <c r="O16" s="387" t="s">
        <v>0</v>
      </c>
      <c r="P16" s="387"/>
      <c r="Q16" s="387"/>
      <c r="R16" s="387"/>
      <c r="S16" s="1007">
        <f>SUM(S11:S15)</f>
        <v>0</v>
      </c>
      <c r="T16" s="1007"/>
      <c r="U16" s="1007">
        <f>SUM(U11:U15)</f>
        <v>0</v>
      </c>
      <c r="V16" s="1007"/>
      <c r="W16" s="387"/>
      <c r="X16" s="1007">
        <f>SUM(X11:X15)</f>
        <v>0</v>
      </c>
      <c r="Y16" s="1007"/>
      <c r="Z16" s="1007">
        <f>SUM(Z11:Z15)</f>
        <v>0</v>
      </c>
      <c r="AA16" s="1007">
        <f>SUM(AA11:AA15)</f>
        <v>0</v>
      </c>
      <c r="AC16" s="387" t="s">
        <v>0</v>
      </c>
      <c r="AD16" s="387"/>
      <c r="AE16" s="387"/>
      <c r="AF16" s="387"/>
      <c r="AG16" s="1007">
        <f>SUM(AG11:AG15)</f>
        <v>0</v>
      </c>
      <c r="AH16" s="1007"/>
      <c r="AI16" s="1007">
        <f>SUM(AI11:AI15)</f>
        <v>0</v>
      </c>
      <c r="AJ16" s="1007"/>
      <c r="AK16" s="387"/>
      <c r="AL16" s="1007">
        <f>SUM(AL11:AL15)</f>
        <v>0</v>
      </c>
      <c r="AM16" s="1007"/>
      <c r="AN16" s="1007">
        <f>SUM(AN11:AN15)</f>
        <v>0</v>
      </c>
      <c r="AO16" s="1007">
        <f>SUM(AO11:AO15)</f>
        <v>0</v>
      </c>
    </row>
    <row r="17" spans="1:41" ht="21" customHeight="1">
      <c r="A17" s="906" t="s">
        <v>580</v>
      </c>
      <c r="B17" s="907"/>
      <c r="C17" s="908"/>
      <c r="D17" s="755"/>
      <c r="E17" s="755"/>
      <c r="F17" s="755"/>
      <c r="G17" s="908"/>
      <c r="H17" s="908"/>
      <c r="I17" s="755"/>
      <c r="J17" s="755"/>
      <c r="K17" s="755"/>
      <c r="L17" s="908"/>
      <c r="M17" s="909"/>
      <c r="O17" s="906" t="s">
        <v>580</v>
      </c>
      <c r="P17" s="907"/>
      <c r="Q17" s="908"/>
      <c r="R17" s="1010"/>
      <c r="S17" s="1010"/>
      <c r="T17" s="1010"/>
      <c r="U17" s="373"/>
      <c r="V17" s="373"/>
      <c r="W17" s="1010"/>
      <c r="X17" s="1010"/>
      <c r="Y17" s="1010"/>
      <c r="Z17" s="373"/>
      <c r="AA17" s="910"/>
      <c r="AC17" s="906" t="s">
        <v>580</v>
      </c>
      <c r="AD17" s="907"/>
      <c r="AE17" s="908"/>
      <c r="AF17" s="1010"/>
      <c r="AG17" s="1010"/>
      <c r="AH17" s="1010"/>
      <c r="AI17" s="373"/>
      <c r="AJ17" s="373"/>
      <c r="AK17" s="1010"/>
      <c r="AL17" s="1010"/>
      <c r="AM17" s="1010"/>
      <c r="AN17" s="373"/>
      <c r="AO17" s="910"/>
    </row>
    <row r="18" spans="1:41" ht="21" customHeight="1">
      <c r="A18" s="189">
        <v>1</v>
      </c>
      <c r="B18" s="384" t="s">
        <v>129</v>
      </c>
      <c r="C18" s="385"/>
      <c r="D18" s="903"/>
      <c r="E18" s="903"/>
      <c r="F18" s="903"/>
      <c r="G18" s="903"/>
      <c r="H18" s="189"/>
      <c r="I18" s="903"/>
      <c r="J18" s="903"/>
      <c r="K18" s="903"/>
      <c r="L18" s="903"/>
      <c r="M18" s="715"/>
      <c r="O18" s="189">
        <v>1</v>
      </c>
      <c r="P18" s="384" t="s">
        <v>129</v>
      </c>
      <c r="Q18" s="385"/>
      <c r="R18" s="903"/>
      <c r="S18" s="903"/>
      <c r="T18" s="903"/>
      <c r="U18" s="903"/>
      <c r="V18" s="189"/>
      <c r="W18" s="903"/>
      <c r="X18" s="903"/>
      <c r="Y18" s="903"/>
      <c r="Z18" s="903"/>
      <c r="AA18" s="715"/>
      <c r="AC18" s="189">
        <v>1</v>
      </c>
      <c r="AD18" s="384" t="s">
        <v>129</v>
      </c>
      <c r="AE18" s="385"/>
      <c r="AF18" s="903"/>
      <c r="AG18" s="903"/>
      <c r="AH18" s="903"/>
      <c r="AI18" s="903"/>
      <c r="AJ18" s="189"/>
      <c r="AK18" s="903"/>
      <c r="AL18" s="903"/>
      <c r="AM18" s="903"/>
      <c r="AN18" s="903"/>
      <c r="AO18" s="715"/>
    </row>
    <row r="19" spans="1:41" ht="21" customHeight="1">
      <c r="A19" s="905"/>
      <c r="B19" s="384"/>
      <c r="C19" s="386" t="s">
        <v>130</v>
      </c>
      <c r="D19" s="189"/>
      <c r="E19" s="189"/>
      <c r="F19" s="189"/>
      <c r="G19" s="189"/>
      <c r="H19" s="189"/>
      <c r="I19" s="189"/>
      <c r="J19" s="189"/>
      <c r="K19" s="189"/>
      <c r="L19" s="189"/>
      <c r="M19" s="188"/>
      <c r="O19" s="905"/>
      <c r="P19" s="384"/>
      <c r="Q19" s="386" t="s">
        <v>130</v>
      </c>
      <c r="R19" s="189"/>
      <c r="S19" s="189"/>
      <c r="T19" s="189"/>
      <c r="U19" s="189"/>
      <c r="V19" s="189"/>
      <c r="W19" s="189"/>
      <c r="X19" s="189"/>
      <c r="Y19" s="189"/>
      <c r="Z19" s="189"/>
      <c r="AA19" s="188"/>
      <c r="AC19" s="905"/>
      <c r="AD19" s="384"/>
      <c r="AE19" s="386" t="s">
        <v>130</v>
      </c>
      <c r="AF19" s="189"/>
      <c r="AG19" s="189"/>
      <c r="AH19" s="189"/>
      <c r="AI19" s="189"/>
      <c r="AJ19" s="189"/>
      <c r="AK19" s="189"/>
      <c r="AL19" s="189"/>
      <c r="AM19" s="189"/>
      <c r="AN19" s="189"/>
      <c r="AO19" s="188"/>
    </row>
    <row r="20" spans="1:41" ht="21" customHeight="1">
      <c r="A20" s="389"/>
      <c r="B20" s="384"/>
      <c r="C20" s="369"/>
      <c r="D20" s="189">
        <v>1</v>
      </c>
      <c r="E20" s="189">
        <f>+S20+AG20</f>
        <v>0</v>
      </c>
      <c r="F20" s="189"/>
      <c r="G20" s="189">
        <f>SUM(G21:G24)</f>
        <v>0</v>
      </c>
      <c r="H20" s="189"/>
      <c r="I20" s="189">
        <v>1</v>
      </c>
      <c r="J20" s="189">
        <f>+X20+AG20</f>
        <v>0</v>
      </c>
      <c r="K20" s="189"/>
      <c r="L20" s="189">
        <f>SUM(L21:L24)</f>
        <v>0</v>
      </c>
      <c r="M20" s="188">
        <f>+G20+L20</f>
        <v>0</v>
      </c>
      <c r="O20" s="389"/>
      <c r="P20" s="384"/>
      <c r="R20" s="189">
        <v>1</v>
      </c>
      <c r="S20" s="189"/>
      <c r="T20" s="189"/>
      <c r="U20" s="189">
        <f>SUM(U21:U24)</f>
        <v>0</v>
      </c>
      <c r="V20" s="189"/>
      <c r="W20" s="189">
        <v>1</v>
      </c>
      <c r="X20" s="189"/>
      <c r="Y20" s="189"/>
      <c r="Z20" s="189">
        <f>SUM(Z21:Z24)</f>
        <v>0</v>
      </c>
      <c r="AA20" s="188">
        <f>+U20+Z20</f>
        <v>0</v>
      </c>
      <c r="AC20" s="389"/>
      <c r="AD20" s="384"/>
      <c r="AF20" s="189">
        <v>1</v>
      </c>
      <c r="AG20" s="189"/>
      <c r="AH20" s="189"/>
      <c r="AI20" s="189">
        <f>SUM(AI21:AI24)</f>
        <v>0</v>
      </c>
      <c r="AJ20" s="189"/>
      <c r="AK20" s="189">
        <v>1</v>
      </c>
      <c r="AL20" s="189"/>
      <c r="AM20" s="189"/>
      <c r="AN20" s="189">
        <f>SUM(AN21:AN24)</f>
        <v>0</v>
      </c>
      <c r="AO20" s="188">
        <f>+AI20+AN20</f>
        <v>0</v>
      </c>
    </row>
    <row r="21" spans="1:41" ht="21" customHeight="1">
      <c r="A21" s="189"/>
      <c r="B21" s="189"/>
      <c r="C21" s="57"/>
      <c r="D21" s="189">
        <v>2</v>
      </c>
      <c r="E21" s="189">
        <f t="shared" ref="E21:E24" si="5">+S21+AG21</f>
        <v>0</v>
      </c>
      <c r="F21" s="189"/>
      <c r="G21" s="188">
        <f>+E21*F21</f>
        <v>0</v>
      </c>
      <c r="H21" s="188"/>
      <c r="I21" s="189">
        <v>2</v>
      </c>
      <c r="J21" s="189">
        <f t="shared" ref="J21:J24" si="6">+X21+AG21</f>
        <v>0</v>
      </c>
      <c r="K21" s="189"/>
      <c r="L21" s="188">
        <f>+J21*K21</f>
        <v>0</v>
      </c>
      <c r="M21" s="188">
        <f t="shared" ref="M21:M24" si="7">+G21+L21</f>
        <v>0</v>
      </c>
      <c r="O21" s="189"/>
      <c r="P21" s="189"/>
      <c r="Q21" s="57"/>
      <c r="R21" s="189">
        <v>2</v>
      </c>
      <c r="S21" s="189"/>
      <c r="T21" s="189"/>
      <c r="U21" s="188">
        <f>+S21*T21</f>
        <v>0</v>
      </c>
      <c r="V21" s="188"/>
      <c r="W21" s="189">
        <v>2</v>
      </c>
      <c r="X21" s="189"/>
      <c r="Y21" s="189"/>
      <c r="Z21" s="188">
        <f>+X21*Y21</f>
        <v>0</v>
      </c>
      <c r="AA21" s="188">
        <f t="shared" ref="AA21:AA24" si="8">+U21+Z21</f>
        <v>0</v>
      </c>
      <c r="AC21" s="189"/>
      <c r="AD21" s="189"/>
      <c r="AE21" s="57"/>
      <c r="AF21" s="189">
        <v>2</v>
      </c>
      <c r="AG21" s="189"/>
      <c r="AH21" s="189"/>
      <c r="AI21" s="188">
        <f>+AG21*AH21</f>
        <v>0</v>
      </c>
      <c r="AJ21" s="188"/>
      <c r="AK21" s="189">
        <v>2</v>
      </c>
      <c r="AL21" s="189"/>
      <c r="AM21" s="189"/>
      <c r="AN21" s="188">
        <f>+AL21*AM21</f>
        <v>0</v>
      </c>
      <c r="AO21" s="188">
        <f t="shared" ref="AO21:AO24" si="9">+AI21+AN21</f>
        <v>0</v>
      </c>
    </row>
    <row r="22" spans="1:41" ht="21" customHeight="1">
      <c r="A22" s="189"/>
      <c r="B22" s="189"/>
      <c r="C22" s="386"/>
      <c r="D22" s="189">
        <v>3</v>
      </c>
      <c r="E22" s="189">
        <f t="shared" si="5"/>
        <v>0</v>
      </c>
      <c r="F22" s="189"/>
      <c r="G22" s="188">
        <f>+E22*F22</f>
        <v>0</v>
      </c>
      <c r="H22" s="188"/>
      <c r="I22" s="189">
        <v>3</v>
      </c>
      <c r="J22" s="189">
        <f t="shared" si="6"/>
        <v>0</v>
      </c>
      <c r="K22" s="189"/>
      <c r="L22" s="188">
        <f>+J22*K22</f>
        <v>0</v>
      </c>
      <c r="M22" s="188">
        <f t="shared" si="7"/>
        <v>0</v>
      </c>
      <c r="O22" s="189"/>
      <c r="P22" s="189"/>
      <c r="Q22" s="386"/>
      <c r="R22" s="189">
        <v>3</v>
      </c>
      <c r="S22" s="189"/>
      <c r="T22" s="189"/>
      <c r="U22" s="188">
        <f>+S22*T22</f>
        <v>0</v>
      </c>
      <c r="V22" s="188"/>
      <c r="W22" s="189">
        <v>3</v>
      </c>
      <c r="X22" s="189"/>
      <c r="Y22" s="189"/>
      <c r="Z22" s="188">
        <f>+X22*Y22</f>
        <v>0</v>
      </c>
      <c r="AA22" s="188">
        <f t="shared" si="8"/>
        <v>0</v>
      </c>
      <c r="AC22" s="189"/>
      <c r="AD22" s="189"/>
      <c r="AE22" s="386"/>
      <c r="AF22" s="189">
        <v>3</v>
      </c>
      <c r="AG22" s="189"/>
      <c r="AH22" s="189"/>
      <c r="AI22" s="188">
        <f>+AG22*AH22</f>
        <v>0</v>
      </c>
      <c r="AJ22" s="188"/>
      <c r="AK22" s="189">
        <v>3</v>
      </c>
      <c r="AL22" s="189"/>
      <c r="AM22" s="189"/>
      <c r="AN22" s="188">
        <f>+AL22*AM22</f>
        <v>0</v>
      </c>
      <c r="AO22" s="188">
        <f t="shared" si="9"/>
        <v>0</v>
      </c>
    </row>
    <row r="23" spans="1:41" ht="21" customHeight="1">
      <c r="A23" s="189"/>
      <c r="B23" s="189"/>
      <c r="C23" s="386"/>
      <c r="D23" s="189">
        <v>4</v>
      </c>
      <c r="E23" s="189">
        <f t="shared" si="5"/>
        <v>0</v>
      </c>
      <c r="F23" s="189"/>
      <c r="G23" s="188">
        <f>+E23*F23</f>
        <v>0</v>
      </c>
      <c r="H23" s="188"/>
      <c r="I23" s="189">
        <v>4</v>
      </c>
      <c r="J23" s="189">
        <f t="shared" si="6"/>
        <v>0</v>
      </c>
      <c r="K23" s="189"/>
      <c r="L23" s="188">
        <f>+J23*K23</f>
        <v>0</v>
      </c>
      <c r="M23" s="188">
        <f t="shared" si="7"/>
        <v>0</v>
      </c>
      <c r="O23" s="189"/>
      <c r="P23" s="189"/>
      <c r="Q23" s="386"/>
      <c r="R23" s="189">
        <v>4</v>
      </c>
      <c r="S23" s="189"/>
      <c r="T23" s="189"/>
      <c r="U23" s="188">
        <f>+S23*T23</f>
        <v>0</v>
      </c>
      <c r="V23" s="188"/>
      <c r="W23" s="189">
        <v>4</v>
      </c>
      <c r="X23" s="189"/>
      <c r="Y23" s="189"/>
      <c r="Z23" s="188">
        <f>+X23*Y23</f>
        <v>0</v>
      </c>
      <c r="AA23" s="188">
        <f t="shared" si="8"/>
        <v>0</v>
      </c>
      <c r="AC23" s="189"/>
      <c r="AD23" s="189"/>
      <c r="AE23" s="386"/>
      <c r="AF23" s="189">
        <v>4</v>
      </c>
      <c r="AG23" s="189"/>
      <c r="AH23" s="189"/>
      <c r="AI23" s="188">
        <f>+AG23*AH23</f>
        <v>0</v>
      </c>
      <c r="AJ23" s="188"/>
      <c r="AK23" s="189">
        <v>4</v>
      </c>
      <c r="AL23" s="189"/>
      <c r="AM23" s="189"/>
      <c r="AN23" s="188">
        <f>+AL23*AM23</f>
        <v>0</v>
      </c>
      <c r="AO23" s="188">
        <f t="shared" si="9"/>
        <v>0</v>
      </c>
    </row>
    <row r="24" spans="1:41" ht="21" customHeight="1">
      <c r="A24" s="189"/>
      <c r="B24" s="189"/>
      <c r="C24" s="386"/>
      <c r="D24" s="189" t="s">
        <v>392</v>
      </c>
      <c r="E24" s="189">
        <f t="shared" si="5"/>
        <v>0</v>
      </c>
      <c r="F24" s="189"/>
      <c r="G24" s="188">
        <f>+E24*F24</f>
        <v>0</v>
      </c>
      <c r="H24" s="188"/>
      <c r="I24" s="189" t="s">
        <v>392</v>
      </c>
      <c r="J24" s="189">
        <f t="shared" si="6"/>
        <v>0</v>
      </c>
      <c r="K24" s="189"/>
      <c r="L24" s="188">
        <f>+J24*K24</f>
        <v>0</v>
      </c>
      <c r="M24" s="188">
        <f t="shared" si="7"/>
        <v>0</v>
      </c>
      <c r="O24" s="189"/>
      <c r="P24" s="189"/>
      <c r="Q24" s="386"/>
      <c r="R24" s="189" t="s">
        <v>392</v>
      </c>
      <c r="S24" s="189"/>
      <c r="T24" s="189"/>
      <c r="U24" s="188">
        <f>+S24*T24</f>
        <v>0</v>
      </c>
      <c r="V24" s="188"/>
      <c r="W24" s="189" t="s">
        <v>392</v>
      </c>
      <c r="X24" s="189"/>
      <c r="Y24" s="189"/>
      <c r="Z24" s="188">
        <f>+X24*Y24</f>
        <v>0</v>
      </c>
      <c r="AA24" s="188">
        <f t="shared" si="8"/>
        <v>0</v>
      </c>
      <c r="AC24" s="189"/>
      <c r="AD24" s="189"/>
      <c r="AE24" s="386"/>
      <c r="AF24" s="189" t="s">
        <v>392</v>
      </c>
      <c r="AG24" s="189"/>
      <c r="AH24" s="189"/>
      <c r="AI24" s="188">
        <f>+AG24*AH24</f>
        <v>0</v>
      </c>
      <c r="AJ24" s="188"/>
      <c r="AK24" s="189" t="s">
        <v>392</v>
      </c>
      <c r="AL24" s="189"/>
      <c r="AM24" s="189"/>
      <c r="AN24" s="188">
        <f>+AL24*AM24</f>
        <v>0</v>
      </c>
      <c r="AO24" s="188">
        <f t="shared" si="9"/>
        <v>0</v>
      </c>
    </row>
    <row r="25" spans="1:41" ht="21" customHeight="1">
      <c r="A25" s="387" t="s">
        <v>0</v>
      </c>
      <c r="B25" s="387"/>
      <c r="C25" s="387"/>
      <c r="D25" s="387"/>
      <c r="E25" s="1007">
        <f>SUM(E20:E24)</f>
        <v>0</v>
      </c>
      <c r="F25" s="1007"/>
      <c r="G25" s="1007">
        <f>SUM(G20:G24)</f>
        <v>0</v>
      </c>
      <c r="H25" s="1007"/>
      <c r="I25" s="387"/>
      <c r="J25" s="1007">
        <f>SUM(J20:J24)</f>
        <v>0</v>
      </c>
      <c r="K25" s="1007"/>
      <c r="L25" s="1007">
        <f>SUM(L20:L24)</f>
        <v>0</v>
      </c>
      <c r="M25" s="1007">
        <f>SUM(M20:M24)</f>
        <v>0</v>
      </c>
      <c r="O25" s="387" t="s">
        <v>0</v>
      </c>
      <c r="P25" s="387"/>
      <c r="Q25" s="387"/>
      <c r="R25" s="387"/>
      <c r="S25" s="1007">
        <f>SUM(S20:S24)</f>
        <v>0</v>
      </c>
      <c r="T25" s="1007"/>
      <c r="U25" s="1007">
        <f>SUM(U20:U24)</f>
        <v>0</v>
      </c>
      <c r="V25" s="1007"/>
      <c r="W25" s="387"/>
      <c r="X25" s="1007">
        <f>SUM(X20:X24)</f>
        <v>0</v>
      </c>
      <c r="Y25" s="1007"/>
      <c r="Z25" s="1007">
        <f>SUM(Z20:Z24)</f>
        <v>0</v>
      </c>
      <c r="AA25" s="1007">
        <f>SUM(AA20:AA24)</f>
        <v>0</v>
      </c>
      <c r="AC25" s="387" t="s">
        <v>0</v>
      </c>
      <c r="AD25" s="387"/>
      <c r="AE25" s="387"/>
      <c r="AF25" s="387"/>
      <c r="AG25" s="1007">
        <f>SUM(AG20:AG24)</f>
        <v>0</v>
      </c>
      <c r="AH25" s="1007"/>
      <c r="AI25" s="1007">
        <f>SUM(AI20:AI24)</f>
        <v>0</v>
      </c>
      <c r="AJ25" s="1007"/>
      <c r="AK25" s="387"/>
      <c r="AL25" s="1007">
        <f>SUM(AL20:AL24)</f>
        <v>0</v>
      </c>
      <c r="AM25" s="1007"/>
      <c r="AN25" s="1007">
        <f>SUM(AN20:AN24)</f>
        <v>0</v>
      </c>
      <c r="AO25" s="1007">
        <f>SUM(AO20:AO24)</f>
        <v>0</v>
      </c>
    </row>
    <row r="26" spans="1:41" ht="21" customHeight="1">
      <c r="A26" s="904" t="s">
        <v>581</v>
      </c>
      <c r="B26" s="382"/>
      <c r="C26" s="373"/>
      <c r="D26" s="1010"/>
      <c r="E26" s="1010"/>
      <c r="F26" s="1010"/>
      <c r="G26" s="373"/>
      <c r="H26" s="373"/>
      <c r="I26" s="1010"/>
      <c r="J26" s="1010"/>
      <c r="K26" s="1010"/>
      <c r="L26" s="373"/>
      <c r="M26" s="910"/>
      <c r="O26" s="904" t="s">
        <v>581</v>
      </c>
      <c r="P26" s="382"/>
      <c r="Q26" s="373"/>
      <c r="R26" s="1010"/>
      <c r="S26" s="1010"/>
      <c r="T26" s="1010"/>
      <c r="U26" s="373"/>
      <c r="V26" s="373"/>
      <c r="W26" s="1010"/>
      <c r="X26" s="1010"/>
      <c r="Y26" s="1010"/>
      <c r="Z26" s="373"/>
      <c r="AA26" s="910"/>
      <c r="AC26" s="904" t="s">
        <v>581</v>
      </c>
      <c r="AD26" s="382"/>
      <c r="AE26" s="373"/>
      <c r="AF26" s="1010"/>
      <c r="AG26" s="1010"/>
      <c r="AH26" s="1010"/>
      <c r="AI26" s="373"/>
      <c r="AJ26" s="373"/>
      <c r="AK26" s="1010"/>
      <c r="AL26" s="1010"/>
      <c r="AM26" s="1010"/>
      <c r="AN26" s="373"/>
      <c r="AO26" s="910"/>
    </row>
    <row r="27" spans="1:41" ht="21" customHeight="1">
      <c r="A27" s="189">
        <v>1</v>
      </c>
      <c r="B27" s="384" t="s">
        <v>129</v>
      </c>
      <c r="C27" s="385"/>
      <c r="D27" s="903"/>
      <c r="E27" s="903"/>
      <c r="F27" s="903"/>
      <c r="G27" s="903"/>
      <c r="H27" s="189"/>
      <c r="I27" s="903"/>
      <c r="J27" s="903"/>
      <c r="K27" s="903"/>
      <c r="L27" s="903"/>
      <c r="M27" s="715"/>
      <c r="O27" s="189">
        <v>1</v>
      </c>
      <c r="P27" s="384" t="s">
        <v>129</v>
      </c>
      <c r="Q27" s="385"/>
      <c r="R27" s="903"/>
      <c r="S27" s="903"/>
      <c r="T27" s="903"/>
      <c r="U27" s="903"/>
      <c r="V27" s="189"/>
      <c r="W27" s="903"/>
      <c r="X27" s="903"/>
      <c r="Y27" s="903"/>
      <c r="Z27" s="903"/>
      <c r="AA27" s="715"/>
      <c r="AC27" s="189">
        <v>1</v>
      </c>
      <c r="AD27" s="384" t="s">
        <v>129</v>
      </c>
      <c r="AE27" s="385"/>
      <c r="AF27" s="903"/>
      <c r="AG27" s="903"/>
      <c r="AH27" s="903"/>
      <c r="AI27" s="903"/>
      <c r="AJ27" s="189"/>
      <c r="AK27" s="903"/>
      <c r="AL27" s="903"/>
      <c r="AM27" s="903"/>
      <c r="AN27" s="903"/>
      <c r="AO27" s="715"/>
    </row>
    <row r="28" spans="1:41" ht="21" customHeight="1">
      <c r="A28" s="905"/>
      <c r="B28" s="384"/>
      <c r="C28" s="386" t="s">
        <v>130</v>
      </c>
      <c r="D28" s="189"/>
      <c r="E28" s="189"/>
      <c r="F28" s="189"/>
      <c r="G28" s="189"/>
      <c r="H28" s="189"/>
      <c r="I28" s="189"/>
      <c r="J28" s="189"/>
      <c r="K28" s="189"/>
      <c r="L28" s="189"/>
      <c r="M28" s="188"/>
      <c r="O28" s="905"/>
      <c r="P28" s="384"/>
      <c r="Q28" s="386" t="s">
        <v>130</v>
      </c>
      <c r="R28" s="189"/>
      <c r="S28" s="189"/>
      <c r="T28" s="189"/>
      <c r="U28" s="189"/>
      <c r="V28" s="189"/>
      <c r="W28" s="189"/>
      <c r="X28" s="189"/>
      <c r="Y28" s="189"/>
      <c r="Z28" s="189"/>
      <c r="AA28" s="188"/>
      <c r="AC28" s="905"/>
      <c r="AD28" s="384"/>
      <c r="AE28" s="386" t="s">
        <v>130</v>
      </c>
      <c r="AF28" s="189"/>
      <c r="AG28" s="189"/>
      <c r="AH28" s="189"/>
      <c r="AI28" s="189"/>
      <c r="AJ28" s="189"/>
      <c r="AK28" s="189"/>
      <c r="AL28" s="189"/>
      <c r="AM28" s="189"/>
      <c r="AN28" s="189"/>
      <c r="AO28" s="188"/>
    </row>
    <row r="29" spans="1:41" ht="21" customHeight="1">
      <c r="A29" s="389"/>
      <c r="B29" s="384"/>
      <c r="C29" s="369"/>
      <c r="D29" s="189">
        <v>1</v>
      </c>
      <c r="E29" s="189">
        <f>+S29+AG29</f>
        <v>0</v>
      </c>
      <c r="F29" s="189"/>
      <c r="G29" s="189">
        <f>SUM(G30:G33)</f>
        <v>0</v>
      </c>
      <c r="H29" s="189"/>
      <c r="I29" s="189">
        <v>1</v>
      </c>
      <c r="J29" s="189">
        <f>+X29+AG29</f>
        <v>0</v>
      </c>
      <c r="K29" s="189"/>
      <c r="L29" s="189">
        <f>SUM(L30:L33)</f>
        <v>0</v>
      </c>
      <c r="M29" s="188">
        <f>+G29+L29</f>
        <v>0</v>
      </c>
      <c r="O29" s="389"/>
      <c r="P29" s="384"/>
      <c r="R29" s="189">
        <v>1</v>
      </c>
      <c r="S29" s="189"/>
      <c r="T29" s="189"/>
      <c r="U29" s="189">
        <f>SUM(U30:U33)</f>
        <v>0</v>
      </c>
      <c r="V29" s="189"/>
      <c r="W29" s="189">
        <v>1</v>
      </c>
      <c r="X29" s="189"/>
      <c r="Y29" s="189"/>
      <c r="Z29" s="189">
        <f>SUM(Z30:Z33)</f>
        <v>0</v>
      </c>
      <c r="AA29" s="188">
        <f>+U29+Z29</f>
        <v>0</v>
      </c>
      <c r="AC29" s="389"/>
      <c r="AD29" s="384"/>
      <c r="AF29" s="189">
        <v>1</v>
      </c>
      <c r="AG29" s="189"/>
      <c r="AH29" s="189"/>
      <c r="AI29" s="189">
        <f>SUM(AI30:AI33)</f>
        <v>0</v>
      </c>
      <c r="AJ29" s="189"/>
      <c r="AK29" s="189">
        <v>1</v>
      </c>
      <c r="AL29" s="189"/>
      <c r="AM29" s="189"/>
      <c r="AN29" s="189">
        <f>SUM(AN30:AN33)</f>
        <v>0</v>
      </c>
      <c r="AO29" s="188">
        <f>+AI29+AN29</f>
        <v>0</v>
      </c>
    </row>
    <row r="30" spans="1:41" ht="21" customHeight="1">
      <c r="A30" s="189"/>
      <c r="B30" s="189"/>
      <c r="C30" s="57"/>
      <c r="D30" s="189">
        <v>2</v>
      </c>
      <c r="E30" s="189">
        <f t="shared" ref="E30:E33" si="10">+S30+AG30</f>
        <v>0</v>
      </c>
      <c r="F30" s="189"/>
      <c r="G30" s="188">
        <f>+E30*F30</f>
        <v>0</v>
      </c>
      <c r="H30" s="188"/>
      <c r="I30" s="189">
        <v>2</v>
      </c>
      <c r="J30" s="189">
        <f t="shared" ref="J30:J33" si="11">+X30+AG30</f>
        <v>0</v>
      </c>
      <c r="K30" s="189"/>
      <c r="L30" s="188">
        <f>+J30*K30</f>
        <v>0</v>
      </c>
      <c r="M30" s="188">
        <f t="shared" ref="M30:M33" si="12">+G30+L30</f>
        <v>0</v>
      </c>
      <c r="O30" s="189"/>
      <c r="P30" s="189"/>
      <c r="Q30" s="57"/>
      <c r="R30" s="189">
        <v>2</v>
      </c>
      <c r="S30" s="189"/>
      <c r="T30" s="189"/>
      <c r="U30" s="188">
        <f>+S30*T30</f>
        <v>0</v>
      </c>
      <c r="V30" s="188"/>
      <c r="W30" s="189">
        <v>2</v>
      </c>
      <c r="X30" s="189"/>
      <c r="Y30" s="189"/>
      <c r="Z30" s="188">
        <f>+X30*Y30</f>
        <v>0</v>
      </c>
      <c r="AA30" s="188">
        <f t="shared" ref="AA30:AA33" si="13">+U30+Z30</f>
        <v>0</v>
      </c>
      <c r="AC30" s="189"/>
      <c r="AD30" s="189"/>
      <c r="AE30" s="57"/>
      <c r="AF30" s="189">
        <v>2</v>
      </c>
      <c r="AG30" s="189"/>
      <c r="AH30" s="189"/>
      <c r="AI30" s="188">
        <f>+AG30*AH30</f>
        <v>0</v>
      </c>
      <c r="AJ30" s="188"/>
      <c r="AK30" s="189">
        <v>2</v>
      </c>
      <c r="AL30" s="189"/>
      <c r="AM30" s="189"/>
      <c r="AN30" s="188">
        <f>+AL30*AM30</f>
        <v>0</v>
      </c>
      <c r="AO30" s="188">
        <f t="shared" ref="AO30:AO33" si="14">+AI30+AN30</f>
        <v>0</v>
      </c>
    </row>
    <row r="31" spans="1:41" ht="21" customHeight="1">
      <c r="A31" s="189"/>
      <c r="B31" s="189"/>
      <c r="C31" s="386"/>
      <c r="D31" s="189">
        <v>3</v>
      </c>
      <c r="E31" s="189">
        <f t="shared" si="10"/>
        <v>0</v>
      </c>
      <c r="F31" s="189"/>
      <c r="G31" s="188">
        <f>+E31*F31</f>
        <v>0</v>
      </c>
      <c r="H31" s="188"/>
      <c r="I31" s="189">
        <v>3</v>
      </c>
      <c r="J31" s="189">
        <f t="shared" si="11"/>
        <v>0</v>
      </c>
      <c r="K31" s="189"/>
      <c r="L31" s="188">
        <f>+J31*K31</f>
        <v>0</v>
      </c>
      <c r="M31" s="188">
        <f t="shared" si="12"/>
        <v>0</v>
      </c>
      <c r="O31" s="189"/>
      <c r="P31" s="189"/>
      <c r="Q31" s="386"/>
      <c r="R31" s="189">
        <v>3</v>
      </c>
      <c r="S31" s="189"/>
      <c r="T31" s="189"/>
      <c r="U31" s="188">
        <f>+S31*T31</f>
        <v>0</v>
      </c>
      <c r="V31" s="188"/>
      <c r="W31" s="189">
        <v>3</v>
      </c>
      <c r="X31" s="189"/>
      <c r="Y31" s="189"/>
      <c r="Z31" s="188">
        <f>+X31*Y31</f>
        <v>0</v>
      </c>
      <c r="AA31" s="188">
        <f t="shared" si="13"/>
        <v>0</v>
      </c>
      <c r="AC31" s="189"/>
      <c r="AD31" s="189"/>
      <c r="AE31" s="386"/>
      <c r="AF31" s="189">
        <v>3</v>
      </c>
      <c r="AG31" s="189"/>
      <c r="AH31" s="189"/>
      <c r="AI31" s="188">
        <f>+AG31*AH31</f>
        <v>0</v>
      </c>
      <c r="AJ31" s="188"/>
      <c r="AK31" s="189">
        <v>3</v>
      </c>
      <c r="AL31" s="189"/>
      <c r="AM31" s="189"/>
      <c r="AN31" s="188">
        <f>+AL31*AM31</f>
        <v>0</v>
      </c>
      <c r="AO31" s="188">
        <f t="shared" si="14"/>
        <v>0</v>
      </c>
    </row>
    <row r="32" spans="1:41" ht="21" customHeight="1">
      <c r="A32" s="189"/>
      <c r="B32" s="189"/>
      <c r="C32" s="386"/>
      <c r="D32" s="189">
        <v>4</v>
      </c>
      <c r="E32" s="189">
        <f t="shared" si="10"/>
        <v>0</v>
      </c>
      <c r="F32" s="189"/>
      <c r="G32" s="188">
        <f>+E32*F32</f>
        <v>0</v>
      </c>
      <c r="H32" s="188"/>
      <c r="I32" s="189">
        <v>4</v>
      </c>
      <c r="J32" s="189">
        <f t="shared" si="11"/>
        <v>0</v>
      </c>
      <c r="K32" s="189"/>
      <c r="L32" s="188">
        <f>+J32*K32</f>
        <v>0</v>
      </c>
      <c r="M32" s="188">
        <f t="shared" si="12"/>
        <v>0</v>
      </c>
      <c r="O32" s="189"/>
      <c r="P32" s="189"/>
      <c r="Q32" s="386"/>
      <c r="R32" s="189">
        <v>4</v>
      </c>
      <c r="S32" s="189"/>
      <c r="T32" s="189"/>
      <c r="U32" s="188">
        <f>+S32*T32</f>
        <v>0</v>
      </c>
      <c r="V32" s="188"/>
      <c r="W32" s="189">
        <v>4</v>
      </c>
      <c r="X32" s="189"/>
      <c r="Y32" s="189"/>
      <c r="Z32" s="188">
        <f>+X32*Y32</f>
        <v>0</v>
      </c>
      <c r="AA32" s="188">
        <f t="shared" si="13"/>
        <v>0</v>
      </c>
      <c r="AC32" s="189"/>
      <c r="AD32" s="189"/>
      <c r="AE32" s="386"/>
      <c r="AF32" s="189">
        <v>4</v>
      </c>
      <c r="AG32" s="189"/>
      <c r="AH32" s="189"/>
      <c r="AI32" s="188">
        <f>+AG32*AH32</f>
        <v>0</v>
      </c>
      <c r="AJ32" s="188"/>
      <c r="AK32" s="189">
        <v>4</v>
      </c>
      <c r="AL32" s="189"/>
      <c r="AM32" s="189"/>
      <c r="AN32" s="188">
        <f>+AL32*AM32</f>
        <v>0</v>
      </c>
      <c r="AO32" s="188">
        <f t="shared" si="14"/>
        <v>0</v>
      </c>
    </row>
    <row r="33" spans="1:41" ht="21" customHeight="1">
      <c r="A33" s="189"/>
      <c r="B33" s="189"/>
      <c r="C33" s="386"/>
      <c r="D33" s="189" t="s">
        <v>392</v>
      </c>
      <c r="E33" s="189">
        <f t="shared" si="10"/>
        <v>0</v>
      </c>
      <c r="F33" s="189"/>
      <c r="G33" s="188">
        <f>+E33*F33</f>
        <v>0</v>
      </c>
      <c r="H33" s="188"/>
      <c r="I33" s="189" t="s">
        <v>392</v>
      </c>
      <c r="J33" s="189">
        <f t="shared" si="11"/>
        <v>0</v>
      </c>
      <c r="K33" s="189"/>
      <c r="L33" s="188">
        <f>+J33*K33</f>
        <v>0</v>
      </c>
      <c r="M33" s="188">
        <f t="shared" si="12"/>
        <v>0</v>
      </c>
      <c r="O33" s="189"/>
      <c r="P33" s="189"/>
      <c r="Q33" s="386"/>
      <c r="R33" s="189" t="s">
        <v>392</v>
      </c>
      <c r="S33" s="189"/>
      <c r="T33" s="189"/>
      <c r="U33" s="188">
        <f>+S33*T33</f>
        <v>0</v>
      </c>
      <c r="V33" s="188"/>
      <c r="W33" s="189" t="s">
        <v>392</v>
      </c>
      <c r="X33" s="189"/>
      <c r="Y33" s="189"/>
      <c r="Z33" s="188">
        <f>+X33*Y33</f>
        <v>0</v>
      </c>
      <c r="AA33" s="188">
        <f t="shared" si="13"/>
        <v>0</v>
      </c>
      <c r="AC33" s="189"/>
      <c r="AD33" s="189"/>
      <c r="AE33" s="386"/>
      <c r="AF33" s="189" t="s">
        <v>392</v>
      </c>
      <c r="AG33" s="189"/>
      <c r="AH33" s="189"/>
      <c r="AI33" s="188">
        <f>+AG33*AH33</f>
        <v>0</v>
      </c>
      <c r="AJ33" s="188"/>
      <c r="AK33" s="189" t="s">
        <v>392</v>
      </c>
      <c r="AL33" s="189"/>
      <c r="AM33" s="189"/>
      <c r="AN33" s="188">
        <f>+AL33*AM33</f>
        <v>0</v>
      </c>
      <c r="AO33" s="188">
        <f t="shared" si="14"/>
        <v>0</v>
      </c>
    </row>
    <row r="34" spans="1:41" ht="21" customHeight="1">
      <c r="A34" s="387" t="s">
        <v>0</v>
      </c>
      <c r="B34" s="387"/>
      <c r="C34" s="387"/>
      <c r="D34" s="387"/>
      <c r="E34" s="1007">
        <f>SUM(E29:E33)</f>
        <v>0</v>
      </c>
      <c r="F34" s="1007"/>
      <c r="G34" s="1007">
        <f>SUM(G29:G33)</f>
        <v>0</v>
      </c>
      <c r="H34" s="1007"/>
      <c r="I34" s="387"/>
      <c r="J34" s="1007">
        <f>SUM(J29:J33)</f>
        <v>0</v>
      </c>
      <c r="K34" s="1007"/>
      <c r="L34" s="1007">
        <f>SUM(L29:L33)</f>
        <v>0</v>
      </c>
      <c r="M34" s="1007">
        <f>SUM(M29:M33)</f>
        <v>0</v>
      </c>
      <c r="O34" s="387" t="s">
        <v>0</v>
      </c>
      <c r="P34" s="387"/>
      <c r="Q34" s="387"/>
      <c r="R34" s="387"/>
      <c r="S34" s="1007">
        <f>SUM(S29:S33)</f>
        <v>0</v>
      </c>
      <c r="T34" s="1007"/>
      <c r="U34" s="1007">
        <f>SUM(U29:U33)</f>
        <v>0</v>
      </c>
      <c r="V34" s="1007"/>
      <c r="W34" s="387"/>
      <c r="X34" s="1007">
        <f>SUM(X29:X33)</f>
        <v>0</v>
      </c>
      <c r="Y34" s="1007"/>
      <c r="Z34" s="1007">
        <f>SUM(Z29:Z33)</f>
        <v>0</v>
      </c>
      <c r="AA34" s="1007">
        <f>SUM(AA29:AA33)</f>
        <v>0</v>
      </c>
      <c r="AC34" s="387" t="s">
        <v>0</v>
      </c>
      <c r="AD34" s="387"/>
      <c r="AE34" s="387"/>
      <c r="AF34" s="387"/>
      <c r="AG34" s="1007">
        <f>SUM(AG29:AG33)</f>
        <v>0</v>
      </c>
      <c r="AH34" s="1007"/>
      <c r="AI34" s="1007">
        <f>SUM(AI29:AI33)</f>
        <v>0</v>
      </c>
      <c r="AJ34" s="1007"/>
      <c r="AK34" s="387"/>
      <c r="AL34" s="1007">
        <f>SUM(AL29:AL33)</f>
        <v>0</v>
      </c>
      <c r="AM34" s="1007"/>
      <c r="AN34" s="1007">
        <f>SUM(AN29:AN33)</f>
        <v>0</v>
      </c>
      <c r="AO34" s="1007">
        <f>SUM(AO29:AO33)</f>
        <v>0</v>
      </c>
    </row>
  </sheetData>
  <mergeCells count="12">
    <mergeCell ref="AC4:AO4"/>
    <mergeCell ref="C5:C7"/>
    <mergeCell ref="D5:G5"/>
    <mergeCell ref="I5:L5"/>
    <mergeCell ref="Q5:Q7"/>
    <mergeCell ref="R5:U5"/>
    <mergeCell ref="W5:Z5"/>
    <mergeCell ref="AE5:AE7"/>
    <mergeCell ref="AF5:AI5"/>
    <mergeCell ref="AK5:AN5"/>
    <mergeCell ref="A4:M4"/>
    <mergeCell ref="O4:AA4"/>
  </mergeCells>
  <pageMargins left="0.47244094488188981" right="0.35433070866141736" top="0.94488188976377963" bottom="0.39370078740157483" header="0.23622047244094491" footer="0.23622047244094491"/>
  <pageSetup paperSize="9" fitToHeight="0" orientation="landscape" r:id="rId1"/>
  <headerFooter alignWithMargins="0">
    <oddFooter>&amp;C&amp;8หน้า &amp;P&amp;R&amp;8&amp;F/&amp;A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  <pageSetUpPr fitToPage="1"/>
  </sheetPr>
  <dimension ref="A1:W28"/>
  <sheetViews>
    <sheetView topLeftCell="A16" zoomScaleNormal="100" workbookViewId="0">
      <selection activeCell="E7" sqref="E7"/>
    </sheetView>
  </sheetViews>
  <sheetFormatPr defaultRowHeight="24.75"/>
  <cols>
    <col min="1" max="1" width="34.140625" style="568" customWidth="1"/>
    <col min="2" max="2" width="18.28515625" style="568" customWidth="1"/>
    <col min="3" max="5" width="17.7109375" style="568" customWidth="1"/>
    <col min="6" max="8" width="17.42578125" style="568" customWidth="1"/>
    <col min="9" max="11" width="17" style="568" customWidth="1"/>
    <col min="12" max="14" width="16.140625" style="568" customWidth="1"/>
    <col min="15" max="15" width="17.85546875" style="568" customWidth="1"/>
    <col min="16" max="252" width="9.140625" style="568"/>
    <col min="253" max="253" width="2.7109375" style="568" customWidth="1"/>
    <col min="254" max="254" width="2.140625" style="568" customWidth="1"/>
    <col min="255" max="255" width="3.140625" style="568" customWidth="1"/>
    <col min="256" max="256" width="3.5703125" style="568" customWidth="1"/>
    <col min="257" max="258" width="2.7109375" style="568" customWidth="1"/>
    <col min="259" max="259" width="2.85546875" style="568" customWidth="1"/>
    <col min="260" max="260" width="3.140625" style="568" customWidth="1"/>
    <col min="261" max="261" width="6" style="568" customWidth="1"/>
    <col min="262" max="268" width="9.140625" style="568"/>
    <col min="269" max="269" width="11.28515625" style="568" customWidth="1"/>
    <col min="270" max="508" width="9.140625" style="568"/>
    <col min="509" max="509" width="2.7109375" style="568" customWidth="1"/>
    <col min="510" max="510" width="2.140625" style="568" customWidth="1"/>
    <col min="511" max="511" width="3.140625" style="568" customWidth="1"/>
    <col min="512" max="512" width="3.5703125" style="568" customWidth="1"/>
    <col min="513" max="514" width="2.7109375" style="568" customWidth="1"/>
    <col min="515" max="515" width="2.85546875" style="568" customWidth="1"/>
    <col min="516" max="516" width="3.140625" style="568" customWidth="1"/>
    <col min="517" max="517" width="6" style="568" customWidth="1"/>
    <col min="518" max="524" width="9.140625" style="568"/>
    <col min="525" max="525" width="11.28515625" style="568" customWidth="1"/>
    <col min="526" max="764" width="9.140625" style="568"/>
    <col min="765" max="765" width="2.7109375" style="568" customWidth="1"/>
    <col min="766" max="766" width="2.140625" style="568" customWidth="1"/>
    <col min="767" max="767" width="3.140625" style="568" customWidth="1"/>
    <col min="768" max="768" width="3.5703125" style="568" customWidth="1"/>
    <col min="769" max="770" width="2.7109375" style="568" customWidth="1"/>
    <col min="771" max="771" width="2.85546875" style="568" customWidth="1"/>
    <col min="772" max="772" width="3.140625" style="568" customWidth="1"/>
    <col min="773" max="773" width="6" style="568" customWidth="1"/>
    <col min="774" max="780" width="9.140625" style="568"/>
    <col min="781" max="781" width="11.28515625" style="568" customWidth="1"/>
    <col min="782" max="1020" width="9.140625" style="568"/>
    <col min="1021" max="1021" width="2.7109375" style="568" customWidth="1"/>
    <col min="1022" max="1022" width="2.140625" style="568" customWidth="1"/>
    <col min="1023" max="1023" width="3.140625" style="568" customWidth="1"/>
    <col min="1024" max="1024" width="3.5703125" style="568" customWidth="1"/>
    <col min="1025" max="1026" width="2.7109375" style="568" customWidth="1"/>
    <col min="1027" max="1027" width="2.85546875" style="568" customWidth="1"/>
    <col min="1028" max="1028" width="3.140625" style="568" customWidth="1"/>
    <col min="1029" max="1029" width="6" style="568" customWidth="1"/>
    <col min="1030" max="1036" width="9.140625" style="568"/>
    <col min="1037" max="1037" width="11.28515625" style="568" customWidth="1"/>
    <col min="1038" max="1276" width="9.140625" style="568"/>
    <col min="1277" max="1277" width="2.7109375" style="568" customWidth="1"/>
    <col min="1278" max="1278" width="2.140625" style="568" customWidth="1"/>
    <col min="1279" max="1279" width="3.140625" style="568" customWidth="1"/>
    <col min="1280" max="1280" width="3.5703125" style="568" customWidth="1"/>
    <col min="1281" max="1282" width="2.7109375" style="568" customWidth="1"/>
    <col min="1283" max="1283" width="2.85546875" style="568" customWidth="1"/>
    <col min="1284" max="1284" width="3.140625" style="568" customWidth="1"/>
    <col min="1285" max="1285" width="6" style="568" customWidth="1"/>
    <col min="1286" max="1292" width="9.140625" style="568"/>
    <col min="1293" max="1293" width="11.28515625" style="568" customWidth="1"/>
    <col min="1294" max="1532" width="9.140625" style="568"/>
    <col min="1533" max="1533" width="2.7109375" style="568" customWidth="1"/>
    <col min="1534" max="1534" width="2.140625" style="568" customWidth="1"/>
    <col min="1535" max="1535" width="3.140625" style="568" customWidth="1"/>
    <col min="1536" max="1536" width="3.5703125" style="568" customWidth="1"/>
    <col min="1537" max="1538" width="2.7109375" style="568" customWidth="1"/>
    <col min="1539" max="1539" width="2.85546875" style="568" customWidth="1"/>
    <col min="1540" max="1540" width="3.140625" style="568" customWidth="1"/>
    <col min="1541" max="1541" width="6" style="568" customWidth="1"/>
    <col min="1542" max="1548" width="9.140625" style="568"/>
    <col min="1549" max="1549" width="11.28515625" style="568" customWidth="1"/>
    <col min="1550" max="1788" width="9.140625" style="568"/>
    <col min="1789" max="1789" width="2.7109375" style="568" customWidth="1"/>
    <col min="1790" max="1790" width="2.140625" style="568" customWidth="1"/>
    <col min="1791" max="1791" width="3.140625" style="568" customWidth="1"/>
    <col min="1792" max="1792" width="3.5703125" style="568" customWidth="1"/>
    <col min="1793" max="1794" width="2.7109375" style="568" customWidth="1"/>
    <col min="1795" max="1795" width="2.85546875" style="568" customWidth="1"/>
    <col min="1796" max="1796" width="3.140625" style="568" customWidth="1"/>
    <col min="1797" max="1797" width="6" style="568" customWidth="1"/>
    <col min="1798" max="1804" width="9.140625" style="568"/>
    <col min="1805" max="1805" width="11.28515625" style="568" customWidth="1"/>
    <col min="1806" max="2044" width="9.140625" style="568"/>
    <col min="2045" max="2045" width="2.7109375" style="568" customWidth="1"/>
    <col min="2046" max="2046" width="2.140625" style="568" customWidth="1"/>
    <col min="2047" max="2047" width="3.140625" style="568" customWidth="1"/>
    <col min="2048" max="2048" width="3.5703125" style="568" customWidth="1"/>
    <col min="2049" max="2050" width="2.7109375" style="568" customWidth="1"/>
    <col min="2051" max="2051" width="2.85546875" style="568" customWidth="1"/>
    <col min="2052" max="2052" width="3.140625" style="568" customWidth="1"/>
    <col min="2053" max="2053" width="6" style="568" customWidth="1"/>
    <col min="2054" max="2060" width="9.140625" style="568"/>
    <col min="2061" max="2061" width="11.28515625" style="568" customWidth="1"/>
    <col min="2062" max="2300" width="9.140625" style="568"/>
    <col min="2301" max="2301" width="2.7109375" style="568" customWidth="1"/>
    <col min="2302" max="2302" width="2.140625" style="568" customWidth="1"/>
    <col min="2303" max="2303" width="3.140625" style="568" customWidth="1"/>
    <col min="2304" max="2304" width="3.5703125" style="568" customWidth="1"/>
    <col min="2305" max="2306" width="2.7109375" style="568" customWidth="1"/>
    <col min="2307" max="2307" width="2.85546875" style="568" customWidth="1"/>
    <col min="2308" max="2308" width="3.140625" style="568" customWidth="1"/>
    <col min="2309" max="2309" width="6" style="568" customWidth="1"/>
    <col min="2310" max="2316" width="9.140625" style="568"/>
    <col min="2317" max="2317" width="11.28515625" style="568" customWidth="1"/>
    <col min="2318" max="2556" width="9.140625" style="568"/>
    <col min="2557" max="2557" width="2.7109375" style="568" customWidth="1"/>
    <col min="2558" max="2558" width="2.140625" style="568" customWidth="1"/>
    <col min="2559" max="2559" width="3.140625" style="568" customWidth="1"/>
    <col min="2560" max="2560" width="3.5703125" style="568" customWidth="1"/>
    <col min="2561" max="2562" width="2.7109375" style="568" customWidth="1"/>
    <col min="2563" max="2563" width="2.85546875" style="568" customWidth="1"/>
    <col min="2564" max="2564" width="3.140625" style="568" customWidth="1"/>
    <col min="2565" max="2565" width="6" style="568" customWidth="1"/>
    <col min="2566" max="2572" width="9.140625" style="568"/>
    <col min="2573" max="2573" width="11.28515625" style="568" customWidth="1"/>
    <col min="2574" max="2812" width="9.140625" style="568"/>
    <col min="2813" max="2813" width="2.7109375" style="568" customWidth="1"/>
    <col min="2814" max="2814" width="2.140625" style="568" customWidth="1"/>
    <col min="2815" max="2815" width="3.140625" style="568" customWidth="1"/>
    <col min="2816" max="2816" width="3.5703125" style="568" customWidth="1"/>
    <col min="2817" max="2818" width="2.7109375" style="568" customWidth="1"/>
    <col min="2819" max="2819" width="2.85546875" style="568" customWidth="1"/>
    <col min="2820" max="2820" width="3.140625" style="568" customWidth="1"/>
    <col min="2821" max="2821" width="6" style="568" customWidth="1"/>
    <col min="2822" max="2828" width="9.140625" style="568"/>
    <col min="2829" max="2829" width="11.28515625" style="568" customWidth="1"/>
    <col min="2830" max="3068" width="9.140625" style="568"/>
    <col min="3069" max="3069" width="2.7109375" style="568" customWidth="1"/>
    <col min="3070" max="3070" width="2.140625" style="568" customWidth="1"/>
    <col min="3071" max="3071" width="3.140625" style="568" customWidth="1"/>
    <col min="3072" max="3072" width="3.5703125" style="568" customWidth="1"/>
    <col min="3073" max="3074" width="2.7109375" style="568" customWidth="1"/>
    <col min="3075" max="3075" width="2.85546875" style="568" customWidth="1"/>
    <col min="3076" max="3076" width="3.140625" style="568" customWidth="1"/>
    <col min="3077" max="3077" width="6" style="568" customWidth="1"/>
    <col min="3078" max="3084" width="9.140625" style="568"/>
    <col min="3085" max="3085" width="11.28515625" style="568" customWidth="1"/>
    <col min="3086" max="3324" width="9.140625" style="568"/>
    <col min="3325" max="3325" width="2.7109375" style="568" customWidth="1"/>
    <col min="3326" max="3326" width="2.140625" style="568" customWidth="1"/>
    <col min="3327" max="3327" width="3.140625" style="568" customWidth="1"/>
    <col min="3328" max="3328" width="3.5703125" style="568" customWidth="1"/>
    <col min="3329" max="3330" width="2.7109375" style="568" customWidth="1"/>
    <col min="3331" max="3331" width="2.85546875" style="568" customWidth="1"/>
    <col min="3332" max="3332" width="3.140625" style="568" customWidth="1"/>
    <col min="3333" max="3333" width="6" style="568" customWidth="1"/>
    <col min="3334" max="3340" width="9.140625" style="568"/>
    <col min="3341" max="3341" width="11.28515625" style="568" customWidth="1"/>
    <col min="3342" max="3580" width="9.140625" style="568"/>
    <col min="3581" max="3581" width="2.7109375" style="568" customWidth="1"/>
    <col min="3582" max="3582" width="2.140625" style="568" customWidth="1"/>
    <col min="3583" max="3583" width="3.140625" style="568" customWidth="1"/>
    <col min="3584" max="3584" width="3.5703125" style="568" customWidth="1"/>
    <col min="3585" max="3586" width="2.7109375" style="568" customWidth="1"/>
    <col min="3587" max="3587" width="2.85546875" style="568" customWidth="1"/>
    <col min="3588" max="3588" width="3.140625" style="568" customWidth="1"/>
    <col min="3589" max="3589" width="6" style="568" customWidth="1"/>
    <col min="3590" max="3596" width="9.140625" style="568"/>
    <col min="3597" max="3597" width="11.28515625" style="568" customWidth="1"/>
    <col min="3598" max="3836" width="9.140625" style="568"/>
    <col min="3837" max="3837" width="2.7109375" style="568" customWidth="1"/>
    <col min="3838" max="3838" width="2.140625" style="568" customWidth="1"/>
    <col min="3839" max="3839" width="3.140625" style="568" customWidth="1"/>
    <col min="3840" max="3840" width="3.5703125" style="568" customWidth="1"/>
    <col min="3841" max="3842" width="2.7109375" style="568" customWidth="1"/>
    <col min="3843" max="3843" width="2.85546875" style="568" customWidth="1"/>
    <col min="3844" max="3844" width="3.140625" style="568" customWidth="1"/>
    <col min="3845" max="3845" width="6" style="568" customWidth="1"/>
    <col min="3846" max="3852" width="9.140625" style="568"/>
    <col min="3853" max="3853" width="11.28515625" style="568" customWidth="1"/>
    <col min="3854" max="4092" width="9.140625" style="568"/>
    <col min="4093" max="4093" width="2.7109375" style="568" customWidth="1"/>
    <col min="4094" max="4094" width="2.140625" style="568" customWidth="1"/>
    <col min="4095" max="4095" width="3.140625" style="568" customWidth="1"/>
    <col min="4096" max="4096" width="3.5703125" style="568" customWidth="1"/>
    <col min="4097" max="4098" width="2.7109375" style="568" customWidth="1"/>
    <col min="4099" max="4099" width="2.85546875" style="568" customWidth="1"/>
    <col min="4100" max="4100" width="3.140625" style="568" customWidth="1"/>
    <col min="4101" max="4101" width="6" style="568" customWidth="1"/>
    <col min="4102" max="4108" width="9.140625" style="568"/>
    <col min="4109" max="4109" width="11.28515625" style="568" customWidth="1"/>
    <col min="4110" max="4348" width="9.140625" style="568"/>
    <col min="4349" max="4349" width="2.7109375" style="568" customWidth="1"/>
    <col min="4350" max="4350" width="2.140625" style="568" customWidth="1"/>
    <col min="4351" max="4351" width="3.140625" style="568" customWidth="1"/>
    <col min="4352" max="4352" width="3.5703125" style="568" customWidth="1"/>
    <col min="4353" max="4354" width="2.7109375" style="568" customWidth="1"/>
    <col min="4355" max="4355" width="2.85546875" style="568" customWidth="1"/>
    <col min="4356" max="4356" width="3.140625" style="568" customWidth="1"/>
    <col min="4357" max="4357" width="6" style="568" customWidth="1"/>
    <col min="4358" max="4364" width="9.140625" style="568"/>
    <col min="4365" max="4365" width="11.28515625" style="568" customWidth="1"/>
    <col min="4366" max="4604" width="9.140625" style="568"/>
    <col min="4605" max="4605" width="2.7109375" style="568" customWidth="1"/>
    <col min="4606" max="4606" width="2.140625" style="568" customWidth="1"/>
    <col min="4607" max="4607" width="3.140625" style="568" customWidth="1"/>
    <col min="4608" max="4608" width="3.5703125" style="568" customWidth="1"/>
    <col min="4609" max="4610" width="2.7109375" style="568" customWidth="1"/>
    <col min="4611" max="4611" width="2.85546875" style="568" customWidth="1"/>
    <col min="4612" max="4612" width="3.140625" style="568" customWidth="1"/>
    <col min="4613" max="4613" width="6" style="568" customWidth="1"/>
    <col min="4614" max="4620" width="9.140625" style="568"/>
    <col min="4621" max="4621" width="11.28515625" style="568" customWidth="1"/>
    <col min="4622" max="4860" width="9.140625" style="568"/>
    <col min="4861" max="4861" width="2.7109375" style="568" customWidth="1"/>
    <col min="4862" max="4862" width="2.140625" style="568" customWidth="1"/>
    <col min="4863" max="4863" width="3.140625" style="568" customWidth="1"/>
    <col min="4864" max="4864" width="3.5703125" style="568" customWidth="1"/>
    <col min="4865" max="4866" width="2.7109375" style="568" customWidth="1"/>
    <col min="4867" max="4867" width="2.85546875" style="568" customWidth="1"/>
    <col min="4868" max="4868" width="3.140625" style="568" customWidth="1"/>
    <col min="4869" max="4869" width="6" style="568" customWidth="1"/>
    <col min="4870" max="4876" width="9.140625" style="568"/>
    <col min="4877" max="4877" width="11.28515625" style="568" customWidth="1"/>
    <col min="4878" max="5116" width="9.140625" style="568"/>
    <col min="5117" max="5117" width="2.7109375" style="568" customWidth="1"/>
    <col min="5118" max="5118" width="2.140625" style="568" customWidth="1"/>
    <col min="5119" max="5119" width="3.140625" style="568" customWidth="1"/>
    <col min="5120" max="5120" width="3.5703125" style="568" customWidth="1"/>
    <col min="5121" max="5122" width="2.7109375" style="568" customWidth="1"/>
    <col min="5123" max="5123" width="2.85546875" style="568" customWidth="1"/>
    <col min="5124" max="5124" width="3.140625" style="568" customWidth="1"/>
    <col min="5125" max="5125" width="6" style="568" customWidth="1"/>
    <col min="5126" max="5132" width="9.140625" style="568"/>
    <col min="5133" max="5133" width="11.28515625" style="568" customWidth="1"/>
    <col min="5134" max="5372" width="9.140625" style="568"/>
    <col min="5373" max="5373" width="2.7109375" style="568" customWidth="1"/>
    <col min="5374" max="5374" width="2.140625" style="568" customWidth="1"/>
    <col min="5375" max="5375" width="3.140625" style="568" customWidth="1"/>
    <col min="5376" max="5376" width="3.5703125" style="568" customWidth="1"/>
    <col min="5377" max="5378" width="2.7109375" style="568" customWidth="1"/>
    <col min="5379" max="5379" width="2.85546875" style="568" customWidth="1"/>
    <col min="5380" max="5380" width="3.140625" style="568" customWidth="1"/>
    <col min="5381" max="5381" width="6" style="568" customWidth="1"/>
    <col min="5382" max="5388" width="9.140625" style="568"/>
    <col min="5389" max="5389" width="11.28515625" style="568" customWidth="1"/>
    <col min="5390" max="5628" width="9.140625" style="568"/>
    <col min="5629" max="5629" width="2.7109375" style="568" customWidth="1"/>
    <col min="5630" max="5630" width="2.140625" style="568" customWidth="1"/>
    <col min="5631" max="5631" width="3.140625" style="568" customWidth="1"/>
    <col min="5632" max="5632" width="3.5703125" style="568" customWidth="1"/>
    <col min="5633" max="5634" width="2.7109375" style="568" customWidth="1"/>
    <col min="5635" max="5635" width="2.85546875" style="568" customWidth="1"/>
    <col min="5636" max="5636" width="3.140625" style="568" customWidth="1"/>
    <col min="5637" max="5637" width="6" style="568" customWidth="1"/>
    <col min="5638" max="5644" width="9.140625" style="568"/>
    <col min="5645" max="5645" width="11.28515625" style="568" customWidth="1"/>
    <col min="5646" max="5884" width="9.140625" style="568"/>
    <col min="5885" max="5885" width="2.7109375" style="568" customWidth="1"/>
    <col min="5886" max="5886" width="2.140625" style="568" customWidth="1"/>
    <col min="5887" max="5887" width="3.140625" style="568" customWidth="1"/>
    <col min="5888" max="5888" width="3.5703125" style="568" customWidth="1"/>
    <col min="5889" max="5890" width="2.7109375" style="568" customWidth="1"/>
    <col min="5891" max="5891" width="2.85546875" style="568" customWidth="1"/>
    <col min="5892" max="5892" width="3.140625" style="568" customWidth="1"/>
    <col min="5893" max="5893" width="6" style="568" customWidth="1"/>
    <col min="5894" max="5900" width="9.140625" style="568"/>
    <col min="5901" max="5901" width="11.28515625" style="568" customWidth="1"/>
    <col min="5902" max="6140" width="9.140625" style="568"/>
    <col min="6141" max="6141" width="2.7109375" style="568" customWidth="1"/>
    <col min="6142" max="6142" width="2.140625" style="568" customWidth="1"/>
    <col min="6143" max="6143" width="3.140625" style="568" customWidth="1"/>
    <col min="6144" max="6144" width="3.5703125" style="568" customWidth="1"/>
    <col min="6145" max="6146" width="2.7109375" style="568" customWidth="1"/>
    <col min="6147" max="6147" width="2.85546875" style="568" customWidth="1"/>
    <col min="6148" max="6148" width="3.140625" style="568" customWidth="1"/>
    <col min="6149" max="6149" width="6" style="568" customWidth="1"/>
    <col min="6150" max="6156" width="9.140625" style="568"/>
    <col min="6157" max="6157" width="11.28515625" style="568" customWidth="1"/>
    <col min="6158" max="6396" width="9.140625" style="568"/>
    <col min="6397" max="6397" width="2.7109375" style="568" customWidth="1"/>
    <col min="6398" max="6398" width="2.140625" style="568" customWidth="1"/>
    <col min="6399" max="6399" width="3.140625" style="568" customWidth="1"/>
    <col min="6400" max="6400" width="3.5703125" style="568" customWidth="1"/>
    <col min="6401" max="6402" width="2.7109375" style="568" customWidth="1"/>
    <col min="6403" max="6403" width="2.85546875" style="568" customWidth="1"/>
    <col min="6404" max="6404" width="3.140625" style="568" customWidth="1"/>
    <col min="6405" max="6405" width="6" style="568" customWidth="1"/>
    <col min="6406" max="6412" width="9.140625" style="568"/>
    <col min="6413" max="6413" width="11.28515625" style="568" customWidth="1"/>
    <col min="6414" max="6652" width="9.140625" style="568"/>
    <col min="6653" max="6653" width="2.7109375" style="568" customWidth="1"/>
    <col min="6654" max="6654" width="2.140625" style="568" customWidth="1"/>
    <col min="6655" max="6655" width="3.140625" style="568" customWidth="1"/>
    <col min="6656" max="6656" width="3.5703125" style="568" customWidth="1"/>
    <col min="6657" max="6658" width="2.7109375" style="568" customWidth="1"/>
    <col min="6659" max="6659" width="2.85546875" style="568" customWidth="1"/>
    <col min="6660" max="6660" width="3.140625" style="568" customWidth="1"/>
    <col min="6661" max="6661" width="6" style="568" customWidth="1"/>
    <col min="6662" max="6668" width="9.140625" style="568"/>
    <col min="6669" max="6669" width="11.28515625" style="568" customWidth="1"/>
    <col min="6670" max="6908" width="9.140625" style="568"/>
    <col min="6909" max="6909" width="2.7109375" style="568" customWidth="1"/>
    <col min="6910" max="6910" width="2.140625" style="568" customWidth="1"/>
    <col min="6911" max="6911" width="3.140625" style="568" customWidth="1"/>
    <col min="6912" max="6912" width="3.5703125" style="568" customWidth="1"/>
    <col min="6913" max="6914" width="2.7109375" style="568" customWidth="1"/>
    <col min="6915" max="6915" width="2.85546875" style="568" customWidth="1"/>
    <col min="6916" max="6916" width="3.140625" style="568" customWidth="1"/>
    <col min="6917" max="6917" width="6" style="568" customWidth="1"/>
    <col min="6918" max="6924" width="9.140625" style="568"/>
    <col min="6925" max="6925" width="11.28515625" style="568" customWidth="1"/>
    <col min="6926" max="7164" width="9.140625" style="568"/>
    <col min="7165" max="7165" width="2.7109375" style="568" customWidth="1"/>
    <col min="7166" max="7166" width="2.140625" style="568" customWidth="1"/>
    <col min="7167" max="7167" width="3.140625" style="568" customWidth="1"/>
    <col min="7168" max="7168" width="3.5703125" style="568" customWidth="1"/>
    <col min="7169" max="7170" width="2.7109375" style="568" customWidth="1"/>
    <col min="7171" max="7171" width="2.85546875" style="568" customWidth="1"/>
    <col min="7172" max="7172" width="3.140625" style="568" customWidth="1"/>
    <col min="7173" max="7173" width="6" style="568" customWidth="1"/>
    <col min="7174" max="7180" width="9.140625" style="568"/>
    <col min="7181" max="7181" width="11.28515625" style="568" customWidth="1"/>
    <col min="7182" max="7420" width="9.140625" style="568"/>
    <col min="7421" max="7421" width="2.7109375" style="568" customWidth="1"/>
    <col min="7422" max="7422" width="2.140625" style="568" customWidth="1"/>
    <col min="7423" max="7423" width="3.140625" style="568" customWidth="1"/>
    <col min="7424" max="7424" width="3.5703125" style="568" customWidth="1"/>
    <col min="7425" max="7426" width="2.7109375" style="568" customWidth="1"/>
    <col min="7427" max="7427" width="2.85546875" style="568" customWidth="1"/>
    <col min="7428" max="7428" width="3.140625" style="568" customWidth="1"/>
    <col min="7429" max="7429" width="6" style="568" customWidth="1"/>
    <col min="7430" max="7436" width="9.140625" style="568"/>
    <col min="7437" max="7437" width="11.28515625" style="568" customWidth="1"/>
    <col min="7438" max="7676" width="9.140625" style="568"/>
    <col min="7677" max="7677" width="2.7109375" style="568" customWidth="1"/>
    <col min="7678" max="7678" width="2.140625" style="568" customWidth="1"/>
    <col min="7679" max="7679" width="3.140625" style="568" customWidth="1"/>
    <col min="7680" max="7680" width="3.5703125" style="568" customWidth="1"/>
    <col min="7681" max="7682" width="2.7109375" style="568" customWidth="1"/>
    <col min="7683" max="7683" width="2.85546875" style="568" customWidth="1"/>
    <col min="7684" max="7684" width="3.140625" style="568" customWidth="1"/>
    <col min="7685" max="7685" width="6" style="568" customWidth="1"/>
    <col min="7686" max="7692" width="9.140625" style="568"/>
    <col min="7693" max="7693" width="11.28515625" style="568" customWidth="1"/>
    <col min="7694" max="7932" width="9.140625" style="568"/>
    <col min="7933" max="7933" width="2.7109375" style="568" customWidth="1"/>
    <col min="7934" max="7934" width="2.140625" style="568" customWidth="1"/>
    <col min="7935" max="7935" width="3.140625" style="568" customWidth="1"/>
    <col min="7936" max="7936" width="3.5703125" style="568" customWidth="1"/>
    <col min="7937" max="7938" width="2.7109375" style="568" customWidth="1"/>
    <col min="7939" max="7939" width="2.85546875" style="568" customWidth="1"/>
    <col min="7940" max="7940" width="3.140625" style="568" customWidth="1"/>
    <col min="7941" max="7941" width="6" style="568" customWidth="1"/>
    <col min="7942" max="7948" width="9.140625" style="568"/>
    <col min="7949" max="7949" width="11.28515625" style="568" customWidth="1"/>
    <col min="7950" max="8188" width="9.140625" style="568"/>
    <col min="8189" max="8189" width="2.7109375" style="568" customWidth="1"/>
    <col min="8190" max="8190" width="2.140625" style="568" customWidth="1"/>
    <col min="8191" max="8191" width="3.140625" style="568" customWidth="1"/>
    <col min="8192" max="8192" width="3.5703125" style="568" customWidth="1"/>
    <col min="8193" max="8194" width="2.7109375" style="568" customWidth="1"/>
    <col min="8195" max="8195" width="2.85546875" style="568" customWidth="1"/>
    <col min="8196" max="8196" width="3.140625" style="568" customWidth="1"/>
    <col min="8197" max="8197" width="6" style="568" customWidth="1"/>
    <col min="8198" max="8204" width="9.140625" style="568"/>
    <col min="8205" max="8205" width="11.28515625" style="568" customWidth="1"/>
    <col min="8206" max="8444" width="9.140625" style="568"/>
    <col min="8445" max="8445" width="2.7109375" style="568" customWidth="1"/>
    <col min="8446" max="8446" width="2.140625" style="568" customWidth="1"/>
    <col min="8447" max="8447" width="3.140625" style="568" customWidth="1"/>
    <col min="8448" max="8448" width="3.5703125" style="568" customWidth="1"/>
    <col min="8449" max="8450" width="2.7109375" style="568" customWidth="1"/>
    <col min="8451" max="8451" width="2.85546875" style="568" customWidth="1"/>
    <col min="8452" max="8452" width="3.140625" style="568" customWidth="1"/>
    <col min="8453" max="8453" width="6" style="568" customWidth="1"/>
    <col min="8454" max="8460" width="9.140625" style="568"/>
    <col min="8461" max="8461" width="11.28515625" style="568" customWidth="1"/>
    <col min="8462" max="8700" width="9.140625" style="568"/>
    <col min="8701" max="8701" width="2.7109375" style="568" customWidth="1"/>
    <col min="8702" max="8702" width="2.140625" style="568" customWidth="1"/>
    <col min="8703" max="8703" width="3.140625" style="568" customWidth="1"/>
    <col min="8704" max="8704" width="3.5703125" style="568" customWidth="1"/>
    <col min="8705" max="8706" width="2.7109375" style="568" customWidth="1"/>
    <col min="8707" max="8707" width="2.85546875" style="568" customWidth="1"/>
    <col min="8708" max="8708" width="3.140625" style="568" customWidth="1"/>
    <col min="8709" max="8709" width="6" style="568" customWidth="1"/>
    <col min="8710" max="8716" width="9.140625" style="568"/>
    <col min="8717" max="8717" width="11.28515625" style="568" customWidth="1"/>
    <col min="8718" max="8956" width="9.140625" style="568"/>
    <col min="8957" max="8957" width="2.7109375" style="568" customWidth="1"/>
    <col min="8958" max="8958" width="2.140625" style="568" customWidth="1"/>
    <col min="8959" max="8959" width="3.140625" style="568" customWidth="1"/>
    <col min="8960" max="8960" width="3.5703125" style="568" customWidth="1"/>
    <col min="8961" max="8962" width="2.7109375" style="568" customWidth="1"/>
    <col min="8963" max="8963" width="2.85546875" style="568" customWidth="1"/>
    <col min="8964" max="8964" width="3.140625" style="568" customWidth="1"/>
    <col min="8965" max="8965" width="6" style="568" customWidth="1"/>
    <col min="8966" max="8972" width="9.140625" style="568"/>
    <col min="8973" max="8973" width="11.28515625" style="568" customWidth="1"/>
    <col min="8974" max="9212" width="9.140625" style="568"/>
    <col min="9213" max="9213" width="2.7109375" style="568" customWidth="1"/>
    <col min="9214" max="9214" width="2.140625" style="568" customWidth="1"/>
    <col min="9215" max="9215" width="3.140625" style="568" customWidth="1"/>
    <col min="9216" max="9216" width="3.5703125" style="568" customWidth="1"/>
    <col min="9217" max="9218" width="2.7109375" style="568" customWidth="1"/>
    <col min="9219" max="9219" width="2.85546875" style="568" customWidth="1"/>
    <col min="9220" max="9220" width="3.140625" style="568" customWidth="1"/>
    <col min="9221" max="9221" width="6" style="568" customWidth="1"/>
    <col min="9222" max="9228" width="9.140625" style="568"/>
    <col min="9229" max="9229" width="11.28515625" style="568" customWidth="1"/>
    <col min="9230" max="9468" width="9.140625" style="568"/>
    <col min="9469" max="9469" width="2.7109375" style="568" customWidth="1"/>
    <col min="9470" max="9470" width="2.140625" style="568" customWidth="1"/>
    <col min="9471" max="9471" width="3.140625" style="568" customWidth="1"/>
    <col min="9472" max="9472" width="3.5703125" style="568" customWidth="1"/>
    <col min="9473" max="9474" width="2.7109375" style="568" customWidth="1"/>
    <col min="9475" max="9475" width="2.85546875" style="568" customWidth="1"/>
    <col min="9476" max="9476" width="3.140625" style="568" customWidth="1"/>
    <col min="9477" max="9477" width="6" style="568" customWidth="1"/>
    <col min="9478" max="9484" width="9.140625" style="568"/>
    <col min="9485" max="9485" width="11.28515625" style="568" customWidth="1"/>
    <col min="9486" max="9724" width="9.140625" style="568"/>
    <col min="9725" max="9725" width="2.7109375" style="568" customWidth="1"/>
    <col min="9726" max="9726" width="2.140625" style="568" customWidth="1"/>
    <col min="9727" max="9727" width="3.140625" style="568" customWidth="1"/>
    <col min="9728" max="9728" width="3.5703125" style="568" customWidth="1"/>
    <col min="9729" max="9730" width="2.7109375" style="568" customWidth="1"/>
    <col min="9731" max="9731" width="2.85546875" style="568" customWidth="1"/>
    <col min="9732" max="9732" width="3.140625" style="568" customWidth="1"/>
    <col min="9733" max="9733" width="6" style="568" customWidth="1"/>
    <col min="9734" max="9740" width="9.140625" style="568"/>
    <col min="9741" max="9741" width="11.28515625" style="568" customWidth="1"/>
    <col min="9742" max="9980" width="9.140625" style="568"/>
    <col min="9981" max="9981" width="2.7109375" style="568" customWidth="1"/>
    <col min="9982" max="9982" width="2.140625" style="568" customWidth="1"/>
    <col min="9983" max="9983" width="3.140625" style="568" customWidth="1"/>
    <col min="9984" max="9984" width="3.5703125" style="568" customWidth="1"/>
    <col min="9985" max="9986" width="2.7109375" style="568" customWidth="1"/>
    <col min="9987" max="9987" width="2.85546875" style="568" customWidth="1"/>
    <col min="9988" max="9988" width="3.140625" style="568" customWidth="1"/>
    <col min="9989" max="9989" width="6" style="568" customWidth="1"/>
    <col min="9990" max="9996" width="9.140625" style="568"/>
    <col min="9997" max="9997" width="11.28515625" style="568" customWidth="1"/>
    <col min="9998" max="10236" width="9.140625" style="568"/>
    <col min="10237" max="10237" width="2.7109375" style="568" customWidth="1"/>
    <col min="10238" max="10238" width="2.140625" style="568" customWidth="1"/>
    <col min="10239" max="10239" width="3.140625" style="568" customWidth="1"/>
    <col min="10240" max="10240" width="3.5703125" style="568" customWidth="1"/>
    <col min="10241" max="10242" width="2.7109375" style="568" customWidth="1"/>
    <col min="10243" max="10243" width="2.85546875" style="568" customWidth="1"/>
    <col min="10244" max="10244" width="3.140625" style="568" customWidth="1"/>
    <col min="10245" max="10245" width="6" style="568" customWidth="1"/>
    <col min="10246" max="10252" width="9.140625" style="568"/>
    <col min="10253" max="10253" width="11.28515625" style="568" customWidth="1"/>
    <col min="10254" max="10492" width="9.140625" style="568"/>
    <col min="10493" max="10493" width="2.7109375" style="568" customWidth="1"/>
    <col min="10494" max="10494" width="2.140625" style="568" customWidth="1"/>
    <col min="10495" max="10495" width="3.140625" style="568" customWidth="1"/>
    <col min="10496" max="10496" width="3.5703125" style="568" customWidth="1"/>
    <col min="10497" max="10498" width="2.7109375" style="568" customWidth="1"/>
    <col min="10499" max="10499" width="2.85546875" style="568" customWidth="1"/>
    <col min="10500" max="10500" width="3.140625" style="568" customWidth="1"/>
    <col min="10501" max="10501" width="6" style="568" customWidth="1"/>
    <col min="10502" max="10508" width="9.140625" style="568"/>
    <col min="10509" max="10509" width="11.28515625" style="568" customWidth="1"/>
    <col min="10510" max="10748" width="9.140625" style="568"/>
    <col min="10749" max="10749" width="2.7109375" style="568" customWidth="1"/>
    <col min="10750" max="10750" width="2.140625" style="568" customWidth="1"/>
    <col min="10751" max="10751" width="3.140625" style="568" customWidth="1"/>
    <col min="10752" max="10752" width="3.5703125" style="568" customWidth="1"/>
    <col min="10753" max="10754" width="2.7109375" style="568" customWidth="1"/>
    <col min="10755" max="10755" width="2.85546875" style="568" customWidth="1"/>
    <col min="10756" max="10756" width="3.140625" style="568" customWidth="1"/>
    <col min="10757" max="10757" width="6" style="568" customWidth="1"/>
    <col min="10758" max="10764" width="9.140625" style="568"/>
    <col min="10765" max="10765" width="11.28515625" style="568" customWidth="1"/>
    <col min="10766" max="11004" width="9.140625" style="568"/>
    <col min="11005" max="11005" width="2.7109375" style="568" customWidth="1"/>
    <col min="11006" max="11006" width="2.140625" style="568" customWidth="1"/>
    <col min="11007" max="11007" width="3.140625" style="568" customWidth="1"/>
    <col min="11008" max="11008" width="3.5703125" style="568" customWidth="1"/>
    <col min="11009" max="11010" width="2.7109375" style="568" customWidth="1"/>
    <col min="11011" max="11011" width="2.85546875" style="568" customWidth="1"/>
    <col min="11012" max="11012" width="3.140625" style="568" customWidth="1"/>
    <col min="11013" max="11013" width="6" style="568" customWidth="1"/>
    <col min="11014" max="11020" width="9.140625" style="568"/>
    <col min="11021" max="11021" width="11.28515625" style="568" customWidth="1"/>
    <col min="11022" max="11260" width="9.140625" style="568"/>
    <col min="11261" max="11261" width="2.7109375" style="568" customWidth="1"/>
    <col min="11262" max="11262" width="2.140625" style="568" customWidth="1"/>
    <col min="11263" max="11263" width="3.140625" style="568" customWidth="1"/>
    <col min="11264" max="11264" width="3.5703125" style="568" customWidth="1"/>
    <col min="11265" max="11266" width="2.7109375" style="568" customWidth="1"/>
    <col min="11267" max="11267" width="2.85546875" style="568" customWidth="1"/>
    <col min="11268" max="11268" width="3.140625" style="568" customWidth="1"/>
    <col min="11269" max="11269" width="6" style="568" customWidth="1"/>
    <col min="11270" max="11276" width="9.140625" style="568"/>
    <col min="11277" max="11277" width="11.28515625" style="568" customWidth="1"/>
    <col min="11278" max="11516" width="9.140625" style="568"/>
    <col min="11517" max="11517" width="2.7109375" style="568" customWidth="1"/>
    <col min="11518" max="11518" width="2.140625" style="568" customWidth="1"/>
    <col min="11519" max="11519" width="3.140625" style="568" customWidth="1"/>
    <col min="11520" max="11520" width="3.5703125" style="568" customWidth="1"/>
    <col min="11521" max="11522" width="2.7109375" style="568" customWidth="1"/>
    <col min="11523" max="11523" width="2.85546875" style="568" customWidth="1"/>
    <col min="11524" max="11524" width="3.140625" style="568" customWidth="1"/>
    <col min="11525" max="11525" width="6" style="568" customWidth="1"/>
    <col min="11526" max="11532" width="9.140625" style="568"/>
    <col min="11533" max="11533" width="11.28515625" style="568" customWidth="1"/>
    <col min="11534" max="11772" width="9.140625" style="568"/>
    <col min="11773" max="11773" width="2.7109375" style="568" customWidth="1"/>
    <col min="11774" max="11774" width="2.140625" style="568" customWidth="1"/>
    <col min="11775" max="11775" width="3.140625" style="568" customWidth="1"/>
    <col min="11776" max="11776" width="3.5703125" style="568" customWidth="1"/>
    <col min="11777" max="11778" width="2.7109375" style="568" customWidth="1"/>
    <col min="11779" max="11779" width="2.85546875" style="568" customWidth="1"/>
    <col min="11780" max="11780" width="3.140625" style="568" customWidth="1"/>
    <col min="11781" max="11781" width="6" style="568" customWidth="1"/>
    <col min="11782" max="11788" width="9.140625" style="568"/>
    <col min="11789" max="11789" width="11.28515625" style="568" customWidth="1"/>
    <col min="11790" max="12028" width="9.140625" style="568"/>
    <col min="12029" max="12029" width="2.7109375" style="568" customWidth="1"/>
    <col min="12030" max="12030" width="2.140625" style="568" customWidth="1"/>
    <col min="12031" max="12031" width="3.140625" style="568" customWidth="1"/>
    <col min="12032" max="12032" width="3.5703125" style="568" customWidth="1"/>
    <col min="12033" max="12034" width="2.7109375" style="568" customWidth="1"/>
    <col min="12035" max="12035" width="2.85546875" style="568" customWidth="1"/>
    <col min="12036" max="12036" width="3.140625" style="568" customWidth="1"/>
    <col min="12037" max="12037" width="6" style="568" customWidth="1"/>
    <col min="12038" max="12044" width="9.140625" style="568"/>
    <col min="12045" max="12045" width="11.28515625" style="568" customWidth="1"/>
    <col min="12046" max="12284" width="9.140625" style="568"/>
    <col min="12285" max="12285" width="2.7109375" style="568" customWidth="1"/>
    <col min="12286" max="12286" width="2.140625" style="568" customWidth="1"/>
    <col min="12287" max="12287" width="3.140625" style="568" customWidth="1"/>
    <col min="12288" max="12288" width="3.5703125" style="568" customWidth="1"/>
    <col min="12289" max="12290" width="2.7109375" style="568" customWidth="1"/>
    <col min="12291" max="12291" width="2.85546875" style="568" customWidth="1"/>
    <col min="12292" max="12292" width="3.140625" style="568" customWidth="1"/>
    <col min="12293" max="12293" width="6" style="568" customWidth="1"/>
    <col min="12294" max="12300" width="9.140625" style="568"/>
    <col min="12301" max="12301" width="11.28515625" style="568" customWidth="1"/>
    <col min="12302" max="12540" width="9.140625" style="568"/>
    <col min="12541" max="12541" width="2.7109375" style="568" customWidth="1"/>
    <col min="12542" max="12542" width="2.140625" style="568" customWidth="1"/>
    <col min="12543" max="12543" width="3.140625" style="568" customWidth="1"/>
    <col min="12544" max="12544" width="3.5703125" style="568" customWidth="1"/>
    <col min="12545" max="12546" width="2.7109375" style="568" customWidth="1"/>
    <col min="12547" max="12547" width="2.85546875" style="568" customWidth="1"/>
    <col min="12548" max="12548" width="3.140625" style="568" customWidth="1"/>
    <col min="12549" max="12549" width="6" style="568" customWidth="1"/>
    <col min="12550" max="12556" width="9.140625" style="568"/>
    <col min="12557" max="12557" width="11.28515625" style="568" customWidth="1"/>
    <col min="12558" max="12796" width="9.140625" style="568"/>
    <col min="12797" max="12797" width="2.7109375" style="568" customWidth="1"/>
    <col min="12798" max="12798" width="2.140625" style="568" customWidth="1"/>
    <col min="12799" max="12799" width="3.140625" style="568" customWidth="1"/>
    <col min="12800" max="12800" width="3.5703125" style="568" customWidth="1"/>
    <col min="12801" max="12802" width="2.7109375" style="568" customWidth="1"/>
    <col min="12803" max="12803" width="2.85546875" style="568" customWidth="1"/>
    <col min="12804" max="12804" width="3.140625" style="568" customWidth="1"/>
    <col min="12805" max="12805" width="6" style="568" customWidth="1"/>
    <col min="12806" max="12812" width="9.140625" style="568"/>
    <col min="12813" max="12813" width="11.28515625" style="568" customWidth="1"/>
    <col min="12814" max="13052" width="9.140625" style="568"/>
    <col min="13053" max="13053" width="2.7109375" style="568" customWidth="1"/>
    <col min="13054" max="13054" width="2.140625" style="568" customWidth="1"/>
    <col min="13055" max="13055" width="3.140625" style="568" customWidth="1"/>
    <col min="13056" max="13056" width="3.5703125" style="568" customWidth="1"/>
    <col min="13057" max="13058" width="2.7109375" style="568" customWidth="1"/>
    <col min="13059" max="13059" width="2.85546875" style="568" customWidth="1"/>
    <col min="13060" max="13060" width="3.140625" style="568" customWidth="1"/>
    <col min="13061" max="13061" width="6" style="568" customWidth="1"/>
    <col min="13062" max="13068" width="9.140625" style="568"/>
    <col min="13069" max="13069" width="11.28515625" style="568" customWidth="1"/>
    <col min="13070" max="13308" width="9.140625" style="568"/>
    <col min="13309" max="13309" width="2.7109375" style="568" customWidth="1"/>
    <col min="13310" max="13310" width="2.140625" style="568" customWidth="1"/>
    <col min="13311" max="13311" width="3.140625" style="568" customWidth="1"/>
    <col min="13312" max="13312" width="3.5703125" style="568" customWidth="1"/>
    <col min="13313" max="13314" width="2.7109375" style="568" customWidth="1"/>
    <col min="13315" max="13315" width="2.85546875" style="568" customWidth="1"/>
    <col min="13316" max="13316" width="3.140625" style="568" customWidth="1"/>
    <col min="13317" max="13317" width="6" style="568" customWidth="1"/>
    <col min="13318" max="13324" width="9.140625" style="568"/>
    <col min="13325" max="13325" width="11.28515625" style="568" customWidth="1"/>
    <col min="13326" max="13564" width="9.140625" style="568"/>
    <col min="13565" max="13565" width="2.7109375" style="568" customWidth="1"/>
    <col min="13566" max="13566" width="2.140625" style="568" customWidth="1"/>
    <col min="13567" max="13567" width="3.140625" style="568" customWidth="1"/>
    <col min="13568" max="13568" width="3.5703125" style="568" customWidth="1"/>
    <col min="13569" max="13570" width="2.7109375" style="568" customWidth="1"/>
    <col min="13571" max="13571" width="2.85546875" style="568" customWidth="1"/>
    <col min="13572" max="13572" width="3.140625" style="568" customWidth="1"/>
    <col min="13573" max="13573" width="6" style="568" customWidth="1"/>
    <col min="13574" max="13580" width="9.140625" style="568"/>
    <col min="13581" max="13581" width="11.28515625" style="568" customWidth="1"/>
    <col min="13582" max="13820" width="9.140625" style="568"/>
    <col min="13821" max="13821" width="2.7109375" style="568" customWidth="1"/>
    <col min="13822" max="13822" width="2.140625" style="568" customWidth="1"/>
    <col min="13823" max="13823" width="3.140625" style="568" customWidth="1"/>
    <col min="13824" max="13824" width="3.5703125" style="568" customWidth="1"/>
    <col min="13825" max="13826" width="2.7109375" style="568" customWidth="1"/>
    <col min="13827" max="13827" width="2.85546875" style="568" customWidth="1"/>
    <col min="13828" max="13828" width="3.140625" style="568" customWidth="1"/>
    <col min="13829" max="13829" width="6" style="568" customWidth="1"/>
    <col min="13830" max="13836" width="9.140625" style="568"/>
    <col min="13837" max="13837" width="11.28515625" style="568" customWidth="1"/>
    <col min="13838" max="14076" width="9.140625" style="568"/>
    <col min="14077" max="14077" width="2.7109375" style="568" customWidth="1"/>
    <col min="14078" max="14078" width="2.140625" style="568" customWidth="1"/>
    <col min="14079" max="14079" width="3.140625" style="568" customWidth="1"/>
    <col min="14080" max="14080" width="3.5703125" style="568" customWidth="1"/>
    <col min="14081" max="14082" width="2.7109375" style="568" customWidth="1"/>
    <col min="14083" max="14083" width="2.85546875" style="568" customWidth="1"/>
    <col min="14084" max="14084" width="3.140625" style="568" customWidth="1"/>
    <col min="14085" max="14085" width="6" style="568" customWidth="1"/>
    <col min="14086" max="14092" width="9.140625" style="568"/>
    <col min="14093" max="14093" width="11.28515625" style="568" customWidth="1"/>
    <col min="14094" max="14332" width="9.140625" style="568"/>
    <col min="14333" max="14333" width="2.7109375" style="568" customWidth="1"/>
    <col min="14334" max="14334" width="2.140625" style="568" customWidth="1"/>
    <col min="14335" max="14335" width="3.140625" style="568" customWidth="1"/>
    <col min="14336" max="14336" width="3.5703125" style="568" customWidth="1"/>
    <col min="14337" max="14338" width="2.7109375" style="568" customWidth="1"/>
    <col min="14339" max="14339" width="2.85546875" style="568" customWidth="1"/>
    <col min="14340" max="14340" width="3.140625" style="568" customWidth="1"/>
    <col min="14341" max="14341" width="6" style="568" customWidth="1"/>
    <col min="14342" max="14348" width="9.140625" style="568"/>
    <col min="14349" max="14349" width="11.28515625" style="568" customWidth="1"/>
    <col min="14350" max="14588" width="9.140625" style="568"/>
    <col min="14589" max="14589" width="2.7109375" style="568" customWidth="1"/>
    <col min="14590" max="14590" width="2.140625" style="568" customWidth="1"/>
    <col min="14591" max="14591" width="3.140625" style="568" customWidth="1"/>
    <col min="14592" max="14592" width="3.5703125" style="568" customWidth="1"/>
    <col min="14593" max="14594" width="2.7109375" style="568" customWidth="1"/>
    <col min="14595" max="14595" width="2.85546875" style="568" customWidth="1"/>
    <col min="14596" max="14596" width="3.140625" style="568" customWidth="1"/>
    <col min="14597" max="14597" width="6" style="568" customWidth="1"/>
    <col min="14598" max="14604" width="9.140625" style="568"/>
    <col min="14605" max="14605" width="11.28515625" style="568" customWidth="1"/>
    <col min="14606" max="14844" width="9.140625" style="568"/>
    <col min="14845" max="14845" width="2.7109375" style="568" customWidth="1"/>
    <col min="14846" max="14846" width="2.140625" style="568" customWidth="1"/>
    <col min="14847" max="14847" width="3.140625" style="568" customWidth="1"/>
    <col min="14848" max="14848" width="3.5703125" style="568" customWidth="1"/>
    <col min="14849" max="14850" width="2.7109375" style="568" customWidth="1"/>
    <col min="14851" max="14851" width="2.85546875" style="568" customWidth="1"/>
    <col min="14852" max="14852" width="3.140625" style="568" customWidth="1"/>
    <col min="14853" max="14853" width="6" style="568" customWidth="1"/>
    <col min="14854" max="14860" width="9.140625" style="568"/>
    <col min="14861" max="14861" width="11.28515625" style="568" customWidth="1"/>
    <col min="14862" max="15100" width="9.140625" style="568"/>
    <col min="15101" max="15101" width="2.7109375" style="568" customWidth="1"/>
    <col min="15102" max="15102" width="2.140625" style="568" customWidth="1"/>
    <col min="15103" max="15103" width="3.140625" style="568" customWidth="1"/>
    <col min="15104" max="15104" width="3.5703125" style="568" customWidth="1"/>
    <col min="15105" max="15106" width="2.7109375" style="568" customWidth="1"/>
    <col min="15107" max="15107" width="2.85546875" style="568" customWidth="1"/>
    <col min="15108" max="15108" width="3.140625" style="568" customWidth="1"/>
    <col min="15109" max="15109" width="6" style="568" customWidth="1"/>
    <col min="15110" max="15116" width="9.140625" style="568"/>
    <col min="15117" max="15117" width="11.28515625" style="568" customWidth="1"/>
    <col min="15118" max="15356" width="9.140625" style="568"/>
    <col min="15357" max="15357" width="2.7109375" style="568" customWidth="1"/>
    <col min="15358" max="15358" width="2.140625" style="568" customWidth="1"/>
    <col min="15359" max="15359" width="3.140625" style="568" customWidth="1"/>
    <col min="15360" max="15360" width="3.5703125" style="568" customWidth="1"/>
    <col min="15361" max="15362" width="2.7109375" style="568" customWidth="1"/>
    <col min="15363" max="15363" width="2.85546875" style="568" customWidth="1"/>
    <col min="15364" max="15364" width="3.140625" style="568" customWidth="1"/>
    <col min="15365" max="15365" width="6" style="568" customWidth="1"/>
    <col min="15366" max="15372" width="9.140625" style="568"/>
    <col min="15373" max="15373" width="11.28515625" style="568" customWidth="1"/>
    <col min="15374" max="15612" width="9.140625" style="568"/>
    <col min="15613" max="15613" width="2.7109375" style="568" customWidth="1"/>
    <col min="15614" max="15614" width="2.140625" style="568" customWidth="1"/>
    <col min="15615" max="15615" width="3.140625" style="568" customWidth="1"/>
    <col min="15616" max="15616" width="3.5703125" style="568" customWidth="1"/>
    <col min="15617" max="15618" width="2.7109375" style="568" customWidth="1"/>
    <col min="15619" max="15619" width="2.85546875" style="568" customWidth="1"/>
    <col min="15620" max="15620" width="3.140625" style="568" customWidth="1"/>
    <col min="15621" max="15621" width="6" style="568" customWidth="1"/>
    <col min="15622" max="15628" width="9.140625" style="568"/>
    <col min="15629" max="15629" width="11.28515625" style="568" customWidth="1"/>
    <col min="15630" max="15868" width="9.140625" style="568"/>
    <col min="15869" max="15869" width="2.7109375" style="568" customWidth="1"/>
    <col min="15870" max="15870" width="2.140625" style="568" customWidth="1"/>
    <col min="15871" max="15871" width="3.140625" style="568" customWidth="1"/>
    <col min="15872" max="15872" width="3.5703125" style="568" customWidth="1"/>
    <col min="15873" max="15874" width="2.7109375" style="568" customWidth="1"/>
    <col min="15875" max="15875" width="2.85546875" style="568" customWidth="1"/>
    <col min="15876" max="15876" width="3.140625" style="568" customWidth="1"/>
    <col min="15877" max="15877" width="6" style="568" customWidth="1"/>
    <col min="15878" max="15884" width="9.140625" style="568"/>
    <col min="15885" max="15885" width="11.28515625" style="568" customWidth="1"/>
    <col min="15886" max="16124" width="9.140625" style="568"/>
    <col min="16125" max="16125" width="2.7109375" style="568" customWidth="1"/>
    <col min="16126" max="16126" width="2.140625" style="568" customWidth="1"/>
    <col min="16127" max="16127" width="3.140625" style="568" customWidth="1"/>
    <col min="16128" max="16128" width="3.5703125" style="568" customWidth="1"/>
    <col min="16129" max="16130" width="2.7109375" style="568" customWidth="1"/>
    <col min="16131" max="16131" width="2.85546875" style="568" customWidth="1"/>
    <col min="16132" max="16132" width="3.140625" style="568" customWidth="1"/>
    <col min="16133" max="16133" width="6" style="568" customWidth="1"/>
    <col min="16134" max="16140" width="9.140625" style="568"/>
    <col min="16141" max="16141" width="11.28515625" style="568" customWidth="1"/>
    <col min="16142" max="16379" width="9.140625" style="568"/>
    <col min="16380" max="16384" width="9.140625" style="568" customWidth="1"/>
  </cols>
  <sheetData>
    <row r="1" spans="1:23">
      <c r="A1" s="571" t="s">
        <v>243</v>
      </c>
      <c r="B1" s="572"/>
      <c r="C1" s="572"/>
      <c r="D1" s="572"/>
      <c r="E1" s="572"/>
      <c r="F1" s="572"/>
      <c r="G1" s="572"/>
      <c r="H1" s="572"/>
    </row>
    <row r="2" spans="1:23">
      <c r="A2" s="571" t="s">
        <v>548</v>
      </c>
      <c r="B2" s="572"/>
      <c r="C2" s="572"/>
      <c r="D2" s="572"/>
      <c r="E2" s="572"/>
      <c r="F2" s="572"/>
      <c r="G2" s="572"/>
      <c r="H2" s="572"/>
    </row>
    <row r="3" spans="1:23">
      <c r="A3" s="571" t="s">
        <v>244</v>
      </c>
      <c r="B3" s="572"/>
      <c r="C3" s="572"/>
      <c r="D3" s="572"/>
      <c r="E3" s="572"/>
      <c r="F3" s="572"/>
      <c r="G3" s="572"/>
      <c r="H3" s="572"/>
    </row>
    <row r="4" spans="1:23" s="76" customFormat="1" ht="21">
      <c r="A4" s="76" t="s">
        <v>497</v>
      </c>
      <c r="B4" s="77">
        <f>+L14</f>
        <v>0</v>
      </c>
      <c r="C4" s="76" t="s">
        <v>3</v>
      </c>
      <c r="T4" s="79"/>
      <c r="V4" s="77"/>
      <c r="W4" s="78"/>
    </row>
    <row r="5" spans="1:23" s="76" customFormat="1" ht="21">
      <c r="A5" s="76" t="s">
        <v>532</v>
      </c>
      <c r="B5" s="77">
        <f>+B6+B7+B8</f>
        <v>0</v>
      </c>
      <c r="C5" s="76" t="s">
        <v>3</v>
      </c>
      <c r="T5" s="79"/>
      <c r="V5" s="77"/>
      <c r="W5" s="78"/>
    </row>
    <row r="6" spans="1:23" s="76" customFormat="1" ht="21">
      <c r="A6" s="80" t="s">
        <v>249</v>
      </c>
      <c r="B6" s="77">
        <f>+M14</f>
        <v>0</v>
      </c>
      <c r="C6" s="76" t="s">
        <v>3</v>
      </c>
      <c r="T6" s="79"/>
      <c r="V6" s="77"/>
      <c r="W6" s="78"/>
    </row>
    <row r="7" spans="1:23" s="76" customFormat="1" ht="21">
      <c r="A7" s="80" t="s">
        <v>250</v>
      </c>
      <c r="B7" s="77">
        <f>+N14</f>
        <v>0</v>
      </c>
      <c r="C7" s="76" t="s">
        <v>3</v>
      </c>
      <c r="T7" s="79"/>
      <c r="V7" s="77"/>
      <c r="W7" s="78"/>
    </row>
    <row r="8" spans="1:23" s="76" customFormat="1" ht="21">
      <c r="A8" s="80" t="s">
        <v>250</v>
      </c>
      <c r="B8" s="77"/>
      <c r="C8" s="76" t="s">
        <v>3</v>
      </c>
      <c r="T8" s="79"/>
      <c r="V8" s="77"/>
      <c r="W8" s="78"/>
    </row>
    <row r="9" spans="1:23" s="76" customFormat="1" ht="21">
      <c r="A9" s="76" t="s">
        <v>533</v>
      </c>
      <c r="B9" s="77">
        <f>+B5-B4</f>
        <v>0</v>
      </c>
      <c r="C9" s="76" t="s">
        <v>3</v>
      </c>
      <c r="T9" s="79"/>
      <c r="V9" s="77"/>
      <c r="W9" s="78"/>
    </row>
    <row r="10" spans="1:23" s="76" customFormat="1" ht="21">
      <c r="A10" s="76" t="s">
        <v>245</v>
      </c>
      <c r="B10" s="588" t="e">
        <f>+B9/B4</f>
        <v>#DIV/0!</v>
      </c>
      <c r="T10" s="79"/>
      <c r="V10" s="77"/>
      <c r="W10" s="78"/>
    </row>
    <row r="11" spans="1:23">
      <c r="A11" s="571"/>
      <c r="B11" s="572"/>
      <c r="C11" s="572"/>
      <c r="D11" s="572"/>
      <c r="E11" s="572"/>
      <c r="F11" s="572"/>
      <c r="G11" s="572"/>
      <c r="H11" s="572"/>
    </row>
    <row r="12" spans="1:23" ht="24.6" customHeight="1">
      <c r="C12" s="1163" t="s">
        <v>302</v>
      </c>
      <c r="D12" s="1163"/>
      <c r="E12" s="1163"/>
      <c r="F12" s="1163" t="s">
        <v>512</v>
      </c>
      <c r="G12" s="1163"/>
      <c r="H12" s="1163"/>
      <c r="I12" s="1164" t="s">
        <v>513</v>
      </c>
      <c r="J12" s="1164"/>
      <c r="K12" s="1164"/>
      <c r="L12" s="1163" t="s">
        <v>466</v>
      </c>
      <c r="M12" s="1163"/>
      <c r="N12" s="1163"/>
      <c r="O12" s="1165" t="s">
        <v>398</v>
      </c>
    </row>
    <row r="13" spans="1:23" ht="25.5" thickBot="1">
      <c r="C13" s="913" t="s">
        <v>0</v>
      </c>
      <c r="D13" s="913" t="s">
        <v>253</v>
      </c>
      <c r="E13" s="913" t="s">
        <v>254</v>
      </c>
      <c r="F13" s="913" t="s">
        <v>0</v>
      </c>
      <c r="G13" s="913" t="s">
        <v>253</v>
      </c>
      <c r="H13" s="913" t="s">
        <v>254</v>
      </c>
      <c r="I13" s="913" t="s">
        <v>0</v>
      </c>
      <c r="J13" s="913" t="s">
        <v>253</v>
      </c>
      <c r="K13" s="913" t="s">
        <v>254</v>
      </c>
      <c r="L13" s="913" t="s">
        <v>0</v>
      </c>
      <c r="M13" s="913" t="s">
        <v>253</v>
      </c>
      <c r="N13" s="913" t="s">
        <v>254</v>
      </c>
      <c r="O13" s="1166"/>
    </row>
    <row r="14" spans="1:23" ht="25.5" thickBot="1">
      <c r="A14" s="914" t="s">
        <v>169</v>
      </c>
      <c r="B14" s="573"/>
      <c r="C14" s="575">
        <f>+D14+E14</f>
        <v>0</v>
      </c>
      <c r="D14" s="574"/>
      <c r="E14" s="574"/>
      <c r="F14" s="575"/>
      <c r="G14" s="575"/>
      <c r="H14" s="575"/>
      <c r="I14" s="575"/>
      <c r="J14" s="575"/>
      <c r="K14" s="575"/>
      <c r="L14" s="575">
        <f>I14+C14+F14</f>
        <v>0</v>
      </c>
      <c r="M14" s="575">
        <f t="shared" ref="M14:N14" si="0">J14+D14+G14</f>
        <v>0</v>
      </c>
      <c r="N14" s="575">
        <f t="shared" si="0"/>
        <v>0</v>
      </c>
      <c r="O14" s="915"/>
    </row>
    <row r="15" spans="1:23" s="569" customFormat="1">
      <c r="A15" s="577" t="s">
        <v>393</v>
      </c>
      <c r="B15" s="565"/>
      <c r="C15" s="912">
        <f>+D15+E15</f>
        <v>0</v>
      </c>
      <c r="D15" s="566"/>
      <c r="E15" s="566"/>
      <c r="F15" s="912">
        <f>+G15+H15</f>
        <v>0</v>
      </c>
      <c r="G15" s="567"/>
      <c r="H15" s="567"/>
      <c r="I15" s="912">
        <f>+J15+K15</f>
        <v>0</v>
      </c>
      <c r="J15" s="570"/>
      <c r="K15" s="570"/>
      <c r="L15" s="578">
        <f>+C15+F15+I15</f>
        <v>0</v>
      </c>
      <c r="M15" s="578">
        <f t="shared" ref="M15:N25" si="1">+D15+G15+J15</f>
        <v>0</v>
      </c>
      <c r="N15" s="578">
        <f t="shared" si="1"/>
        <v>0</v>
      </c>
      <c r="O15" s="570"/>
    </row>
    <row r="16" spans="1:23" s="569" customFormat="1">
      <c r="A16" s="564" t="s">
        <v>394</v>
      </c>
      <c r="B16" s="565"/>
      <c r="C16" s="912">
        <f t="shared" ref="C16:C25" si="2">+D16+E16</f>
        <v>0</v>
      </c>
      <c r="D16" s="566"/>
      <c r="E16" s="566"/>
      <c r="F16" s="912">
        <f t="shared" ref="F16:F25" si="3">+G16+H16</f>
        <v>0</v>
      </c>
      <c r="G16" s="567"/>
      <c r="H16" s="567"/>
      <c r="I16" s="912">
        <f t="shared" ref="I16:I25" si="4">+J16+K16</f>
        <v>0</v>
      </c>
      <c r="J16" s="570"/>
      <c r="K16" s="570"/>
      <c r="L16" s="578">
        <f>+C16+F16+I16</f>
        <v>0</v>
      </c>
      <c r="M16" s="578">
        <f t="shared" si="1"/>
        <v>0</v>
      </c>
      <c r="N16" s="578">
        <f t="shared" si="1"/>
        <v>0</v>
      </c>
      <c r="O16" s="570"/>
    </row>
    <row r="17" spans="1:15" s="569" customFormat="1">
      <c r="A17" s="579" t="s">
        <v>305</v>
      </c>
      <c r="B17" s="565"/>
      <c r="C17" s="912">
        <f t="shared" si="2"/>
        <v>0</v>
      </c>
      <c r="D17" s="566"/>
      <c r="E17" s="566"/>
      <c r="F17" s="912">
        <f t="shared" si="3"/>
        <v>0</v>
      </c>
      <c r="G17" s="567"/>
      <c r="H17" s="567"/>
      <c r="I17" s="912">
        <f t="shared" si="4"/>
        <v>0</v>
      </c>
      <c r="J17" s="570"/>
      <c r="K17" s="570"/>
      <c r="L17" s="578">
        <f t="shared" ref="L17:L25" si="5">+C17+F17+I17</f>
        <v>0</v>
      </c>
      <c r="M17" s="578">
        <f t="shared" si="1"/>
        <v>0</v>
      </c>
      <c r="N17" s="578">
        <f t="shared" si="1"/>
        <v>0</v>
      </c>
      <c r="O17" s="570"/>
    </row>
    <row r="18" spans="1:15" s="569" customFormat="1">
      <c r="A18" s="580" t="s">
        <v>306</v>
      </c>
      <c r="B18" s="565"/>
      <c r="C18" s="912">
        <f t="shared" si="2"/>
        <v>0</v>
      </c>
      <c r="D18" s="566"/>
      <c r="E18" s="566"/>
      <c r="F18" s="912">
        <f t="shared" si="3"/>
        <v>0</v>
      </c>
      <c r="G18" s="566"/>
      <c r="H18" s="566"/>
      <c r="I18" s="912">
        <f t="shared" si="4"/>
        <v>0</v>
      </c>
      <c r="J18" s="570"/>
      <c r="K18" s="570"/>
      <c r="L18" s="578">
        <f t="shared" si="5"/>
        <v>0</v>
      </c>
      <c r="M18" s="578">
        <f t="shared" si="1"/>
        <v>0</v>
      </c>
      <c r="N18" s="578">
        <f t="shared" si="1"/>
        <v>0</v>
      </c>
      <c r="O18" s="570"/>
    </row>
    <row r="19" spans="1:15" s="569" customFormat="1">
      <c r="A19" s="581" t="s">
        <v>304</v>
      </c>
      <c r="C19" s="912">
        <f t="shared" si="2"/>
        <v>0</v>
      </c>
      <c r="D19" s="570"/>
      <c r="E19" s="570"/>
      <c r="F19" s="912">
        <f t="shared" si="3"/>
        <v>0</v>
      </c>
      <c r="G19" s="570"/>
      <c r="H19" s="570"/>
      <c r="I19" s="912">
        <f t="shared" si="4"/>
        <v>0</v>
      </c>
      <c r="J19" s="570"/>
      <c r="K19" s="570"/>
      <c r="L19" s="578">
        <f t="shared" si="5"/>
        <v>0</v>
      </c>
      <c r="M19" s="578">
        <f t="shared" si="1"/>
        <v>0</v>
      </c>
      <c r="N19" s="578">
        <f t="shared" si="1"/>
        <v>0</v>
      </c>
      <c r="O19" s="570"/>
    </row>
    <row r="20" spans="1:15" s="569" customFormat="1">
      <c r="A20" s="582" t="s">
        <v>307</v>
      </c>
      <c r="C20" s="912">
        <f t="shared" si="2"/>
        <v>0</v>
      </c>
      <c r="D20" s="570"/>
      <c r="E20" s="570"/>
      <c r="F20" s="912">
        <f t="shared" si="3"/>
        <v>0</v>
      </c>
      <c r="G20" s="570"/>
      <c r="H20" s="570"/>
      <c r="I20" s="912">
        <f t="shared" si="4"/>
        <v>0</v>
      </c>
      <c r="J20" s="570"/>
      <c r="K20" s="570"/>
      <c r="L20" s="578">
        <f t="shared" si="5"/>
        <v>0</v>
      </c>
      <c r="M20" s="578">
        <f t="shared" si="1"/>
        <v>0</v>
      </c>
      <c r="N20" s="578">
        <f t="shared" si="1"/>
        <v>0</v>
      </c>
      <c r="O20" s="570"/>
    </row>
    <row r="21" spans="1:15" s="569" customFormat="1">
      <c r="A21" s="583" t="s">
        <v>308</v>
      </c>
      <c r="C21" s="912">
        <f t="shared" si="2"/>
        <v>0</v>
      </c>
      <c r="D21" s="570"/>
      <c r="E21" s="570"/>
      <c r="F21" s="912">
        <f t="shared" si="3"/>
        <v>0</v>
      </c>
      <c r="G21" s="570"/>
      <c r="H21" s="570"/>
      <c r="I21" s="912">
        <f t="shared" si="4"/>
        <v>0</v>
      </c>
      <c r="J21" s="570"/>
      <c r="K21" s="570"/>
      <c r="L21" s="578">
        <f t="shared" si="5"/>
        <v>0</v>
      </c>
      <c r="M21" s="578">
        <f t="shared" si="1"/>
        <v>0</v>
      </c>
      <c r="N21" s="578">
        <f t="shared" si="1"/>
        <v>0</v>
      </c>
      <c r="O21" s="570"/>
    </row>
    <row r="22" spans="1:15" s="569" customFormat="1">
      <c r="A22" s="584" t="s">
        <v>309</v>
      </c>
      <c r="C22" s="912">
        <f t="shared" si="2"/>
        <v>0</v>
      </c>
      <c r="D22" s="570"/>
      <c r="E22" s="570"/>
      <c r="F22" s="912">
        <f t="shared" si="3"/>
        <v>0</v>
      </c>
      <c r="G22" s="570"/>
      <c r="H22" s="570"/>
      <c r="I22" s="912">
        <f t="shared" si="4"/>
        <v>0</v>
      </c>
      <c r="J22" s="570"/>
      <c r="K22" s="570"/>
      <c r="L22" s="578">
        <f t="shared" si="5"/>
        <v>0</v>
      </c>
      <c r="M22" s="578">
        <f t="shared" si="1"/>
        <v>0</v>
      </c>
      <c r="N22" s="578">
        <f t="shared" si="1"/>
        <v>0</v>
      </c>
      <c r="O22" s="570"/>
    </row>
    <row r="23" spans="1:15" s="569" customFormat="1">
      <c r="A23" s="585" t="s">
        <v>310</v>
      </c>
      <c r="C23" s="912">
        <f t="shared" si="2"/>
        <v>0</v>
      </c>
      <c r="D23" s="570"/>
      <c r="E23" s="570"/>
      <c r="F23" s="912">
        <f t="shared" si="3"/>
        <v>0</v>
      </c>
      <c r="G23" s="570"/>
      <c r="H23" s="570"/>
      <c r="I23" s="912">
        <f t="shared" si="4"/>
        <v>0</v>
      </c>
      <c r="J23" s="570"/>
      <c r="K23" s="570"/>
      <c r="L23" s="578">
        <f t="shared" si="5"/>
        <v>0</v>
      </c>
      <c r="M23" s="578">
        <f t="shared" si="1"/>
        <v>0</v>
      </c>
      <c r="N23" s="578">
        <f t="shared" si="1"/>
        <v>0</v>
      </c>
      <c r="O23" s="570"/>
    </row>
    <row r="24" spans="1:15" s="569" customFormat="1">
      <c r="A24" s="586" t="s">
        <v>311</v>
      </c>
      <c r="C24" s="912">
        <f t="shared" si="2"/>
        <v>0</v>
      </c>
      <c r="D24" s="570"/>
      <c r="E24" s="570"/>
      <c r="F24" s="912">
        <f t="shared" si="3"/>
        <v>0</v>
      </c>
      <c r="G24" s="570"/>
      <c r="H24" s="570"/>
      <c r="I24" s="912">
        <f t="shared" si="4"/>
        <v>0</v>
      </c>
      <c r="J24" s="570"/>
      <c r="K24" s="570"/>
      <c r="L24" s="578">
        <f t="shared" si="5"/>
        <v>0</v>
      </c>
      <c r="M24" s="578">
        <f t="shared" si="1"/>
        <v>0</v>
      </c>
      <c r="N24" s="578">
        <f t="shared" si="1"/>
        <v>0</v>
      </c>
      <c r="O24" s="570"/>
    </row>
    <row r="25" spans="1:15">
      <c r="A25" s="587" t="s">
        <v>312</v>
      </c>
      <c r="C25" s="912">
        <f t="shared" si="2"/>
        <v>0</v>
      </c>
      <c r="D25" s="576"/>
      <c r="E25" s="576"/>
      <c r="F25" s="912">
        <f t="shared" si="3"/>
        <v>0</v>
      </c>
      <c r="G25" s="576"/>
      <c r="H25" s="576"/>
      <c r="I25" s="912">
        <f t="shared" si="4"/>
        <v>0</v>
      </c>
      <c r="J25" s="576"/>
      <c r="K25" s="576"/>
      <c r="L25" s="578">
        <f t="shared" si="5"/>
        <v>0</v>
      </c>
      <c r="M25" s="578">
        <f t="shared" si="1"/>
        <v>0</v>
      </c>
      <c r="N25" s="578">
        <f t="shared" si="1"/>
        <v>0</v>
      </c>
      <c r="O25" s="576"/>
    </row>
    <row r="28" spans="1:15" ht="31.5">
      <c r="A28" s="735" t="s">
        <v>408</v>
      </c>
    </row>
  </sheetData>
  <mergeCells count="5">
    <mergeCell ref="C12:E12"/>
    <mergeCell ref="F12:H12"/>
    <mergeCell ref="I12:K12"/>
    <mergeCell ref="L12:N12"/>
    <mergeCell ref="O12:O13"/>
  </mergeCells>
  <pageMargins left="0.7" right="0.7" top="0.75" bottom="0.75" header="0.3" footer="0.3"/>
  <pageSetup paperSize="9" scale="52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1:AH39"/>
  <sheetViews>
    <sheetView showGridLines="0" zoomScaleNormal="100" zoomScaleSheetLayoutView="100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activeCell="H2" sqref="H2"/>
    </sheetView>
  </sheetViews>
  <sheetFormatPr defaultRowHeight="18.75"/>
  <cols>
    <col min="1" max="1" width="1.85546875" style="398" customWidth="1"/>
    <col min="2" max="2" width="4.140625" style="398" customWidth="1"/>
    <col min="3" max="3" width="56.7109375" style="398" customWidth="1"/>
    <col min="4" max="4" width="12.140625" style="400" customWidth="1"/>
    <col min="5" max="5" width="8.42578125" style="400" customWidth="1"/>
    <col min="6" max="6" width="7.28515625" style="400" customWidth="1"/>
    <col min="7" max="7" width="10.42578125" style="400" bestFit="1" customWidth="1"/>
    <col min="8" max="9" width="7.7109375" style="400" customWidth="1"/>
    <col min="10" max="10" width="8.140625" style="400" customWidth="1"/>
    <col min="11" max="11" width="9.140625" style="400" customWidth="1"/>
    <col min="12" max="12" width="10.42578125" style="400" customWidth="1"/>
    <col min="13" max="13" width="11" style="400" customWidth="1"/>
    <col min="14" max="14" width="12.5703125" style="400" customWidth="1"/>
    <col min="15" max="15" width="11.85546875" style="400" customWidth="1"/>
    <col min="16" max="16" width="5.7109375" style="400" customWidth="1"/>
    <col min="17" max="17" width="8.42578125" style="400" customWidth="1"/>
    <col min="18" max="18" width="9.42578125" style="400" customWidth="1"/>
    <col min="19" max="19" width="8.140625" style="400" customWidth="1"/>
    <col min="20" max="20" width="9.140625" style="400" customWidth="1"/>
    <col min="21" max="21" width="10.42578125" style="400" customWidth="1"/>
    <col min="22" max="22" width="11" style="400" customWidth="1"/>
    <col min="23" max="23" width="12.5703125" style="400" customWidth="1"/>
    <col min="24" max="24" width="11.85546875" style="400" customWidth="1"/>
    <col min="25" max="25" width="5.7109375" style="400" customWidth="1"/>
    <col min="26" max="26" width="8.42578125" style="400" customWidth="1"/>
    <col min="27" max="27" width="9.42578125" style="400" customWidth="1"/>
    <col min="28" max="28" width="8.140625" style="400" customWidth="1"/>
    <col min="29" max="29" width="9.140625" style="400" customWidth="1"/>
    <col min="30" max="30" width="10.42578125" style="400" customWidth="1"/>
    <col min="31" max="31" width="11" style="400" customWidth="1"/>
    <col min="32" max="32" width="12.5703125" style="400" customWidth="1"/>
    <col min="33" max="33" width="11.85546875" style="400" customWidth="1"/>
    <col min="34" max="34" width="17.140625" style="400" customWidth="1"/>
    <col min="35" max="272" width="9.140625" style="399"/>
    <col min="273" max="273" width="1.85546875" style="399" customWidth="1"/>
    <col min="274" max="274" width="3.28515625" style="399" customWidth="1"/>
    <col min="275" max="275" width="29.7109375" style="399" customWidth="1"/>
    <col min="276" max="276" width="12.140625" style="399" customWidth="1"/>
    <col min="277" max="277" width="8.42578125" style="399" customWidth="1"/>
    <col min="278" max="278" width="7.28515625" style="399" customWidth="1"/>
    <col min="279" max="279" width="10.42578125" style="399" bestFit="1" customWidth="1"/>
    <col min="280" max="281" width="7.7109375" style="399" customWidth="1"/>
    <col min="282" max="282" width="8.42578125" style="399" customWidth="1"/>
    <col min="283" max="283" width="9.42578125" style="399" customWidth="1"/>
    <col min="284" max="284" width="8.140625" style="399" customWidth="1"/>
    <col min="285" max="285" width="9.140625" style="399" customWidth="1"/>
    <col min="286" max="286" width="10.42578125" style="399" customWidth="1"/>
    <col min="287" max="287" width="11" style="399" customWidth="1"/>
    <col min="288" max="288" width="12.5703125" style="399" customWidth="1"/>
    <col min="289" max="289" width="11.85546875" style="399" customWidth="1"/>
    <col min="290" max="290" width="17.140625" style="399" customWidth="1"/>
    <col min="291" max="528" width="9.140625" style="399"/>
    <col min="529" max="529" width="1.85546875" style="399" customWidth="1"/>
    <col min="530" max="530" width="3.28515625" style="399" customWidth="1"/>
    <col min="531" max="531" width="29.7109375" style="399" customWidth="1"/>
    <col min="532" max="532" width="12.140625" style="399" customWidth="1"/>
    <col min="533" max="533" width="8.42578125" style="399" customWidth="1"/>
    <col min="534" max="534" width="7.28515625" style="399" customWidth="1"/>
    <col min="535" max="535" width="10.42578125" style="399" bestFit="1" customWidth="1"/>
    <col min="536" max="537" width="7.7109375" style="399" customWidth="1"/>
    <col min="538" max="538" width="8.42578125" style="399" customWidth="1"/>
    <col min="539" max="539" width="9.42578125" style="399" customWidth="1"/>
    <col min="540" max="540" width="8.140625" style="399" customWidth="1"/>
    <col min="541" max="541" width="9.140625" style="399" customWidth="1"/>
    <col min="542" max="542" width="10.42578125" style="399" customWidth="1"/>
    <col min="543" max="543" width="11" style="399" customWidth="1"/>
    <col min="544" max="544" width="12.5703125" style="399" customWidth="1"/>
    <col min="545" max="545" width="11.85546875" style="399" customWidth="1"/>
    <col min="546" max="546" width="17.140625" style="399" customWidth="1"/>
    <col min="547" max="784" width="9.140625" style="399"/>
    <col min="785" max="785" width="1.85546875" style="399" customWidth="1"/>
    <col min="786" max="786" width="3.28515625" style="399" customWidth="1"/>
    <col min="787" max="787" width="29.7109375" style="399" customWidth="1"/>
    <col min="788" max="788" width="12.140625" style="399" customWidth="1"/>
    <col min="789" max="789" width="8.42578125" style="399" customWidth="1"/>
    <col min="790" max="790" width="7.28515625" style="399" customWidth="1"/>
    <col min="791" max="791" width="10.42578125" style="399" bestFit="1" customWidth="1"/>
    <col min="792" max="793" width="7.7109375" style="399" customWidth="1"/>
    <col min="794" max="794" width="8.42578125" style="399" customWidth="1"/>
    <col min="795" max="795" width="9.42578125" style="399" customWidth="1"/>
    <col min="796" max="796" width="8.140625" style="399" customWidth="1"/>
    <col min="797" max="797" width="9.140625" style="399" customWidth="1"/>
    <col min="798" max="798" width="10.42578125" style="399" customWidth="1"/>
    <col min="799" max="799" width="11" style="399" customWidth="1"/>
    <col min="800" max="800" width="12.5703125" style="399" customWidth="1"/>
    <col min="801" max="801" width="11.85546875" style="399" customWidth="1"/>
    <col min="802" max="802" width="17.140625" style="399" customWidth="1"/>
    <col min="803" max="1040" width="9.140625" style="399"/>
    <col min="1041" max="1041" width="1.85546875" style="399" customWidth="1"/>
    <col min="1042" max="1042" width="3.28515625" style="399" customWidth="1"/>
    <col min="1043" max="1043" width="29.7109375" style="399" customWidth="1"/>
    <col min="1044" max="1044" width="12.140625" style="399" customWidth="1"/>
    <col min="1045" max="1045" width="8.42578125" style="399" customWidth="1"/>
    <col min="1046" max="1046" width="7.28515625" style="399" customWidth="1"/>
    <col min="1047" max="1047" width="10.42578125" style="399" bestFit="1" customWidth="1"/>
    <col min="1048" max="1049" width="7.7109375" style="399" customWidth="1"/>
    <col min="1050" max="1050" width="8.42578125" style="399" customWidth="1"/>
    <col min="1051" max="1051" width="9.42578125" style="399" customWidth="1"/>
    <col min="1052" max="1052" width="8.140625" style="399" customWidth="1"/>
    <col min="1053" max="1053" width="9.140625" style="399" customWidth="1"/>
    <col min="1054" max="1054" width="10.42578125" style="399" customWidth="1"/>
    <col min="1055" max="1055" width="11" style="399" customWidth="1"/>
    <col min="1056" max="1056" width="12.5703125" style="399" customWidth="1"/>
    <col min="1057" max="1057" width="11.85546875" style="399" customWidth="1"/>
    <col min="1058" max="1058" width="17.140625" style="399" customWidth="1"/>
    <col min="1059" max="1296" width="9.140625" style="399"/>
    <col min="1297" max="1297" width="1.85546875" style="399" customWidth="1"/>
    <col min="1298" max="1298" width="3.28515625" style="399" customWidth="1"/>
    <col min="1299" max="1299" width="29.7109375" style="399" customWidth="1"/>
    <col min="1300" max="1300" width="12.140625" style="399" customWidth="1"/>
    <col min="1301" max="1301" width="8.42578125" style="399" customWidth="1"/>
    <col min="1302" max="1302" width="7.28515625" style="399" customWidth="1"/>
    <col min="1303" max="1303" width="10.42578125" style="399" bestFit="1" customWidth="1"/>
    <col min="1304" max="1305" width="7.7109375" style="399" customWidth="1"/>
    <col min="1306" max="1306" width="8.42578125" style="399" customWidth="1"/>
    <col min="1307" max="1307" width="9.42578125" style="399" customWidth="1"/>
    <col min="1308" max="1308" width="8.140625" style="399" customWidth="1"/>
    <col min="1309" max="1309" width="9.140625" style="399" customWidth="1"/>
    <col min="1310" max="1310" width="10.42578125" style="399" customWidth="1"/>
    <col min="1311" max="1311" width="11" style="399" customWidth="1"/>
    <col min="1312" max="1312" width="12.5703125" style="399" customWidth="1"/>
    <col min="1313" max="1313" width="11.85546875" style="399" customWidth="1"/>
    <col min="1314" max="1314" width="17.140625" style="399" customWidth="1"/>
    <col min="1315" max="1552" width="9.140625" style="399"/>
    <col min="1553" max="1553" width="1.85546875" style="399" customWidth="1"/>
    <col min="1554" max="1554" width="3.28515625" style="399" customWidth="1"/>
    <col min="1555" max="1555" width="29.7109375" style="399" customWidth="1"/>
    <col min="1556" max="1556" width="12.140625" style="399" customWidth="1"/>
    <col min="1557" max="1557" width="8.42578125" style="399" customWidth="1"/>
    <col min="1558" max="1558" width="7.28515625" style="399" customWidth="1"/>
    <col min="1559" max="1559" width="10.42578125" style="399" bestFit="1" customWidth="1"/>
    <col min="1560" max="1561" width="7.7109375" style="399" customWidth="1"/>
    <col min="1562" max="1562" width="8.42578125" style="399" customWidth="1"/>
    <col min="1563" max="1563" width="9.42578125" style="399" customWidth="1"/>
    <col min="1564" max="1564" width="8.140625" style="399" customWidth="1"/>
    <col min="1565" max="1565" width="9.140625" style="399" customWidth="1"/>
    <col min="1566" max="1566" width="10.42578125" style="399" customWidth="1"/>
    <col min="1567" max="1567" width="11" style="399" customWidth="1"/>
    <col min="1568" max="1568" width="12.5703125" style="399" customWidth="1"/>
    <col min="1569" max="1569" width="11.85546875" style="399" customWidth="1"/>
    <col min="1570" max="1570" width="17.140625" style="399" customWidth="1"/>
    <col min="1571" max="1808" width="9.140625" style="399"/>
    <col min="1809" max="1809" width="1.85546875" style="399" customWidth="1"/>
    <col min="1810" max="1810" width="3.28515625" style="399" customWidth="1"/>
    <col min="1811" max="1811" width="29.7109375" style="399" customWidth="1"/>
    <col min="1812" max="1812" width="12.140625" style="399" customWidth="1"/>
    <col min="1813" max="1813" width="8.42578125" style="399" customWidth="1"/>
    <col min="1814" max="1814" width="7.28515625" style="399" customWidth="1"/>
    <col min="1815" max="1815" width="10.42578125" style="399" bestFit="1" customWidth="1"/>
    <col min="1816" max="1817" width="7.7109375" style="399" customWidth="1"/>
    <col min="1818" max="1818" width="8.42578125" style="399" customWidth="1"/>
    <col min="1819" max="1819" width="9.42578125" style="399" customWidth="1"/>
    <col min="1820" max="1820" width="8.140625" style="399" customWidth="1"/>
    <col min="1821" max="1821" width="9.140625" style="399" customWidth="1"/>
    <col min="1822" max="1822" width="10.42578125" style="399" customWidth="1"/>
    <col min="1823" max="1823" width="11" style="399" customWidth="1"/>
    <col min="1824" max="1824" width="12.5703125" style="399" customWidth="1"/>
    <col min="1825" max="1825" width="11.85546875" style="399" customWidth="1"/>
    <col min="1826" max="1826" width="17.140625" style="399" customWidth="1"/>
    <col min="1827" max="2064" width="9.140625" style="399"/>
    <col min="2065" max="2065" width="1.85546875" style="399" customWidth="1"/>
    <col min="2066" max="2066" width="3.28515625" style="399" customWidth="1"/>
    <col min="2067" max="2067" width="29.7109375" style="399" customWidth="1"/>
    <col min="2068" max="2068" width="12.140625" style="399" customWidth="1"/>
    <col min="2069" max="2069" width="8.42578125" style="399" customWidth="1"/>
    <col min="2070" max="2070" width="7.28515625" style="399" customWidth="1"/>
    <col min="2071" max="2071" width="10.42578125" style="399" bestFit="1" customWidth="1"/>
    <col min="2072" max="2073" width="7.7109375" style="399" customWidth="1"/>
    <col min="2074" max="2074" width="8.42578125" style="399" customWidth="1"/>
    <col min="2075" max="2075" width="9.42578125" style="399" customWidth="1"/>
    <col min="2076" max="2076" width="8.140625" style="399" customWidth="1"/>
    <col min="2077" max="2077" width="9.140625" style="399" customWidth="1"/>
    <col min="2078" max="2078" width="10.42578125" style="399" customWidth="1"/>
    <col min="2079" max="2079" width="11" style="399" customWidth="1"/>
    <col min="2080" max="2080" width="12.5703125" style="399" customWidth="1"/>
    <col min="2081" max="2081" width="11.85546875" style="399" customWidth="1"/>
    <col min="2082" max="2082" width="17.140625" style="399" customWidth="1"/>
    <col min="2083" max="2320" width="9.140625" style="399"/>
    <col min="2321" max="2321" width="1.85546875" style="399" customWidth="1"/>
    <col min="2322" max="2322" width="3.28515625" style="399" customWidth="1"/>
    <col min="2323" max="2323" width="29.7109375" style="399" customWidth="1"/>
    <col min="2324" max="2324" width="12.140625" style="399" customWidth="1"/>
    <col min="2325" max="2325" width="8.42578125" style="399" customWidth="1"/>
    <col min="2326" max="2326" width="7.28515625" style="399" customWidth="1"/>
    <col min="2327" max="2327" width="10.42578125" style="399" bestFit="1" customWidth="1"/>
    <col min="2328" max="2329" width="7.7109375" style="399" customWidth="1"/>
    <col min="2330" max="2330" width="8.42578125" style="399" customWidth="1"/>
    <col min="2331" max="2331" width="9.42578125" style="399" customWidth="1"/>
    <col min="2332" max="2332" width="8.140625" style="399" customWidth="1"/>
    <col min="2333" max="2333" width="9.140625" style="399" customWidth="1"/>
    <col min="2334" max="2334" width="10.42578125" style="399" customWidth="1"/>
    <col min="2335" max="2335" width="11" style="399" customWidth="1"/>
    <col min="2336" max="2336" width="12.5703125" style="399" customWidth="1"/>
    <col min="2337" max="2337" width="11.85546875" style="399" customWidth="1"/>
    <col min="2338" max="2338" width="17.140625" style="399" customWidth="1"/>
    <col min="2339" max="2576" width="9.140625" style="399"/>
    <col min="2577" max="2577" width="1.85546875" style="399" customWidth="1"/>
    <col min="2578" max="2578" width="3.28515625" style="399" customWidth="1"/>
    <col min="2579" max="2579" width="29.7109375" style="399" customWidth="1"/>
    <col min="2580" max="2580" width="12.140625" style="399" customWidth="1"/>
    <col min="2581" max="2581" width="8.42578125" style="399" customWidth="1"/>
    <col min="2582" max="2582" width="7.28515625" style="399" customWidth="1"/>
    <col min="2583" max="2583" width="10.42578125" style="399" bestFit="1" customWidth="1"/>
    <col min="2584" max="2585" width="7.7109375" style="399" customWidth="1"/>
    <col min="2586" max="2586" width="8.42578125" style="399" customWidth="1"/>
    <col min="2587" max="2587" width="9.42578125" style="399" customWidth="1"/>
    <col min="2588" max="2588" width="8.140625" style="399" customWidth="1"/>
    <col min="2589" max="2589" width="9.140625" style="399" customWidth="1"/>
    <col min="2590" max="2590" width="10.42578125" style="399" customWidth="1"/>
    <col min="2591" max="2591" width="11" style="399" customWidth="1"/>
    <col min="2592" max="2592" width="12.5703125" style="399" customWidth="1"/>
    <col min="2593" max="2593" width="11.85546875" style="399" customWidth="1"/>
    <col min="2594" max="2594" width="17.140625" style="399" customWidth="1"/>
    <col min="2595" max="2832" width="9.140625" style="399"/>
    <col min="2833" max="2833" width="1.85546875" style="399" customWidth="1"/>
    <col min="2834" max="2834" width="3.28515625" style="399" customWidth="1"/>
    <col min="2835" max="2835" width="29.7109375" style="399" customWidth="1"/>
    <col min="2836" max="2836" width="12.140625" style="399" customWidth="1"/>
    <col min="2837" max="2837" width="8.42578125" style="399" customWidth="1"/>
    <col min="2838" max="2838" width="7.28515625" style="399" customWidth="1"/>
    <col min="2839" max="2839" width="10.42578125" style="399" bestFit="1" customWidth="1"/>
    <col min="2840" max="2841" width="7.7109375" style="399" customWidth="1"/>
    <col min="2842" max="2842" width="8.42578125" style="399" customWidth="1"/>
    <col min="2843" max="2843" width="9.42578125" style="399" customWidth="1"/>
    <col min="2844" max="2844" width="8.140625" style="399" customWidth="1"/>
    <col min="2845" max="2845" width="9.140625" style="399" customWidth="1"/>
    <col min="2846" max="2846" width="10.42578125" style="399" customWidth="1"/>
    <col min="2847" max="2847" width="11" style="399" customWidth="1"/>
    <col min="2848" max="2848" width="12.5703125" style="399" customWidth="1"/>
    <col min="2849" max="2849" width="11.85546875" style="399" customWidth="1"/>
    <col min="2850" max="2850" width="17.140625" style="399" customWidth="1"/>
    <col min="2851" max="3088" width="9.140625" style="399"/>
    <col min="3089" max="3089" width="1.85546875" style="399" customWidth="1"/>
    <col min="3090" max="3090" width="3.28515625" style="399" customWidth="1"/>
    <col min="3091" max="3091" width="29.7109375" style="399" customWidth="1"/>
    <col min="3092" max="3092" width="12.140625" style="399" customWidth="1"/>
    <col min="3093" max="3093" width="8.42578125" style="399" customWidth="1"/>
    <col min="3094" max="3094" width="7.28515625" style="399" customWidth="1"/>
    <col min="3095" max="3095" width="10.42578125" style="399" bestFit="1" customWidth="1"/>
    <col min="3096" max="3097" width="7.7109375" style="399" customWidth="1"/>
    <col min="3098" max="3098" width="8.42578125" style="399" customWidth="1"/>
    <col min="3099" max="3099" width="9.42578125" style="399" customWidth="1"/>
    <col min="3100" max="3100" width="8.140625" style="399" customWidth="1"/>
    <col min="3101" max="3101" width="9.140625" style="399" customWidth="1"/>
    <col min="3102" max="3102" width="10.42578125" style="399" customWidth="1"/>
    <col min="3103" max="3103" width="11" style="399" customWidth="1"/>
    <col min="3104" max="3104" width="12.5703125" style="399" customWidth="1"/>
    <col min="3105" max="3105" width="11.85546875" style="399" customWidth="1"/>
    <col min="3106" max="3106" width="17.140625" style="399" customWidth="1"/>
    <col min="3107" max="3344" width="9.140625" style="399"/>
    <col min="3345" max="3345" width="1.85546875" style="399" customWidth="1"/>
    <col min="3346" max="3346" width="3.28515625" style="399" customWidth="1"/>
    <col min="3347" max="3347" width="29.7109375" style="399" customWidth="1"/>
    <col min="3348" max="3348" width="12.140625" style="399" customWidth="1"/>
    <col min="3349" max="3349" width="8.42578125" style="399" customWidth="1"/>
    <col min="3350" max="3350" width="7.28515625" style="399" customWidth="1"/>
    <col min="3351" max="3351" width="10.42578125" style="399" bestFit="1" customWidth="1"/>
    <col min="3352" max="3353" width="7.7109375" style="399" customWidth="1"/>
    <col min="3354" max="3354" width="8.42578125" style="399" customWidth="1"/>
    <col min="3355" max="3355" width="9.42578125" style="399" customWidth="1"/>
    <col min="3356" max="3356" width="8.140625" style="399" customWidth="1"/>
    <col min="3357" max="3357" width="9.140625" style="399" customWidth="1"/>
    <col min="3358" max="3358" width="10.42578125" style="399" customWidth="1"/>
    <col min="3359" max="3359" width="11" style="399" customWidth="1"/>
    <col min="3360" max="3360" width="12.5703125" style="399" customWidth="1"/>
    <col min="3361" max="3361" width="11.85546875" style="399" customWidth="1"/>
    <col min="3362" max="3362" width="17.140625" style="399" customWidth="1"/>
    <col min="3363" max="3600" width="9.140625" style="399"/>
    <col min="3601" max="3601" width="1.85546875" style="399" customWidth="1"/>
    <col min="3602" max="3602" width="3.28515625" style="399" customWidth="1"/>
    <col min="3603" max="3603" width="29.7109375" style="399" customWidth="1"/>
    <col min="3604" max="3604" width="12.140625" style="399" customWidth="1"/>
    <col min="3605" max="3605" width="8.42578125" style="399" customWidth="1"/>
    <col min="3606" max="3606" width="7.28515625" style="399" customWidth="1"/>
    <col min="3607" max="3607" width="10.42578125" style="399" bestFit="1" customWidth="1"/>
    <col min="3608" max="3609" width="7.7109375" style="399" customWidth="1"/>
    <col min="3610" max="3610" width="8.42578125" style="399" customWidth="1"/>
    <col min="3611" max="3611" width="9.42578125" style="399" customWidth="1"/>
    <col min="3612" max="3612" width="8.140625" style="399" customWidth="1"/>
    <col min="3613" max="3613" width="9.140625" style="399" customWidth="1"/>
    <col min="3614" max="3614" width="10.42578125" style="399" customWidth="1"/>
    <col min="3615" max="3615" width="11" style="399" customWidth="1"/>
    <col min="3616" max="3616" width="12.5703125" style="399" customWidth="1"/>
    <col min="3617" max="3617" width="11.85546875" style="399" customWidth="1"/>
    <col min="3618" max="3618" width="17.140625" style="399" customWidth="1"/>
    <col min="3619" max="3856" width="9.140625" style="399"/>
    <col min="3857" max="3857" width="1.85546875" style="399" customWidth="1"/>
    <col min="3858" max="3858" width="3.28515625" style="399" customWidth="1"/>
    <col min="3859" max="3859" width="29.7109375" style="399" customWidth="1"/>
    <col min="3860" max="3860" width="12.140625" style="399" customWidth="1"/>
    <col min="3861" max="3861" width="8.42578125" style="399" customWidth="1"/>
    <col min="3862" max="3862" width="7.28515625" style="399" customWidth="1"/>
    <col min="3863" max="3863" width="10.42578125" style="399" bestFit="1" customWidth="1"/>
    <col min="3864" max="3865" width="7.7109375" style="399" customWidth="1"/>
    <col min="3866" max="3866" width="8.42578125" style="399" customWidth="1"/>
    <col min="3867" max="3867" width="9.42578125" style="399" customWidth="1"/>
    <col min="3868" max="3868" width="8.140625" style="399" customWidth="1"/>
    <col min="3869" max="3869" width="9.140625" style="399" customWidth="1"/>
    <col min="3870" max="3870" width="10.42578125" style="399" customWidth="1"/>
    <col min="3871" max="3871" width="11" style="399" customWidth="1"/>
    <col min="3872" max="3872" width="12.5703125" style="399" customWidth="1"/>
    <col min="3873" max="3873" width="11.85546875" style="399" customWidth="1"/>
    <col min="3874" max="3874" width="17.140625" style="399" customWidth="1"/>
    <col min="3875" max="4112" width="9.140625" style="399"/>
    <col min="4113" max="4113" width="1.85546875" style="399" customWidth="1"/>
    <col min="4114" max="4114" width="3.28515625" style="399" customWidth="1"/>
    <col min="4115" max="4115" width="29.7109375" style="399" customWidth="1"/>
    <col min="4116" max="4116" width="12.140625" style="399" customWidth="1"/>
    <col min="4117" max="4117" width="8.42578125" style="399" customWidth="1"/>
    <col min="4118" max="4118" width="7.28515625" style="399" customWidth="1"/>
    <col min="4119" max="4119" width="10.42578125" style="399" bestFit="1" customWidth="1"/>
    <col min="4120" max="4121" width="7.7109375" style="399" customWidth="1"/>
    <col min="4122" max="4122" width="8.42578125" style="399" customWidth="1"/>
    <col min="4123" max="4123" width="9.42578125" style="399" customWidth="1"/>
    <col min="4124" max="4124" width="8.140625" style="399" customWidth="1"/>
    <col min="4125" max="4125" width="9.140625" style="399" customWidth="1"/>
    <col min="4126" max="4126" width="10.42578125" style="399" customWidth="1"/>
    <col min="4127" max="4127" width="11" style="399" customWidth="1"/>
    <col min="4128" max="4128" width="12.5703125" style="399" customWidth="1"/>
    <col min="4129" max="4129" width="11.85546875" style="399" customWidth="1"/>
    <col min="4130" max="4130" width="17.140625" style="399" customWidth="1"/>
    <col min="4131" max="4368" width="9.140625" style="399"/>
    <col min="4369" max="4369" width="1.85546875" style="399" customWidth="1"/>
    <col min="4370" max="4370" width="3.28515625" style="399" customWidth="1"/>
    <col min="4371" max="4371" width="29.7109375" style="399" customWidth="1"/>
    <col min="4372" max="4372" width="12.140625" style="399" customWidth="1"/>
    <col min="4373" max="4373" width="8.42578125" style="399" customWidth="1"/>
    <col min="4374" max="4374" width="7.28515625" style="399" customWidth="1"/>
    <col min="4375" max="4375" width="10.42578125" style="399" bestFit="1" customWidth="1"/>
    <col min="4376" max="4377" width="7.7109375" style="399" customWidth="1"/>
    <col min="4378" max="4378" width="8.42578125" style="399" customWidth="1"/>
    <col min="4379" max="4379" width="9.42578125" style="399" customWidth="1"/>
    <col min="4380" max="4380" width="8.140625" style="399" customWidth="1"/>
    <col min="4381" max="4381" width="9.140625" style="399" customWidth="1"/>
    <col min="4382" max="4382" width="10.42578125" style="399" customWidth="1"/>
    <col min="4383" max="4383" width="11" style="399" customWidth="1"/>
    <col min="4384" max="4384" width="12.5703125" style="399" customWidth="1"/>
    <col min="4385" max="4385" width="11.85546875" style="399" customWidth="1"/>
    <col min="4386" max="4386" width="17.140625" style="399" customWidth="1"/>
    <col min="4387" max="4624" width="9.140625" style="399"/>
    <col min="4625" max="4625" width="1.85546875" style="399" customWidth="1"/>
    <col min="4626" max="4626" width="3.28515625" style="399" customWidth="1"/>
    <col min="4627" max="4627" width="29.7109375" style="399" customWidth="1"/>
    <col min="4628" max="4628" width="12.140625" style="399" customWidth="1"/>
    <col min="4629" max="4629" width="8.42578125" style="399" customWidth="1"/>
    <col min="4630" max="4630" width="7.28515625" style="399" customWidth="1"/>
    <col min="4631" max="4631" width="10.42578125" style="399" bestFit="1" customWidth="1"/>
    <col min="4632" max="4633" width="7.7109375" style="399" customWidth="1"/>
    <col min="4634" max="4634" width="8.42578125" style="399" customWidth="1"/>
    <col min="4635" max="4635" width="9.42578125" style="399" customWidth="1"/>
    <col min="4636" max="4636" width="8.140625" style="399" customWidth="1"/>
    <col min="4637" max="4637" width="9.140625" style="399" customWidth="1"/>
    <col min="4638" max="4638" width="10.42578125" style="399" customWidth="1"/>
    <col min="4639" max="4639" width="11" style="399" customWidth="1"/>
    <col min="4640" max="4640" width="12.5703125" style="399" customWidth="1"/>
    <col min="4641" max="4641" width="11.85546875" style="399" customWidth="1"/>
    <col min="4642" max="4642" width="17.140625" style="399" customWidth="1"/>
    <col min="4643" max="4880" width="9.140625" style="399"/>
    <col min="4881" max="4881" width="1.85546875" style="399" customWidth="1"/>
    <col min="4882" max="4882" width="3.28515625" style="399" customWidth="1"/>
    <col min="4883" max="4883" width="29.7109375" style="399" customWidth="1"/>
    <col min="4884" max="4884" width="12.140625" style="399" customWidth="1"/>
    <col min="4885" max="4885" width="8.42578125" style="399" customWidth="1"/>
    <col min="4886" max="4886" width="7.28515625" style="399" customWidth="1"/>
    <col min="4887" max="4887" width="10.42578125" style="399" bestFit="1" customWidth="1"/>
    <col min="4888" max="4889" width="7.7109375" style="399" customWidth="1"/>
    <col min="4890" max="4890" width="8.42578125" style="399" customWidth="1"/>
    <col min="4891" max="4891" width="9.42578125" style="399" customWidth="1"/>
    <col min="4892" max="4892" width="8.140625" style="399" customWidth="1"/>
    <col min="4893" max="4893" width="9.140625" style="399" customWidth="1"/>
    <col min="4894" max="4894" width="10.42578125" style="399" customWidth="1"/>
    <col min="4895" max="4895" width="11" style="399" customWidth="1"/>
    <col min="4896" max="4896" width="12.5703125" style="399" customWidth="1"/>
    <col min="4897" max="4897" width="11.85546875" style="399" customWidth="1"/>
    <col min="4898" max="4898" width="17.140625" style="399" customWidth="1"/>
    <col min="4899" max="5136" width="9.140625" style="399"/>
    <col min="5137" max="5137" width="1.85546875" style="399" customWidth="1"/>
    <col min="5138" max="5138" width="3.28515625" style="399" customWidth="1"/>
    <col min="5139" max="5139" width="29.7109375" style="399" customWidth="1"/>
    <col min="5140" max="5140" width="12.140625" style="399" customWidth="1"/>
    <col min="5141" max="5141" width="8.42578125" style="399" customWidth="1"/>
    <col min="5142" max="5142" width="7.28515625" style="399" customWidth="1"/>
    <col min="5143" max="5143" width="10.42578125" style="399" bestFit="1" customWidth="1"/>
    <col min="5144" max="5145" width="7.7109375" style="399" customWidth="1"/>
    <col min="5146" max="5146" width="8.42578125" style="399" customWidth="1"/>
    <col min="5147" max="5147" width="9.42578125" style="399" customWidth="1"/>
    <col min="5148" max="5148" width="8.140625" style="399" customWidth="1"/>
    <col min="5149" max="5149" width="9.140625" style="399" customWidth="1"/>
    <col min="5150" max="5150" width="10.42578125" style="399" customWidth="1"/>
    <col min="5151" max="5151" width="11" style="399" customWidth="1"/>
    <col min="5152" max="5152" width="12.5703125" style="399" customWidth="1"/>
    <col min="5153" max="5153" width="11.85546875" style="399" customWidth="1"/>
    <col min="5154" max="5154" width="17.140625" style="399" customWidth="1"/>
    <col min="5155" max="5392" width="9.140625" style="399"/>
    <col min="5393" max="5393" width="1.85546875" style="399" customWidth="1"/>
    <col min="5394" max="5394" width="3.28515625" style="399" customWidth="1"/>
    <col min="5395" max="5395" width="29.7109375" style="399" customWidth="1"/>
    <col min="5396" max="5396" width="12.140625" style="399" customWidth="1"/>
    <col min="5397" max="5397" width="8.42578125" style="399" customWidth="1"/>
    <col min="5398" max="5398" width="7.28515625" style="399" customWidth="1"/>
    <col min="5399" max="5399" width="10.42578125" style="399" bestFit="1" customWidth="1"/>
    <col min="5400" max="5401" width="7.7109375" style="399" customWidth="1"/>
    <col min="5402" max="5402" width="8.42578125" style="399" customWidth="1"/>
    <col min="5403" max="5403" width="9.42578125" style="399" customWidth="1"/>
    <col min="5404" max="5404" width="8.140625" style="399" customWidth="1"/>
    <col min="5405" max="5405" width="9.140625" style="399" customWidth="1"/>
    <col min="5406" max="5406" width="10.42578125" style="399" customWidth="1"/>
    <col min="5407" max="5407" width="11" style="399" customWidth="1"/>
    <col min="5408" max="5408" width="12.5703125" style="399" customWidth="1"/>
    <col min="5409" max="5409" width="11.85546875" style="399" customWidth="1"/>
    <col min="5410" max="5410" width="17.140625" style="399" customWidth="1"/>
    <col min="5411" max="5648" width="9.140625" style="399"/>
    <col min="5649" max="5649" width="1.85546875" style="399" customWidth="1"/>
    <col min="5650" max="5650" width="3.28515625" style="399" customWidth="1"/>
    <col min="5651" max="5651" width="29.7109375" style="399" customWidth="1"/>
    <col min="5652" max="5652" width="12.140625" style="399" customWidth="1"/>
    <col min="5653" max="5653" width="8.42578125" style="399" customWidth="1"/>
    <col min="5654" max="5654" width="7.28515625" style="399" customWidth="1"/>
    <col min="5655" max="5655" width="10.42578125" style="399" bestFit="1" customWidth="1"/>
    <col min="5656" max="5657" width="7.7109375" style="399" customWidth="1"/>
    <col min="5658" max="5658" width="8.42578125" style="399" customWidth="1"/>
    <col min="5659" max="5659" width="9.42578125" style="399" customWidth="1"/>
    <col min="5660" max="5660" width="8.140625" style="399" customWidth="1"/>
    <col min="5661" max="5661" width="9.140625" style="399" customWidth="1"/>
    <col min="5662" max="5662" width="10.42578125" style="399" customWidth="1"/>
    <col min="5663" max="5663" width="11" style="399" customWidth="1"/>
    <col min="5664" max="5664" width="12.5703125" style="399" customWidth="1"/>
    <col min="5665" max="5665" width="11.85546875" style="399" customWidth="1"/>
    <col min="5666" max="5666" width="17.140625" style="399" customWidth="1"/>
    <col min="5667" max="5904" width="9.140625" style="399"/>
    <col min="5905" max="5905" width="1.85546875" style="399" customWidth="1"/>
    <col min="5906" max="5906" width="3.28515625" style="399" customWidth="1"/>
    <col min="5907" max="5907" width="29.7109375" style="399" customWidth="1"/>
    <col min="5908" max="5908" width="12.140625" style="399" customWidth="1"/>
    <col min="5909" max="5909" width="8.42578125" style="399" customWidth="1"/>
    <col min="5910" max="5910" width="7.28515625" style="399" customWidth="1"/>
    <col min="5911" max="5911" width="10.42578125" style="399" bestFit="1" customWidth="1"/>
    <col min="5912" max="5913" width="7.7109375" style="399" customWidth="1"/>
    <col min="5914" max="5914" width="8.42578125" style="399" customWidth="1"/>
    <col min="5915" max="5915" width="9.42578125" style="399" customWidth="1"/>
    <col min="5916" max="5916" width="8.140625" style="399" customWidth="1"/>
    <col min="5917" max="5917" width="9.140625" style="399" customWidth="1"/>
    <col min="5918" max="5918" width="10.42578125" style="399" customWidth="1"/>
    <col min="5919" max="5919" width="11" style="399" customWidth="1"/>
    <col min="5920" max="5920" width="12.5703125" style="399" customWidth="1"/>
    <col min="5921" max="5921" width="11.85546875" style="399" customWidth="1"/>
    <col min="5922" max="5922" width="17.140625" style="399" customWidth="1"/>
    <col min="5923" max="6160" width="9.140625" style="399"/>
    <col min="6161" max="6161" width="1.85546875" style="399" customWidth="1"/>
    <col min="6162" max="6162" width="3.28515625" style="399" customWidth="1"/>
    <col min="6163" max="6163" width="29.7109375" style="399" customWidth="1"/>
    <col min="6164" max="6164" width="12.140625" style="399" customWidth="1"/>
    <col min="6165" max="6165" width="8.42578125" style="399" customWidth="1"/>
    <col min="6166" max="6166" width="7.28515625" style="399" customWidth="1"/>
    <col min="6167" max="6167" width="10.42578125" style="399" bestFit="1" customWidth="1"/>
    <col min="6168" max="6169" width="7.7109375" style="399" customWidth="1"/>
    <col min="6170" max="6170" width="8.42578125" style="399" customWidth="1"/>
    <col min="6171" max="6171" width="9.42578125" style="399" customWidth="1"/>
    <col min="6172" max="6172" width="8.140625" style="399" customWidth="1"/>
    <col min="6173" max="6173" width="9.140625" style="399" customWidth="1"/>
    <col min="6174" max="6174" width="10.42578125" style="399" customWidth="1"/>
    <col min="6175" max="6175" width="11" style="399" customWidth="1"/>
    <col min="6176" max="6176" width="12.5703125" style="399" customWidth="1"/>
    <col min="6177" max="6177" width="11.85546875" style="399" customWidth="1"/>
    <col min="6178" max="6178" width="17.140625" style="399" customWidth="1"/>
    <col min="6179" max="6416" width="9.140625" style="399"/>
    <col min="6417" max="6417" width="1.85546875" style="399" customWidth="1"/>
    <col min="6418" max="6418" width="3.28515625" style="399" customWidth="1"/>
    <col min="6419" max="6419" width="29.7109375" style="399" customWidth="1"/>
    <col min="6420" max="6420" width="12.140625" style="399" customWidth="1"/>
    <col min="6421" max="6421" width="8.42578125" style="399" customWidth="1"/>
    <col min="6422" max="6422" width="7.28515625" style="399" customWidth="1"/>
    <col min="6423" max="6423" width="10.42578125" style="399" bestFit="1" customWidth="1"/>
    <col min="6424" max="6425" width="7.7109375" style="399" customWidth="1"/>
    <col min="6426" max="6426" width="8.42578125" style="399" customWidth="1"/>
    <col min="6427" max="6427" width="9.42578125" style="399" customWidth="1"/>
    <col min="6428" max="6428" width="8.140625" style="399" customWidth="1"/>
    <col min="6429" max="6429" width="9.140625" style="399" customWidth="1"/>
    <col min="6430" max="6430" width="10.42578125" style="399" customWidth="1"/>
    <col min="6431" max="6431" width="11" style="399" customWidth="1"/>
    <col min="6432" max="6432" width="12.5703125" style="399" customWidth="1"/>
    <col min="6433" max="6433" width="11.85546875" style="399" customWidth="1"/>
    <col min="6434" max="6434" width="17.140625" style="399" customWidth="1"/>
    <col min="6435" max="6672" width="9.140625" style="399"/>
    <col min="6673" max="6673" width="1.85546875" style="399" customWidth="1"/>
    <col min="6674" max="6674" width="3.28515625" style="399" customWidth="1"/>
    <col min="6675" max="6675" width="29.7109375" style="399" customWidth="1"/>
    <col min="6676" max="6676" width="12.140625" style="399" customWidth="1"/>
    <col min="6677" max="6677" width="8.42578125" style="399" customWidth="1"/>
    <col min="6678" max="6678" width="7.28515625" style="399" customWidth="1"/>
    <col min="6679" max="6679" width="10.42578125" style="399" bestFit="1" customWidth="1"/>
    <col min="6680" max="6681" width="7.7109375" style="399" customWidth="1"/>
    <col min="6682" max="6682" width="8.42578125" style="399" customWidth="1"/>
    <col min="6683" max="6683" width="9.42578125" style="399" customWidth="1"/>
    <col min="6684" max="6684" width="8.140625" style="399" customWidth="1"/>
    <col min="6685" max="6685" width="9.140625" style="399" customWidth="1"/>
    <col min="6686" max="6686" width="10.42578125" style="399" customWidth="1"/>
    <col min="6687" max="6687" width="11" style="399" customWidth="1"/>
    <col min="6688" max="6688" width="12.5703125" style="399" customWidth="1"/>
    <col min="6689" max="6689" width="11.85546875" style="399" customWidth="1"/>
    <col min="6690" max="6690" width="17.140625" style="399" customWidth="1"/>
    <col min="6691" max="6928" width="9.140625" style="399"/>
    <col min="6929" max="6929" width="1.85546875" style="399" customWidth="1"/>
    <col min="6930" max="6930" width="3.28515625" style="399" customWidth="1"/>
    <col min="6931" max="6931" width="29.7109375" style="399" customWidth="1"/>
    <col min="6932" max="6932" width="12.140625" style="399" customWidth="1"/>
    <col min="6933" max="6933" width="8.42578125" style="399" customWidth="1"/>
    <col min="6934" max="6934" width="7.28515625" style="399" customWidth="1"/>
    <col min="6935" max="6935" width="10.42578125" style="399" bestFit="1" customWidth="1"/>
    <col min="6936" max="6937" width="7.7109375" style="399" customWidth="1"/>
    <col min="6938" max="6938" width="8.42578125" style="399" customWidth="1"/>
    <col min="6939" max="6939" width="9.42578125" style="399" customWidth="1"/>
    <col min="6940" max="6940" width="8.140625" style="399" customWidth="1"/>
    <col min="6941" max="6941" width="9.140625" style="399" customWidth="1"/>
    <col min="6942" max="6942" width="10.42578125" style="399" customWidth="1"/>
    <col min="6943" max="6943" width="11" style="399" customWidth="1"/>
    <col min="6944" max="6944" width="12.5703125" style="399" customWidth="1"/>
    <col min="6945" max="6945" width="11.85546875" style="399" customWidth="1"/>
    <col min="6946" max="6946" width="17.140625" style="399" customWidth="1"/>
    <col min="6947" max="7184" width="9.140625" style="399"/>
    <col min="7185" max="7185" width="1.85546875" style="399" customWidth="1"/>
    <col min="7186" max="7186" width="3.28515625" style="399" customWidth="1"/>
    <col min="7187" max="7187" width="29.7109375" style="399" customWidth="1"/>
    <col min="7188" max="7188" width="12.140625" style="399" customWidth="1"/>
    <col min="7189" max="7189" width="8.42578125" style="399" customWidth="1"/>
    <col min="7190" max="7190" width="7.28515625" style="399" customWidth="1"/>
    <col min="7191" max="7191" width="10.42578125" style="399" bestFit="1" customWidth="1"/>
    <col min="7192" max="7193" width="7.7109375" style="399" customWidth="1"/>
    <col min="7194" max="7194" width="8.42578125" style="399" customWidth="1"/>
    <col min="7195" max="7195" width="9.42578125" style="399" customWidth="1"/>
    <col min="7196" max="7196" width="8.140625" style="399" customWidth="1"/>
    <col min="7197" max="7197" width="9.140625" style="399" customWidth="1"/>
    <col min="7198" max="7198" width="10.42578125" style="399" customWidth="1"/>
    <col min="7199" max="7199" width="11" style="399" customWidth="1"/>
    <col min="7200" max="7200" width="12.5703125" style="399" customWidth="1"/>
    <col min="7201" max="7201" width="11.85546875" style="399" customWidth="1"/>
    <col min="7202" max="7202" width="17.140625" style="399" customWidth="1"/>
    <col min="7203" max="7440" width="9.140625" style="399"/>
    <col min="7441" max="7441" width="1.85546875" style="399" customWidth="1"/>
    <col min="7442" max="7442" width="3.28515625" style="399" customWidth="1"/>
    <col min="7443" max="7443" width="29.7109375" style="399" customWidth="1"/>
    <col min="7444" max="7444" width="12.140625" style="399" customWidth="1"/>
    <col min="7445" max="7445" width="8.42578125" style="399" customWidth="1"/>
    <col min="7446" max="7446" width="7.28515625" style="399" customWidth="1"/>
    <col min="7447" max="7447" width="10.42578125" style="399" bestFit="1" customWidth="1"/>
    <col min="7448" max="7449" width="7.7109375" style="399" customWidth="1"/>
    <col min="7450" max="7450" width="8.42578125" style="399" customWidth="1"/>
    <col min="7451" max="7451" width="9.42578125" style="399" customWidth="1"/>
    <col min="7452" max="7452" width="8.140625" style="399" customWidth="1"/>
    <col min="7453" max="7453" width="9.140625" style="399" customWidth="1"/>
    <col min="7454" max="7454" width="10.42578125" style="399" customWidth="1"/>
    <col min="7455" max="7455" width="11" style="399" customWidth="1"/>
    <col min="7456" max="7456" width="12.5703125" style="399" customWidth="1"/>
    <col min="7457" max="7457" width="11.85546875" style="399" customWidth="1"/>
    <col min="7458" max="7458" width="17.140625" style="399" customWidth="1"/>
    <col min="7459" max="7696" width="9.140625" style="399"/>
    <col min="7697" max="7697" width="1.85546875" style="399" customWidth="1"/>
    <col min="7698" max="7698" width="3.28515625" style="399" customWidth="1"/>
    <col min="7699" max="7699" width="29.7109375" style="399" customWidth="1"/>
    <col min="7700" max="7700" width="12.140625" style="399" customWidth="1"/>
    <col min="7701" max="7701" width="8.42578125" style="399" customWidth="1"/>
    <col min="7702" max="7702" width="7.28515625" style="399" customWidth="1"/>
    <col min="7703" max="7703" width="10.42578125" style="399" bestFit="1" customWidth="1"/>
    <col min="7704" max="7705" width="7.7109375" style="399" customWidth="1"/>
    <col min="7706" max="7706" width="8.42578125" style="399" customWidth="1"/>
    <col min="7707" max="7707" width="9.42578125" style="399" customWidth="1"/>
    <col min="7708" max="7708" width="8.140625" style="399" customWidth="1"/>
    <col min="7709" max="7709" width="9.140625" style="399" customWidth="1"/>
    <col min="7710" max="7710" width="10.42578125" style="399" customWidth="1"/>
    <col min="7711" max="7711" width="11" style="399" customWidth="1"/>
    <col min="7712" max="7712" width="12.5703125" style="399" customWidth="1"/>
    <col min="7713" max="7713" width="11.85546875" style="399" customWidth="1"/>
    <col min="7714" max="7714" width="17.140625" style="399" customWidth="1"/>
    <col min="7715" max="7952" width="9.140625" style="399"/>
    <col min="7953" max="7953" width="1.85546875" style="399" customWidth="1"/>
    <col min="7954" max="7954" width="3.28515625" style="399" customWidth="1"/>
    <col min="7955" max="7955" width="29.7109375" style="399" customWidth="1"/>
    <col min="7956" max="7956" width="12.140625" style="399" customWidth="1"/>
    <col min="7957" max="7957" width="8.42578125" style="399" customWidth="1"/>
    <col min="7958" max="7958" width="7.28515625" style="399" customWidth="1"/>
    <col min="7959" max="7959" width="10.42578125" style="399" bestFit="1" customWidth="1"/>
    <col min="7960" max="7961" width="7.7109375" style="399" customWidth="1"/>
    <col min="7962" max="7962" width="8.42578125" style="399" customWidth="1"/>
    <col min="7963" max="7963" width="9.42578125" style="399" customWidth="1"/>
    <col min="7964" max="7964" width="8.140625" style="399" customWidth="1"/>
    <col min="7965" max="7965" width="9.140625" style="399" customWidth="1"/>
    <col min="7966" max="7966" width="10.42578125" style="399" customWidth="1"/>
    <col min="7967" max="7967" width="11" style="399" customWidth="1"/>
    <col min="7968" max="7968" width="12.5703125" style="399" customWidth="1"/>
    <col min="7969" max="7969" width="11.85546875" style="399" customWidth="1"/>
    <col min="7970" max="7970" width="17.140625" style="399" customWidth="1"/>
    <col min="7971" max="8208" width="9.140625" style="399"/>
    <col min="8209" max="8209" width="1.85546875" style="399" customWidth="1"/>
    <col min="8210" max="8210" width="3.28515625" style="399" customWidth="1"/>
    <col min="8211" max="8211" width="29.7109375" style="399" customWidth="1"/>
    <col min="8212" max="8212" width="12.140625" style="399" customWidth="1"/>
    <col min="8213" max="8213" width="8.42578125" style="399" customWidth="1"/>
    <col min="8214" max="8214" width="7.28515625" style="399" customWidth="1"/>
    <col min="8215" max="8215" width="10.42578125" style="399" bestFit="1" customWidth="1"/>
    <col min="8216" max="8217" width="7.7109375" style="399" customWidth="1"/>
    <col min="8218" max="8218" width="8.42578125" style="399" customWidth="1"/>
    <col min="8219" max="8219" width="9.42578125" style="399" customWidth="1"/>
    <col min="8220" max="8220" width="8.140625" style="399" customWidth="1"/>
    <col min="8221" max="8221" width="9.140625" style="399" customWidth="1"/>
    <col min="8222" max="8222" width="10.42578125" style="399" customWidth="1"/>
    <col min="8223" max="8223" width="11" style="399" customWidth="1"/>
    <col min="8224" max="8224" width="12.5703125" style="399" customWidth="1"/>
    <col min="8225" max="8225" width="11.85546875" style="399" customWidth="1"/>
    <col min="8226" max="8226" width="17.140625" style="399" customWidth="1"/>
    <col min="8227" max="8464" width="9.140625" style="399"/>
    <col min="8465" max="8465" width="1.85546875" style="399" customWidth="1"/>
    <col min="8466" max="8466" width="3.28515625" style="399" customWidth="1"/>
    <col min="8467" max="8467" width="29.7109375" style="399" customWidth="1"/>
    <col min="8468" max="8468" width="12.140625" style="399" customWidth="1"/>
    <col min="8469" max="8469" width="8.42578125" style="399" customWidth="1"/>
    <col min="8470" max="8470" width="7.28515625" style="399" customWidth="1"/>
    <col min="8471" max="8471" width="10.42578125" style="399" bestFit="1" customWidth="1"/>
    <col min="8472" max="8473" width="7.7109375" style="399" customWidth="1"/>
    <col min="8474" max="8474" width="8.42578125" style="399" customWidth="1"/>
    <col min="8475" max="8475" width="9.42578125" style="399" customWidth="1"/>
    <col min="8476" max="8476" width="8.140625" style="399" customWidth="1"/>
    <col min="8477" max="8477" width="9.140625" style="399" customWidth="1"/>
    <col min="8478" max="8478" width="10.42578125" style="399" customWidth="1"/>
    <col min="8479" max="8479" width="11" style="399" customWidth="1"/>
    <col min="8480" max="8480" width="12.5703125" style="399" customWidth="1"/>
    <col min="8481" max="8481" width="11.85546875" style="399" customWidth="1"/>
    <col min="8482" max="8482" width="17.140625" style="399" customWidth="1"/>
    <col min="8483" max="8720" width="9.140625" style="399"/>
    <col min="8721" max="8721" width="1.85546875" style="399" customWidth="1"/>
    <col min="8722" max="8722" width="3.28515625" style="399" customWidth="1"/>
    <col min="8723" max="8723" width="29.7109375" style="399" customWidth="1"/>
    <col min="8724" max="8724" width="12.140625" style="399" customWidth="1"/>
    <col min="8725" max="8725" width="8.42578125" style="399" customWidth="1"/>
    <col min="8726" max="8726" width="7.28515625" style="399" customWidth="1"/>
    <col min="8727" max="8727" width="10.42578125" style="399" bestFit="1" customWidth="1"/>
    <col min="8728" max="8729" width="7.7109375" style="399" customWidth="1"/>
    <col min="8730" max="8730" width="8.42578125" style="399" customWidth="1"/>
    <col min="8731" max="8731" width="9.42578125" style="399" customWidth="1"/>
    <col min="8732" max="8732" width="8.140625" style="399" customWidth="1"/>
    <col min="8733" max="8733" width="9.140625" style="399" customWidth="1"/>
    <col min="8734" max="8734" width="10.42578125" style="399" customWidth="1"/>
    <col min="8735" max="8735" width="11" style="399" customWidth="1"/>
    <col min="8736" max="8736" width="12.5703125" style="399" customWidth="1"/>
    <col min="8737" max="8737" width="11.85546875" style="399" customWidth="1"/>
    <col min="8738" max="8738" width="17.140625" style="399" customWidth="1"/>
    <col min="8739" max="8976" width="9.140625" style="399"/>
    <col min="8977" max="8977" width="1.85546875" style="399" customWidth="1"/>
    <col min="8978" max="8978" width="3.28515625" style="399" customWidth="1"/>
    <col min="8979" max="8979" width="29.7109375" style="399" customWidth="1"/>
    <col min="8980" max="8980" width="12.140625" style="399" customWidth="1"/>
    <col min="8981" max="8981" width="8.42578125" style="399" customWidth="1"/>
    <col min="8982" max="8982" width="7.28515625" style="399" customWidth="1"/>
    <col min="8983" max="8983" width="10.42578125" style="399" bestFit="1" customWidth="1"/>
    <col min="8984" max="8985" width="7.7109375" style="399" customWidth="1"/>
    <col min="8986" max="8986" width="8.42578125" style="399" customWidth="1"/>
    <col min="8987" max="8987" width="9.42578125" style="399" customWidth="1"/>
    <col min="8988" max="8988" width="8.140625" style="399" customWidth="1"/>
    <col min="8989" max="8989" width="9.140625" style="399" customWidth="1"/>
    <col min="8990" max="8990" width="10.42578125" style="399" customWidth="1"/>
    <col min="8991" max="8991" width="11" style="399" customWidth="1"/>
    <col min="8992" max="8992" width="12.5703125" style="399" customWidth="1"/>
    <col min="8993" max="8993" width="11.85546875" style="399" customWidth="1"/>
    <col min="8994" max="8994" width="17.140625" style="399" customWidth="1"/>
    <col min="8995" max="9232" width="9.140625" style="399"/>
    <col min="9233" max="9233" width="1.85546875" style="399" customWidth="1"/>
    <col min="9234" max="9234" width="3.28515625" style="399" customWidth="1"/>
    <col min="9235" max="9235" width="29.7109375" style="399" customWidth="1"/>
    <col min="9236" max="9236" width="12.140625" style="399" customWidth="1"/>
    <col min="9237" max="9237" width="8.42578125" style="399" customWidth="1"/>
    <col min="9238" max="9238" width="7.28515625" style="399" customWidth="1"/>
    <col min="9239" max="9239" width="10.42578125" style="399" bestFit="1" customWidth="1"/>
    <col min="9240" max="9241" width="7.7109375" style="399" customWidth="1"/>
    <col min="9242" max="9242" width="8.42578125" style="399" customWidth="1"/>
    <col min="9243" max="9243" width="9.42578125" style="399" customWidth="1"/>
    <col min="9244" max="9244" width="8.140625" style="399" customWidth="1"/>
    <col min="9245" max="9245" width="9.140625" style="399" customWidth="1"/>
    <col min="9246" max="9246" width="10.42578125" style="399" customWidth="1"/>
    <col min="9247" max="9247" width="11" style="399" customWidth="1"/>
    <col min="9248" max="9248" width="12.5703125" style="399" customWidth="1"/>
    <col min="9249" max="9249" width="11.85546875" style="399" customWidth="1"/>
    <col min="9250" max="9250" width="17.140625" style="399" customWidth="1"/>
    <col min="9251" max="9488" width="9.140625" style="399"/>
    <col min="9489" max="9489" width="1.85546875" style="399" customWidth="1"/>
    <col min="9490" max="9490" width="3.28515625" style="399" customWidth="1"/>
    <col min="9491" max="9491" width="29.7109375" style="399" customWidth="1"/>
    <col min="9492" max="9492" width="12.140625" style="399" customWidth="1"/>
    <col min="9493" max="9493" width="8.42578125" style="399" customWidth="1"/>
    <col min="9494" max="9494" width="7.28515625" style="399" customWidth="1"/>
    <col min="9495" max="9495" width="10.42578125" style="399" bestFit="1" customWidth="1"/>
    <col min="9496" max="9497" width="7.7109375" style="399" customWidth="1"/>
    <col min="9498" max="9498" width="8.42578125" style="399" customWidth="1"/>
    <col min="9499" max="9499" width="9.42578125" style="399" customWidth="1"/>
    <col min="9500" max="9500" width="8.140625" style="399" customWidth="1"/>
    <col min="9501" max="9501" width="9.140625" style="399" customWidth="1"/>
    <col min="9502" max="9502" width="10.42578125" style="399" customWidth="1"/>
    <col min="9503" max="9503" width="11" style="399" customWidth="1"/>
    <col min="9504" max="9504" width="12.5703125" style="399" customWidth="1"/>
    <col min="9505" max="9505" width="11.85546875" style="399" customWidth="1"/>
    <col min="9506" max="9506" width="17.140625" style="399" customWidth="1"/>
    <col min="9507" max="9744" width="9.140625" style="399"/>
    <col min="9745" max="9745" width="1.85546875" style="399" customWidth="1"/>
    <col min="9746" max="9746" width="3.28515625" style="399" customWidth="1"/>
    <col min="9747" max="9747" width="29.7109375" style="399" customWidth="1"/>
    <col min="9748" max="9748" width="12.140625" style="399" customWidth="1"/>
    <col min="9749" max="9749" width="8.42578125" style="399" customWidth="1"/>
    <col min="9750" max="9750" width="7.28515625" style="399" customWidth="1"/>
    <col min="9751" max="9751" width="10.42578125" style="399" bestFit="1" customWidth="1"/>
    <col min="9752" max="9753" width="7.7109375" style="399" customWidth="1"/>
    <col min="9754" max="9754" width="8.42578125" style="399" customWidth="1"/>
    <col min="9755" max="9755" width="9.42578125" style="399" customWidth="1"/>
    <col min="9756" max="9756" width="8.140625" style="399" customWidth="1"/>
    <col min="9757" max="9757" width="9.140625" style="399" customWidth="1"/>
    <col min="9758" max="9758" width="10.42578125" style="399" customWidth="1"/>
    <col min="9759" max="9759" width="11" style="399" customWidth="1"/>
    <col min="9760" max="9760" width="12.5703125" style="399" customWidth="1"/>
    <col min="9761" max="9761" width="11.85546875" style="399" customWidth="1"/>
    <col min="9762" max="9762" width="17.140625" style="399" customWidth="1"/>
    <col min="9763" max="10000" width="9.140625" style="399"/>
    <col min="10001" max="10001" width="1.85546875" style="399" customWidth="1"/>
    <col min="10002" max="10002" width="3.28515625" style="399" customWidth="1"/>
    <col min="10003" max="10003" width="29.7109375" style="399" customWidth="1"/>
    <col min="10004" max="10004" width="12.140625" style="399" customWidth="1"/>
    <col min="10005" max="10005" width="8.42578125" style="399" customWidth="1"/>
    <col min="10006" max="10006" width="7.28515625" style="399" customWidth="1"/>
    <col min="10007" max="10007" width="10.42578125" style="399" bestFit="1" customWidth="1"/>
    <col min="10008" max="10009" width="7.7109375" style="399" customWidth="1"/>
    <col min="10010" max="10010" width="8.42578125" style="399" customWidth="1"/>
    <col min="10011" max="10011" width="9.42578125" style="399" customWidth="1"/>
    <col min="10012" max="10012" width="8.140625" style="399" customWidth="1"/>
    <col min="10013" max="10013" width="9.140625" style="399" customWidth="1"/>
    <col min="10014" max="10014" width="10.42578125" style="399" customWidth="1"/>
    <col min="10015" max="10015" width="11" style="399" customWidth="1"/>
    <col min="10016" max="10016" width="12.5703125" style="399" customWidth="1"/>
    <col min="10017" max="10017" width="11.85546875" style="399" customWidth="1"/>
    <col min="10018" max="10018" width="17.140625" style="399" customWidth="1"/>
    <col min="10019" max="10256" width="9.140625" style="399"/>
    <col min="10257" max="10257" width="1.85546875" style="399" customWidth="1"/>
    <col min="10258" max="10258" width="3.28515625" style="399" customWidth="1"/>
    <col min="10259" max="10259" width="29.7109375" style="399" customWidth="1"/>
    <col min="10260" max="10260" width="12.140625" style="399" customWidth="1"/>
    <col min="10261" max="10261" width="8.42578125" style="399" customWidth="1"/>
    <col min="10262" max="10262" width="7.28515625" style="399" customWidth="1"/>
    <col min="10263" max="10263" width="10.42578125" style="399" bestFit="1" customWidth="1"/>
    <col min="10264" max="10265" width="7.7109375" style="399" customWidth="1"/>
    <col min="10266" max="10266" width="8.42578125" style="399" customWidth="1"/>
    <col min="10267" max="10267" width="9.42578125" style="399" customWidth="1"/>
    <col min="10268" max="10268" width="8.140625" style="399" customWidth="1"/>
    <col min="10269" max="10269" width="9.140625" style="399" customWidth="1"/>
    <col min="10270" max="10270" width="10.42578125" style="399" customWidth="1"/>
    <col min="10271" max="10271" width="11" style="399" customWidth="1"/>
    <col min="10272" max="10272" width="12.5703125" style="399" customWidth="1"/>
    <col min="10273" max="10273" width="11.85546875" style="399" customWidth="1"/>
    <col min="10274" max="10274" width="17.140625" style="399" customWidth="1"/>
    <col min="10275" max="10512" width="9.140625" style="399"/>
    <col min="10513" max="10513" width="1.85546875" style="399" customWidth="1"/>
    <col min="10514" max="10514" width="3.28515625" style="399" customWidth="1"/>
    <col min="10515" max="10515" width="29.7109375" style="399" customWidth="1"/>
    <col min="10516" max="10516" width="12.140625" style="399" customWidth="1"/>
    <col min="10517" max="10517" width="8.42578125" style="399" customWidth="1"/>
    <col min="10518" max="10518" width="7.28515625" style="399" customWidth="1"/>
    <col min="10519" max="10519" width="10.42578125" style="399" bestFit="1" customWidth="1"/>
    <col min="10520" max="10521" width="7.7109375" style="399" customWidth="1"/>
    <col min="10522" max="10522" width="8.42578125" style="399" customWidth="1"/>
    <col min="10523" max="10523" width="9.42578125" style="399" customWidth="1"/>
    <col min="10524" max="10524" width="8.140625" style="399" customWidth="1"/>
    <col min="10525" max="10525" width="9.140625" style="399" customWidth="1"/>
    <col min="10526" max="10526" width="10.42578125" style="399" customWidth="1"/>
    <col min="10527" max="10527" width="11" style="399" customWidth="1"/>
    <col min="10528" max="10528" width="12.5703125" style="399" customWidth="1"/>
    <col min="10529" max="10529" width="11.85546875" style="399" customWidth="1"/>
    <col min="10530" max="10530" width="17.140625" style="399" customWidth="1"/>
    <col min="10531" max="10768" width="9.140625" style="399"/>
    <col min="10769" max="10769" width="1.85546875" style="399" customWidth="1"/>
    <col min="10770" max="10770" width="3.28515625" style="399" customWidth="1"/>
    <col min="10771" max="10771" width="29.7109375" style="399" customWidth="1"/>
    <col min="10772" max="10772" width="12.140625" style="399" customWidth="1"/>
    <col min="10773" max="10773" width="8.42578125" style="399" customWidth="1"/>
    <col min="10774" max="10774" width="7.28515625" style="399" customWidth="1"/>
    <col min="10775" max="10775" width="10.42578125" style="399" bestFit="1" customWidth="1"/>
    <col min="10776" max="10777" width="7.7109375" style="399" customWidth="1"/>
    <col min="10778" max="10778" width="8.42578125" style="399" customWidth="1"/>
    <col min="10779" max="10779" width="9.42578125" style="399" customWidth="1"/>
    <col min="10780" max="10780" width="8.140625" style="399" customWidth="1"/>
    <col min="10781" max="10781" width="9.140625" style="399" customWidth="1"/>
    <col min="10782" max="10782" width="10.42578125" style="399" customWidth="1"/>
    <col min="10783" max="10783" width="11" style="399" customWidth="1"/>
    <col min="10784" max="10784" width="12.5703125" style="399" customWidth="1"/>
    <col min="10785" max="10785" width="11.85546875" style="399" customWidth="1"/>
    <col min="10786" max="10786" width="17.140625" style="399" customWidth="1"/>
    <col min="10787" max="11024" width="9.140625" style="399"/>
    <col min="11025" max="11025" width="1.85546875" style="399" customWidth="1"/>
    <col min="11026" max="11026" width="3.28515625" style="399" customWidth="1"/>
    <col min="11027" max="11027" width="29.7109375" style="399" customWidth="1"/>
    <col min="11028" max="11028" width="12.140625" style="399" customWidth="1"/>
    <col min="11029" max="11029" width="8.42578125" style="399" customWidth="1"/>
    <col min="11030" max="11030" width="7.28515625" style="399" customWidth="1"/>
    <col min="11031" max="11031" width="10.42578125" style="399" bestFit="1" customWidth="1"/>
    <col min="11032" max="11033" width="7.7109375" style="399" customWidth="1"/>
    <col min="11034" max="11034" width="8.42578125" style="399" customWidth="1"/>
    <col min="11035" max="11035" width="9.42578125" style="399" customWidth="1"/>
    <col min="11036" max="11036" width="8.140625" style="399" customWidth="1"/>
    <col min="11037" max="11037" width="9.140625" style="399" customWidth="1"/>
    <col min="11038" max="11038" width="10.42578125" style="399" customWidth="1"/>
    <col min="11039" max="11039" width="11" style="399" customWidth="1"/>
    <col min="11040" max="11040" width="12.5703125" style="399" customWidth="1"/>
    <col min="11041" max="11041" width="11.85546875" style="399" customWidth="1"/>
    <col min="11042" max="11042" width="17.140625" style="399" customWidth="1"/>
    <col min="11043" max="11280" width="9.140625" style="399"/>
    <col min="11281" max="11281" width="1.85546875" style="399" customWidth="1"/>
    <col min="11282" max="11282" width="3.28515625" style="399" customWidth="1"/>
    <col min="11283" max="11283" width="29.7109375" style="399" customWidth="1"/>
    <col min="11284" max="11284" width="12.140625" style="399" customWidth="1"/>
    <col min="11285" max="11285" width="8.42578125" style="399" customWidth="1"/>
    <col min="11286" max="11286" width="7.28515625" style="399" customWidth="1"/>
    <col min="11287" max="11287" width="10.42578125" style="399" bestFit="1" customWidth="1"/>
    <col min="11288" max="11289" width="7.7109375" style="399" customWidth="1"/>
    <col min="11290" max="11290" width="8.42578125" style="399" customWidth="1"/>
    <col min="11291" max="11291" width="9.42578125" style="399" customWidth="1"/>
    <col min="11292" max="11292" width="8.140625" style="399" customWidth="1"/>
    <col min="11293" max="11293" width="9.140625" style="399" customWidth="1"/>
    <col min="11294" max="11294" width="10.42578125" style="399" customWidth="1"/>
    <col min="11295" max="11295" width="11" style="399" customWidth="1"/>
    <col min="11296" max="11296" width="12.5703125" style="399" customWidth="1"/>
    <col min="11297" max="11297" width="11.85546875" style="399" customWidth="1"/>
    <col min="11298" max="11298" width="17.140625" style="399" customWidth="1"/>
    <col min="11299" max="11536" width="9.140625" style="399"/>
    <col min="11537" max="11537" width="1.85546875" style="399" customWidth="1"/>
    <col min="11538" max="11538" width="3.28515625" style="399" customWidth="1"/>
    <col min="11539" max="11539" width="29.7109375" style="399" customWidth="1"/>
    <col min="11540" max="11540" width="12.140625" style="399" customWidth="1"/>
    <col min="11541" max="11541" width="8.42578125" style="399" customWidth="1"/>
    <col min="11542" max="11542" width="7.28515625" style="399" customWidth="1"/>
    <col min="11543" max="11543" width="10.42578125" style="399" bestFit="1" customWidth="1"/>
    <col min="11544" max="11545" width="7.7109375" style="399" customWidth="1"/>
    <col min="11546" max="11546" width="8.42578125" style="399" customWidth="1"/>
    <col min="11547" max="11547" width="9.42578125" style="399" customWidth="1"/>
    <col min="11548" max="11548" width="8.140625" style="399" customWidth="1"/>
    <col min="11549" max="11549" width="9.140625" style="399" customWidth="1"/>
    <col min="11550" max="11550" width="10.42578125" style="399" customWidth="1"/>
    <col min="11551" max="11551" width="11" style="399" customWidth="1"/>
    <col min="11552" max="11552" width="12.5703125" style="399" customWidth="1"/>
    <col min="11553" max="11553" width="11.85546875" style="399" customWidth="1"/>
    <col min="11554" max="11554" width="17.140625" style="399" customWidth="1"/>
    <col min="11555" max="11792" width="9.140625" style="399"/>
    <col min="11793" max="11793" width="1.85546875" style="399" customWidth="1"/>
    <col min="11794" max="11794" width="3.28515625" style="399" customWidth="1"/>
    <col min="11795" max="11795" width="29.7109375" style="399" customWidth="1"/>
    <col min="11796" max="11796" width="12.140625" style="399" customWidth="1"/>
    <col min="11797" max="11797" width="8.42578125" style="399" customWidth="1"/>
    <col min="11798" max="11798" width="7.28515625" style="399" customWidth="1"/>
    <col min="11799" max="11799" width="10.42578125" style="399" bestFit="1" customWidth="1"/>
    <col min="11800" max="11801" width="7.7109375" style="399" customWidth="1"/>
    <col min="11802" max="11802" width="8.42578125" style="399" customWidth="1"/>
    <col min="11803" max="11803" width="9.42578125" style="399" customWidth="1"/>
    <col min="11804" max="11804" width="8.140625" style="399" customWidth="1"/>
    <col min="11805" max="11805" width="9.140625" style="399" customWidth="1"/>
    <col min="11806" max="11806" width="10.42578125" style="399" customWidth="1"/>
    <col min="11807" max="11807" width="11" style="399" customWidth="1"/>
    <col min="11808" max="11808" width="12.5703125" style="399" customWidth="1"/>
    <col min="11809" max="11809" width="11.85546875" style="399" customWidth="1"/>
    <col min="11810" max="11810" width="17.140625" style="399" customWidth="1"/>
    <col min="11811" max="12048" width="9.140625" style="399"/>
    <col min="12049" max="12049" width="1.85546875" style="399" customWidth="1"/>
    <col min="12050" max="12050" width="3.28515625" style="399" customWidth="1"/>
    <col min="12051" max="12051" width="29.7109375" style="399" customWidth="1"/>
    <col min="12052" max="12052" width="12.140625" style="399" customWidth="1"/>
    <col min="12053" max="12053" width="8.42578125" style="399" customWidth="1"/>
    <col min="12054" max="12054" width="7.28515625" style="399" customWidth="1"/>
    <col min="12055" max="12055" width="10.42578125" style="399" bestFit="1" customWidth="1"/>
    <col min="12056" max="12057" width="7.7109375" style="399" customWidth="1"/>
    <col min="12058" max="12058" width="8.42578125" style="399" customWidth="1"/>
    <col min="12059" max="12059" width="9.42578125" style="399" customWidth="1"/>
    <col min="12060" max="12060" width="8.140625" style="399" customWidth="1"/>
    <col min="12061" max="12061" width="9.140625" style="399" customWidth="1"/>
    <col min="12062" max="12062" width="10.42578125" style="399" customWidth="1"/>
    <col min="12063" max="12063" width="11" style="399" customWidth="1"/>
    <col min="12064" max="12064" width="12.5703125" style="399" customWidth="1"/>
    <col min="12065" max="12065" width="11.85546875" style="399" customWidth="1"/>
    <col min="12066" max="12066" width="17.140625" style="399" customWidth="1"/>
    <col min="12067" max="12304" width="9.140625" style="399"/>
    <col min="12305" max="12305" width="1.85546875" style="399" customWidth="1"/>
    <col min="12306" max="12306" width="3.28515625" style="399" customWidth="1"/>
    <col min="12307" max="12307" width="29.7109375" style="399" customWidth="1"/>
    <col min="12308" max="12308" width="12.140625" style="399" customWidth="1"/>
    <col min="12309" max="12309" width="8.42578125" style="399" customWidth="1"/>
    <col min="12310" max="12310" width="7.28515625" style="399" customWidth="1"/>
    <col min="12311" max="12311" width="10.42578125" style="399" bestFit="1" customWidth="1"/>
    <col min="12312" max="12313" width="7.7109375" style="399" customWidth="1"/>
    <col min="12314" max="12314" width="8.42578125" style="399" customWidth="1"/>
    <col min="12315" max="12315" width="9.42578125" style="399" customWidth="1"/>
    <col min="12316" max="12316" width="8.140625" style="399" customWidth="1"/>
    <col min="12317" max="12317" width="9.140625" style="399" customWidth="1"/>
    <col min="12318" max="12318" width="10.42578125" style="399" customWidth="1"/>
    <col min="12319" max="12319" width="11" style="399" customWidth="1"/>
    <col min="12320" max="12320" width="12.5703125" style="399" customWidth="1"/>
    <col min="12321" max="12321" width="11.85546875" style="399" customWidth="1"/>
    <col min="12322" max="12322" width="17.140625" style="399" customWidth="1"/>
    <col min="12323" max="12560" width="9.140625" style="399"/>
    <col min="12561" max="12561" width="1.85546875" style="399" customWidth="1"/>
    <col min="12562" max="12562" width="3.28515625" style="399" customWidth="1"/>
    <col min="12563" max="12563" width="29.7109375" style="399" customWidth="1"/>
    <col min="12564" max="12564" width="12.140625" style="399" customWidth="1"/>
    <col min="12565" max="12565" width="8.42578125" style="399" customWidth="1"/>
    <col min="12566" max="12566" width="7.28515625" style="399" customWidth="1"/>
    <col min="12567" max="12567" width="10.42578125" style="399" bestFit="1" customWidth="1"/>
    <col min="12568" max="12569" width="7.7109375" style="399" customWidth="1"/>
    <col min="12570" max="12570" width="8.42578125" style="399" customWidth="1"/>
    <col min="12571" max="12571" width="9.42578125" style="399" customWidth="1"/>
    <col min="12572" max="12572" width="8.140625" style="399" customWidth="1"/>
    <col min="12573" max="12573" width="9.140625" style="399" customWidth="1"/>
    <col min="12574" max="12574" width="10.42578125" style="399" customWidth="1"/>
    <col min="12575" max="12575" width="11" style="399" customWidth="1"/>
    <col min="12576" max="12576" width="12.5703125" style="399" customWidth="1"/>
    <col min="12577" max="12577" width="11.85546875" style="399" customWidth="1"/>
    <col min="12578" max="12578" width="17.140625" style="399" customWidth="1"/>
    <col min="12579" max="12816" width="9.140625" style="399"/>
    <col min="12817" max="12817" width="1.85546875" style="399" customWidth="1"/>
    <col min="12818" max="12818" width="3.28515625" style="399" customWidth="1"/>
    <col min="12819" max="12819" width="29.7109375" style="399" customWidth="1"/>
    <col min="12820" max="12820" width="12.140625" style="399" customWidth="1"/>
    <col min="12821" max="12821" width="8.42578125" style="399" customWidth="1"/>
    <col min="12822" max="12822" width="7.28515625" style="399" customWidth="1"/>
    <col min="12823" max="12823" width="10.42578125" style="399" bestFit="1" customWidth="1"/>
    <col min="12824" max="12825" width="7.7109375" style="399" customWidth="1"/>
    <col min="12826" max="12826" width="8.42578125" style="399" customWidth="1"/>
    <col min="12827" max="12827" width="9.42578125" style="399" customWidth="1"/>
    <col min="12828" max="12828" width="8.140625" style="399" customWidth="1"/>
    <col min="12829" max="12829" width="9.140625" style="399" customWidth="1"/>
    <col min="12830" max="12830" width="10.42578125" style="399" customWidth="1"/>
    <col min="12831" max="12831" width="11" style="399" customWidth="1"/>
    <col min="12832" max="12832" width="12.5703125" style="399" customWidth="1"/>
    <col min="12833" max="12833" width="11.85546875" style="399" customWidth="1"/>
    <col min="12834" max="12834" width="17.140625" style="399" customWidth="1"/>
    <col min="12835" max="13072" width="9.140625" style="399"/>
    <col min="13073" max="13073" width="1.85546875" style="399" customWidth="1"/>
    <col min="13074" max="13074" width="3.28515625" style="399" customWidth="1"/>
    <col min="13075" max="13075" width="29.7109375" style="399" customWidth="1"/>
    <col min="13076" max="13076" width="12.140625" style="399" customWidth="1"/>
    <col min="13077" max="13077" width="8.42578125" style="399" customWidth="1"/>
    <col min="13078" max="13078" width="7.28515625" style="399" customWidth="1"/>
    <col min="13079" max="13079" width="10.42578125" style="399" bestFit="1" customWidth="1"/>
    <col min="13080" max="13081" width="7.7109375" style="399" customWidth="1"/>
    <col min="13082" max="13082" width="8.42578125" style="399" customWidth="1"/>
    <col min="13083" max="13083" width="9.42578125" style="399" customWidth="1"/>
    <col min="13084" max="13084" width="8.140625" style="399" customWidth="1"/>
    <col min="13085" max="13085" width="9.140625" style="399" customWidth="1"/>
    <col min="13086" max="13086" width="10.42578125" style="399" customWidth="1"/>
    <col min="13087" max="13087" width="11" style="399" customWidth="1"/>
    <col min="13088" max="13088" width="12.5703125" style="399" customWidth="1"/>
    <col min="13089" max="13089" width="11.85546875" style="399" customWidth="1"/>
    <col min="13090" max="13090" width="17.140625" style="399" customWidth="1"/>
    <col min="13091" max="13328" width="9.140625" style="399"/>
    <col min="13329" max="13329" width="1.85546875" style="399" customWidth="1"/>
    <col min="13330" max="13330" width="3.28515625" style="399" customWidth="1"/>
    <col min="13331" max="13331" width="29.7109375" style="399" customWidth="1"/>
    <col min="13332" max="13332" width="12.140625" style="399" customWidth="1"/>
    <col min="13333" max="13333" width="8.42578125" style="399" customWidth="1"/>
    <col min="13334" max="13334" width="7.28515625" style="399" customWidth="1"/>
    <col min="13335" max="13335" width="10.42578125" style="399" bestFit="1" customWidth="1"/>
    <col min="13336" max="13337" width="7.7109375" style="399" customWidth="1"/>
    <col min="13338" max="13338" width="8.42578125" style="399" customWidth="1"/>
    <col min="13339" max="13339" width="9.42578125" style="399" customWidth="1"/>
    <col min="13340" max="13340" width="8.140625" style="399" customWidth="1"/>
    <col min="13341" max="13341" width="9.140625" style="399" customWidth="1"/>
    <col min="13342" max="13342" width="10.42578125" style="399" customWidth="1"/>
    <col min="13343" max="13343" width="11" style="399" customWidth="1"/>
    <col min="13344" max="13344" width="12.5703125" style="399" customWidth="1"/>
    <col min="13345" max="13345" width="11.85546875" style="399" customWidth="1"/>
    <col min="13346" max="13346" width="17.140625" style="399" customWidth="1"/>
    <col min="13347" max="13584" width="9.140625" style="399"/>
    <col min="13585" max="13585" width="1.85546875" style="399" customWidth="1"/>
    <col min="13586" max="13586" width="3.28515625" style="399" customWidth="1"/>
    <col min="13587" max="13587" width="29.7109375" style="399" customWidth="1"/>
    <col min="13588" max="13588" width="12.140625" style="399" customWidth="1"/>
    <col min="13589" max="13589" width="8.42578125" style="399" customWidth="1"/>
    <col min="13590" max="13590" width="7.28515625" style="399" customWidth="1"/>
    <col min="13591" max="13591" width="10.42578125" style="399" bestFit="1" customWidth="1"/>
    <col min="13592" max="13593" width="7.7109375" style="399" customWidth="1"/>
    <col min="13594" max="13594" width="8.42578125" style="399" customWidth="1"/>
    <col min="13595" max="13595" width="9.42578125" style="399" customWidth="1"/>
    <col min="13596" max="13596" width="8.140625" style="399" customWidth="1"/>
    <col min="13597" max="13597" width="9.140625" style="399" customWidth="1"/>
    <col min="13598" max="13598" width="10.42578125" style="399" customWidth="1"/>
    <col min="13599" max="13599" width="11" style="399" customWidth="1"/>
    <col min="13600" max="13600" width="12.5703125" style="399" customWidth="1"/>
    <col min="13601" max="13601" width="11.85546875" style="399" customWidth="1"/>
    <col min="13602" max="13602" width="17.140625" style="399" customWidth="1"/>
    <col min="13603" max="13840" width="9.140625" style="399"/>
    <col min="13841" max="13841" width="1.85546875" style="399" customWidth="1"/>
    <col min="13842" max="13842" width="3.28515625" style="399" customWidth="1"/>
    <col min="13843" max="13843" width="29.7109375" style="399" customWidth="1"/>
    <col min="13844" max="13844" width="12.140625" style="399" customWidth="1"/>
    <col min="13845" max="13845" width="8.42578125" style="399" customWidth="1"/>
    <col min="13846" max="13846" width="7.28515625" style="399" customWidth="1"/>
    <col min="13847" max="13847" width="10.42578125" style="399" bestFit="1" customWidth="1"/>
    <col min="13848" max="13849" width="7.7109375" style="399" customWidth="1"/>
    <col min="13850" max="13850" width="8.42578125" style="399" customWidth="1"/>
    <col min="13851" max="13851" width="9.42578125" style="399" customWidth="1"/>
    <col min="13852" max="13852" width="8.140625" style="399" customWidth="1"/>
    <col min="13853" max="13853" width="9.140625" style="399" customWidth="1"/>
    <col min="13854" max="13854" width="10.42578125" style="399" customWidth="1"/>
    <col min="13855" max="13855" width="11" style="399" customWidth="1"/>
    <col min="13856" max="13856" width="12.5703125" style="399" customWidth="1"/>
    <col min="13857" max="13857" width="11.85546875" style="399" customWidth="1"/>
    <col min="13858" max="13858" width="17.140625" style="399" customWidth="1"/>
    <col min="13859" max="14096" width="9.140625" style="399"/>
    <col min="14097" max="14097" width="1.85546875" style="399" customWidth="1"/>
    <col min="14098" max="14098" width="3.28515625" style="399" customWidth="1"/>
    <col min="14099" max="14099" width="29.7109375" style="399" customWidth="1"/>
    <col min="14100" max="14100" width="12.140625" style="399" customWidth="1"/>
    <col min="14101" max="14101" width="8.42578125" style="399" customWidth="1"/>
    <col min="14102" max="14102" width="7.28515625" style="399" customWidth="1"/>
    <col min="14103" max="14103" width="10.42578125" style="399" bestFit="1" customWidth="1"/>
    <col min="14104" max="14105" width="7.7109375" style="399" customWidth="1"/>
    <col min="14106" max="14106" width="8.42578125" style="399" customWidth="1"/>
    <col min="14107" max="14107" width="9.42578125" style="399" customWidth="1"/>
    <col min="14108" max="14108" width="8.140625" style="399" customWidth="1"/>
    <col min="14109" max="14109" width="9.140625" style="399" customWidth="1"/>
    <col min="14110" max="14110" width="10.42578125" style="399" customWidth="1"/>
    <col min="14111" max="14111" width="11" style="399" customWidth="1"/>
    <col min="14112" max="14112" width="12.5703125" style="399" customWidth="1"/>
    <col min="14113" max="14113" width="11.85546875" style="399" customWidth="1"/>
    <col min="14114" max="14114" width="17.140625" style="399" customWidth="1"/>
    <col min="14115" max="14352" width="9.140625" style="399"/>
    <col min="14353" max="14353" width="1.85546875" style="399" customWidth="1"/>
    <col min="14354" max="14354" width="3.28515625" style="399" customWidth="1"/>
    <col min="14355" max="14355" width="29.7109375" style="399" customWidth="1"/>
    <col min="14356" max="14356" width="12.140625" style="399" customWidth="1"/>
    <col min="14357" max="14357" width="8.42578125" style="399" customWidth="1"/>
    <col min="14358" max="14358" width="7.28515625" style="399" customWidth="1"/>
    <col min="14359" max="14359" width="10.42578125" style="399" bestFit="1" customWidth="1"/>
    <col min="14360" max="14361" width="7.7109375" style="399" customWidth="1"/>
    <col min="14362" max="14362" width="8.42578125" style="399" customWidth="1"/>
    <col min="14363" max="14363" width="9.42578125" style="399" customWidth="1"/>
    <col min="14364" max="14364" width="8.140625" style="399" customWidth="1"/>
    <col min="14365" max="14365" width="9.140625" style="399" customWidth="1"/>
    <col min="14366" max="14366" width="10.42578125" style="399" customWidth="1"/>
    <col min="14367" max="14367" width="11" style="399" customWidth="1"/>
    <col min="14368" max="14368" width="12.5703125" style="399" customWidth="1"/>
    <col min="14369" max="14369" width="11.85546875" style="399" customWidth="1"/>
    <col min="14370" max="14370" width="17.140625" style="399" customWidth="1"/>
    <col min="14371" max="14608" width="9.140625" style="399"/>
    <col min="14609" max="14609" width="1.85546875" style="399" customWidth="1"/>
    <col min="14610" max="14610" width="3.28515625" style="399" customWidth="1"/>
    <col min="14611" max="14611" width="29.7109375" style="399" customWidth="1"/>
    <col min="14612" max="14612" width="12.140625" style="399" customWidth="1"/>
    <col min="14613" max="14613" width="8.42578125" style="399" customWidth="1"/>
    <col min="14614" max="14614" width="7.28515625" style="399" customWidth="1"/>
    <col min="14615" max="14615" width="10.42578125" style="399" bestFit="1" customWidth="1"/>
    <col min="14616" max="14617" width="7.7109375" style="399" customWidth="1"/>
    <col min="14618" max="14618" width="8.42578125" style="399" customWidth="1"/>
    <col min="14619" max="14619" width="9.42578125" style="399" customWidth="1"/>
    <col min="14620" max="14620" width="8.140625" style="399" customWidth="1"/>
    <col min="14621" max="14621" width="9.140625" style="399" customWidth="1"/>
    <col min="14622" max="14622" width="10.42578125" style="399" customWidth="1"/>
    <col min="14623" max="14623" width="11" style="399" customWidth="1"/>
    <col min="14624" max="14624" width="12.5703125" style="399" customWidth="1"/>
    <col min="14625" max="14625" width="11.85546875" style="399" customWidth="1"/>
    <col min="14626" max="14626" width="17.140625" style="399" customWidth="1"/>
    <col min="14627" max="14864" width="9.140625" style="399"/>
    <col min="14865" max="14865" width="1.85546875" style="399" customWidth="1"/>
    <col min="14866" max="14866" width="3.28515625" style="399" customWidth="1"/>
    <col min="14867" max="14867" width="29.7109375" style="399" customWidth="1"/>
    <col min="14868" max="14868" width="12.140625" style="399" customWidth="1"/>
    <col min="14869" max="14869" width="8.42578125" style="399" customWidth="1"/>
    <col min="14870" max="14870" width="7.28515625" style="399" customWidth="1"/>
    <col min="14871" max="14871" width="10.42578125" style="399" bestFit="1" customWidth="1"/>
    <col min="14872" max="14873" width="7.7109375" style="399" customWidth="1"/>
    <col min="14874" max="14874" width="8.42578125" style="399" customWidth="1"/>
    <col min="14875" max="14875" width="9.42578125" style="399" customWidth="1"/>
    <col min="14876" max="14876" width="8.140625" style="399" customWidth="1"/>
    <col min="14877" max="14877" width="9.140625" style="399" customWidth="1"/>
    <col min="14878" max="14878" width="10.42578125" style="399" customWidth="1"/>
    <col min="14879" max="14879" width="11" style="399" customWidth="1"/>
    <col min="14880" max="14880" width="12.5703125" style="399" customWidth="1"/>
    <col min="14881" max="14881" width="11.85546875" style="399" customWidth="1"/>
    <col min="14882" max="14882" width="17.140625" style="399" customWidth="1"/>
    <col min="14883" max="15120" width="9.140625" style="399"/>
    <col min="15121" max="15121" width="1.85546875" style="399" customWidth="1"/>
    <col min="15122" max="15122" width="3.28515625" style="399" customWidth="1"/>
    <col min="15123" max="15123" width="29.7109375" style="399" customWidth="1"/>
    <col min="15124" max="15124" width="12.140625" style="399" customWidth="1"/>
    <col min="15125" max="15125" width="8.42578125" style="399" customWidth="1"/>
    <col min="15126" max="15126" width="7.28515625" style="399" customWidth="1"/>
    <col min="15127" max="15127" width="10.42578125" style="399" bestFit="1" customWidth="1"/>
    <col min="15128" max="15129" width="7.7109375" style="399" customWidth="1"/>
    <col min="15130" max="15130" width="8.42578125" style="399" customWidth="1"/>
    <col min="15131" max="15131" width="9.42578125" style="399" customWidth="1"/>
    <col min="15132" max="15132" width="8.140625" style="399" customWidth="1"/>
    <col min="15133" max="15133" width="9.140625" style="399" customWidth="1"/>
    <col min="15134" max="15134" width="10.42578125" style="399" customWidth="1"/>
    <col min="15135" max="15135" width="11" style="399" customWidth="1"/>
    <col min="15136" max="15136" width="12.5703125" style="399" customWidth="1"/>
    <col min="15137" max="15137" width="11.85546875" style="399" customWidth="1"/>
    <col min="15138" max="15138" width="17.140625" style="399" customWidth="1"/>
    <col min="15139" max="15376" width="9.140625" style="399"/>
    <col min="15377" max="15377" width="1.85546875" style="399" customWidth="1"/>
    <col min="15378" max="15378" width="3.28515625" style="399" customWidth="1"/>
    <col min="15379" max="15379" width="29.7109375" style="399" customWidth="1"/>
    <col min="15380" max="15380" width="12.140625" style="399" customWidth="1"/>
    <col min="15381" max="15381" width="8.42578125" style="399" customWidth="1"/>
    <col min="15382" max="15382" width="7.28515625" style="399" customWidth="1"/>
    <col min="15383" max="15383" width="10.42578125" style="399" bestFit="1" customWidth="1"/>
    <col min="15384" max="15385" width="7.7109375" style="399" customWidth="1"/>
    <col min="15386" max="15386" width="8.42578125" style="399" customWidth="1"/>
    <col min="15387" max="15387" width="9.42578125" style="399" customWidth="1"/>
    <col min="15388" max="15388" width="8.140625" style="399" customWidth="1"/>
    <col min="15389" max="15389" width="9.140625" style="399" customWidth="1"/>
    <col min="15390" max="15390" width="10.42578125" style="399" customWidth="1"/>
    <col min="15391" max="15391" width="11" style="399" customWidth="1"/>
    <col min="15392" max="15392" width="12.5703125" style="399" customWidth="1"/>
    <col min="15393" max="15393" width="11.85546875" style="399" customWidth="1"/>
    <col min="15394" max="15394" width="17.140625" style="399" customWidth="1"/>
    <col min="15395" max="15632" width="9.140625" style="399"/>
    <col min="15633" max="15633" width="1.85546875" style="399" customWidth="1"/>
    <col min="15634" max="15634" width="3.28515625" style="399" customWidth="1"/>
    <col min="15635" max="15635" width="29.7109375" style="399" customWidth="1"/>
    <col min="15636" max="15636" width="12.140625" style="399" customWidth="1"/>
    <col min="15637" max="15637" width="8.42578125" style="399" customWidth="1"/>
    <col min="15638" max="15638" width="7.28515625" style="399" customWidth="1"/>
    <col min="15639" max="15639" width="10.42578125" style="399" bestFit="1" customWidth="1"/>
    <col min="15640" max="15641" width="7.7109375" style="399" customWidth="1"/>
    <col min="15642" max="15642" width="8.42578125" style="399" customWidth="1"/>
    <col min="15643" max="15643" width="9.42578125" style="399" customWidth="1"/>
    <col min="15644" max="15644" width="8.140625" style="399" customWidth="1"/>
    <col min="15645" max="15645" width="9.140625" style="399" customWidth="1"/>
    <col min="15646" max="15646" width="10.42578125" style="399" customWidth="1"/>
    <col min="15647" max="15647" width="11" style="399" customWidth="1"/>
    <col min="15648" max="15648" width="12.5703125" style="399" customWidth="1"/>
    <col min="15649" max="15649" width="11.85546875" style="399" customWidth="1"/>
    <col min="15650" max="15650" width="17.140625" style="399" customWidth="1"/>
    <col min="15651" max="15888" width="9.140625" style="399"/>
    <col min="15889" max="15889" width="1.85546875" style="399" customWidth="1"/>
    <col min="15890" max="15890" width="3.28515625" style="399" customWidth="1"/>
    <col min="15891" max="15891" width="29.7109375" style="399" customWidth="1"/>
    <col min="15892" max="15892" width="12.140625" style="399" customWidth="1"/>
    <col min="15893" max="15893" width="8.42578125" style="399" customWidth="1"/>
    <col min="15894" max="15894" width="7.28515625" style="399" customWidth="1"/>
    <col min="15895" max="15895" width="10.42578125" style="399" bestFit="1" customWidth="1"/>
    <col min="15896" max="15897" width="7.7109375" style="399" customWidth="1"/>
    <col min="15898" max="15898" width="8.42578125" style="399" customWidth="1"/>
    <col min="15899" max="15899" width="9.42578125" style="399" customWidth="1"/>
    <col min="15900" max="15900" width="8.140625" style="399" customWidth="1"/>
    <col min="15901" max="15901" width="9.140625" style="399" customWidth="1"/>
    <col min="15902" max="15902" width="10.42578125" style="399" customWidth="1"/>
    <col min="15903" max="15903" width="11" style="399" customWidth="1"/>
    <col min="15904" max="15904" width="12.5703125" style="399" customWidth="1"/>
    <col min="15905" max="15905" width="11.85546875" style="399" customWidth="1"/>
    <col min="15906" max="15906" width="17.140625" style="399" customWidth="1"/>
    <col min="15907" max="16144" width="9.140625" style="399"/>
    <col min="16145" max="16145" width="1.85546875" style="399" customWidth="1"/>
    <col min="16146" max="16146" width="3.28515625" style="399" customWidth="1"/>
    <col min="16147" max="16147" width="29.7109375" style="399" customWidth="1"/>
    <col min="16148" max="16148" width="12.140625" style="399" customWidth="1"/>
    <col min="16149" max="16149" width="8.42578125" style="399" customWidth="1"/>
    <col min="16150" max="16150" width="7.28515625" style="399" customWidth="1"/>
    <col min="16151" max="16151" width="10.42578125" style="399" bestFit="1" customWidth="1"/>
    <col min="16152" max="16153" width="7.7109375" style="399" customWidth="1"/>
    <col min="16154" max="16154" width="8.42578125" style="399" customWidth="1"/>
    <col min="16155" max="16155" width="9.42578125" style="399" customWidth="1"/>
    <col min="16156" max="16156" width="8.140625" style="399" customWidth="1"/>
    <col min="16157" max="16157" width="9.140625" style="399" customWidth="1"/>
    <col min="16158" max="16158" width="10.42578125" style="399" customWidth="1"/>
    <col min="16159" max="16159" width="11" style="399" customWidth="1"/>
    <col min="16160" max="16160" width="12.5703125" style="399" customWidth="1"/>
    <col min="16161" max="16161" width="11.85546875" style="399" customWidth="1"/>
    <col min="16162" max="16162" width="17.140625" style="399" customWidth="1"/>
    <col min="16163" max="16382" width="9.140625" style="399"/>
    <col min="16383" max="16384" width="9.140625" style="399" customWidth="1"/>
  </cols>
  <sheetData>
    <row r="1" spans="1:34" ht="21">
      <c r="A1" s="396" t="s">
        <v>5</v>
      </c>
      <c r="B1" s="374"/>
      <c r="C1" s="374"/>
      <c r="D1" s="93" t="s">
        <v>138</v>
      </c>
      <c r="E1" s="93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  <c r="AH1" s="374"/>
    </row>
    <row r="2" spans="1:34" ht="20.45" customHeight="1">
      <c r="A2" s="396" t="s">
        <v>313</v>
      </c>
      <c r="B2" s="84"/>
      <c r="D2" s="93" t="s">
        <v>303</v>
      </c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</row>
    <row r="3" spans="1:34" ht="20.45" customHeight="1">
      <c r="A3" s="399"/>
      <c r="B3" s="399"/>
      <c r="C3" s="399"/>
      <c r="D3" s="93" t="s">
        <v>548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</row>
    <row r="4" spans="1:34">
      <c r="A4" s="399"/>
      <c r="B4" s="399"/>
      <c r="C4" s="399"/>
      <c r="D4" s="407"/>
      <c r="E4" s="407"/>
      <c r="F4" s="407"/>
      <c r="G4" s="407"/>
      <c r="H4" s="407"/>
      <c r="I4" s="407"/>
      <c r="AH4" s="403" t="s">
        <v>43</v>
      </c>
    </row>
    <row r="5" spans="1:34" ht="20.25" customHeight="1">
      <c r="A5" s="408"/>
      <c r="B5" s="409"/>
      <c r="C5" s="410"/>
      <c r="D5" s="1182" t="s">
        <v>139</v>
      </c>
      <c r="E5" s="1183"/>
      <c r="F5" s="1186" t="s">
        <v>514</v>
      </c>
      <c r="G5" s="1187"/>
      <c r="H5" s="1187"/>
      <c r="I5" s="1188"/>
      <c r="J5" s="1175" t="s">
        <v>583</v>
      </c>
      <c r="K5" s="1175"/>
      <c r="L5" s="1175"/>
      <c r="M5" s="1175"/>
      <c r="N5" s="1175"/>
      <c r="O5" s="1175"/>
      <c r="P5" s="1175"/>
      <c r="Q5" s="1175"/>
      <c r="R5" s="1175"/>
      <c r="S5" s="1175"/>
      <c r="T5" s="1175"/>
      <c r="U5" s="1175"/>
      <c r="V5" s="1175"/>
      <c r="W5" s="1175"/>
      <c r="X5" s="1175"/>
      <c r="Y5" s="1175"/>
      <c r="Z5" s="1175"/>
      <c r="AA5" s="1175"/>
      <c r="AB5" s="1175"/>
      <c r="AC5" s="1175"/>
      <c r="AD5" s="1175"/>
      <c r="AE5" s="1175"/>
      <c r="AF5" s="1175"/>
      <c r="AG5" s="1176"/>
      <c r="AH5" s="102" t="s">
        <v>140</v>
      </c>
    </row>
    <row r="6" spans="1:34" ht="20.25" customHeight="1">
      <c r="A6" s="411"/>
      <c r="B6" s="93"/>
      <c r="C6" s="412"/>
      <c r="D6" s="1184"/>
      <c r="E6" s="1185"/>
      <c r="F6" s="1189"/>
      <c r="G6" s="1190"/>
      <c r="H6" s="1190"/>
      <c r="I6" s="1191"/>
      <c r="J6" s="1177" t="s">
        <v>0</v>
      </c>
      <c r="K6" s="1177"/>
      <c r="L6" s="1177"/>
      <c r="M6" s="1177"/>
      <c r="N6" s="1177"/>
      <c r="O6" s="1178"/>
      <c r="P6" s="115"/>
      <c r="Q6" s="1179" t="s">
        <v>253</v>
      </c>
      <c r="R6" s="1180"/>
      <c r="S6" s="1180"/>
      <c r="T6" s="1180"/>
      <c r="U6" s="1180"/>
      <c r="V6" s="1180"/>
      <c r="W6" s="1180"/>
      <c r="X6" s="1181"/>
      <c r="Y6" s="115"/>
      <c r="Z6" s="1167" t="s">
        <v>253</v>
      </c>
      <c r="AA6" s="1168"/>
      <c r="AB6" s="1168"/>
      <c r="AC6" s="1168"/>
      <c r="AD6" s="1168"/>
      <c r="AE6" s="1168"/>
      <c r="AF6" s="1168"/>
      <c r="AG6" s="1169"/>
      <c r="AH6" s="394"/>
    </row>
    <row r="7" spans="1:34" ht="20.25" customHeight="1">
      <c r="A7" s="411" t="s">
        <v>141</v>
      </c>
      <c r="B7" s="93"/>
      <c r="C7" s="412"/>
      <c r="D7" s="394" t="s">
        <v>142</v>
      </c>
      <c r="E7" s="114" t="s">
        <v>143</v>
      </c>
      <c r="F7" s="1170" t="s">
        <v>136</v>
      </c>
      <c r="G7" s="1171"/>
      <c r="H7" s="1171"/>
      <c r="I7" s="1172"/>
      <c r="J7" s="1171"/>
      <c r="K7" s="1171"/>
      <c r="L7" s="1171"/>
      <c r="M7" s="1171"/>
      <c r="N7" s="1172"/>
      <c r="O7" s="413" t="s">
        <v>145</v>
      </c>
      <c r="P7" s="416"/>
      <c r="Q7" s="916" t="s">
        <v>89</v>
      </c>
      <c r="R7" s="1170" t="s">
        <v>144</v>
      </c>
      <c r="S7" s="1171"/>
      <c r="T7" s="1171"/>
      <c r="U7" s="1171"/>
      <c r="V7" s="1171"/>
      <c r="W7" s="1172"/>
      <c r="X7" s="917" t="s">
        <v>145</v>
      </c>
      <c r="Y7" s="416"/>
      <c r="Z7" s="916" t="s">
        <v>89</v>
      </c>
      <c r="AA7" s="1170" t="s">
        <v>144</v>
      </c>
      <c r="AB7" s="1171"/>
      <c r="AC7" s="1171"/>
      <c r="AD7" s="1171"/>
      <c r="AE7" s="1171"/>
      <c r="AF7" s="1172"/>
      <c r="AG7" s="917" t="s">
        <v>145</v>
      </c>
      <c r="AH7" s="394"/>
    </row>
    <row r="8" spans="1:34" ht="20.25" customHeight="1">
      <c r="A8" s="411"/>
      <c r="B8" s="93"/>
      <c r="C8" s="412"/>
      <c r="D8" s="394" t="s">
        <v>146</v>
      </c>
      <c r="E8" s="114" t="s">
        <v>147</v>
      </c>
      <c r="F8" s="394" t="s">
        <v>89</v>
      </c>
      <c r="G8" s="414" t="s">
        <v>38</v>
      </c>
      <c r="H8" s="1192" t="s">
        <v>148</v>
      </c>
      <c r="I8" s="414" t="s">
        <v>145</v>
      </c>
      <c r="J8" s="416" t="s">
        <v>151</v>
      </c>
      <c r="K8" s="417" t="s">
        <v>152</v>
      </c>
      <c r="L8" s="417" t="s">
        <v>153</v>
      </c>
      <c r="M8" s="414" t="s">
        <v>154</v>
      </c>
      <c r="N8" s="1192" t="s">
        <v>155</v>
      </c>
      <c r="O8" s="416"/>
      <c r="P8" s="416"/>
      <c r="Q8" s="394" t="s">
        <v>149</v>
      </c>
      <c r="R8" s="415" t="s">
        <v>150</v>
      </c>
      <c r="S8" s="416" t="s">
        <v>151</v>
      </c>
      <c r="T8" s="917" t="s">
        <v>152</v>
      </c>
      <c r="U8" s="917" t="s">
        <v>153</v>
      </c>
      <c r="V8" s="414" t="s">
        <v>154</v>
      </c>
      <c r="W8" s="1173" t="s">
        <v>155</v>
      </c>
      <c r="X8" s="414"/>
      <c r="Y8" s="416"/>
      <c r="Z8" s="394" t="s">
        <v>149</v>
      </c>
      <c r="AA8" s="415" t="s">
        <v>150</v>
      </c>
      <c r="AB8" s="416" t="s">
        <v>151</v>
      </c>
      <c r="AC8" s="917" t="s">
        <v>152</v>
      </c>
      <c r="AD8" s="917" t="s">
        <v>153</v>
      </c>
      <c r="AE8" s="414" t="s">
        <v>154</v>
      </c>
      <c r="AF8" s="1173" t="s">
        <v>155</v>
      </c>
      <c r="AG8" s="414"/>
      <c r="AH8" s="394"/>
    </row>
    <row r="9" spans="1:34">
      <c r="A9" s="418"/>
      <c r="B9" s="419"/>
      <c r="C9" s="395"/>
      <c r="D9" s="108"/>
      <c r="E9" s="419"/>
      <c r="F9" s="108" t="s">
        <v>149</v>
      </c>
      <c r="G9" s="108" t="s">
        <v>89</v>
      </c>
      <c r="H9" s="1174"/>
      <c r="I9" s="108"/>
      <c r="J9" s="420" t="s">
        <v>40</v>
      </c>
      <c r="K9" s="421">
        <v>-3</v>
      </c>
      <c r="L9" s="422">
        <v>-4</v>
      </c>
      <c r="M9" s="423" t="s">
        <v>156</v>
      </c>
      <c r="N9" s="1174"/>
      <c r="O9" s="424" t="s">
        <v>157</v>
      </c>
      <c r="P9" s="919"/>
      <c r="Q9" s="918" t="s">
        <v>39</v>
      </c>
      <c r="R9" s="420"/>
      <c r="S9" s="420" t="s">
        <v>40</v>
      </c>
      <c r="T9" s="421">
        <v>-3</v>
      </c>
      <c r="U9" s="422">
        <v>-4</v>
      </c>
      <c r="V9" s="423" t="s">
        <v>156</v>
      </c>
      <c r="W9" s="1174"/>
      <c r="X9" s="423" t="s">
        <v>157</v>
      </c>
      <c r="Y9" s="919"/>
      <c r="Z9" s="918" t="s">
        <v>39</v>
      </c>
      <c r="AA9" s="420"/>
      <c r="AB9" s="420" t="s">
        <v>40</v>
      </c>
      <c r="AC9" s="420" t="s">
        <v>584</v>
      </c>
      <c r="AD9" s="420" t="s">
        <v>585</v>
      </c>
      <c r="AE9" s="423" t="s">
        <v>156</v>
      </c>
      <c r="AF9" s="1174"/>
      <c r="AG9" s="423" t="s">
        <v>157</v>
      </c>
      <c r="AH9" s="108"/>
    </row>
    <row r="10" spans="1:34">
      <c r="A10" s="92" t="s">
        <v>303</v>
      </c>
      <c r="B10" s="434"/>
      <c r="C10" s="435"/>
      <c r="D10" s="102"/>
      <c r="E10" s="102"/>
      <c r="F10" s="102"/>
      <c r="G10" s="102"/>
      <c r="H10" s="436"/>
      <c r="I10" s="102"/>
      <c r="J10" s="920">
        <f>+S10+AB10</f>
        <v>0</v>
      </c>
      <c r="K10" s="920">
        <f t="shared" ref="K10:O10" si="0">+T10+AC10</f>
        <v>0</v>
      </c>
      <c r="L10" s="920">
        <f t="shared" si="0"/>
        <v>0</v>
      </c>
      <c r="M10" s="920">
        <f t="shared" si="0"/>
        <v>0</v>
      </c>
      <c r="N10" s="920">
        <f t="shared" si="0"/>
        <v>0</v>
      </c>
      <c r="O10" s="920">
        <f t="shared" si="0"/>
        <v>0</v>
      </c>
      <c r="P10" s="447"/>
      <c r="Q10" s="437"/>
      <c r="R10" s="437"/>
      <c r="S10" s="437"/>
      <c r="T10" s="438"/>
      <c r="U10" s="439"/>
      <c r="V10" s="440"/>
      <c r="W10" s="436"/>
      <c r="X10" s="440"/>
      <c r="Y10" s="447"/>
      <c r="Z10" s="437"/>
      <c r="AA10" s="437"/>
      <c r="AB10" s="437"/>
      <c r="AC10" s="438"/>
      <c r="AD10" s="439"/>
      <c r="AE10" s="440"/>
      <c r="AF10" s="436"/>
      <c r="AG10" s="440"/>
      <c r="AH10" s="102"/>
    </row>
    <row r="11" spans="1:34">
      <c r="A11" s="398" t="s">
        <v>314</v>
      </c>
      <c r="B11" s="399"/>
      <c r="C11" s="401"/>
      <c r="D11" s="394"/>
      <c r="E11" s="394"/>
      <c r="F11" s="394"/>
      <c r="G11" s="394"/>
      <c r="H11" s="443"/>
      <c r="I11" s="394"/>
      <c r="J11" s="444">
        <f t="shared" ref="J11:J33" si="1">+S11+AB11</f>
        <v>0</v>
      </c>
      <c r="K11" s="444">
        <f t="shared" ref="K11:K33" si="2">+T11+AC11</f>
        <v>0</v>
      </c>
      <c r="L11" s="444">
        <f t="shared" ref="L11:L33" si="3">+U11+AD11</f>
        <v>0</v>
      </c>
      <c r="M11" s="444">
        <f t="shared" ref="M11:M33" si="4">+V11+AE11</f>
        <v>0</v>
      </c>
      <c r="N11" s="444">
        <f t="shared" ref="N11:N33" si="5">+W11+AF11</f>
        <v>0</v>
      </c>
      <c r="O11" s="444">
        <f t="shared" ref="O11:O33" si="6">+X11+AG11</f>
        <v>0</v>
      </c>
      <c r="P11" s="447"/>
      <c r="Q11" s="444"/>
      <c r="R11" s="444"/>
      <c r="S11" s="444"/>
      <c r="T11" s="445"/>
      <c r="U11" s="446"/>
      <c r="V11" s="447"/>
      <c r="W11" s="443"/>
      <c r="X11" s="447"/>
      <c r="Y11" s="447"/>
      <c r="Z11" s="444"/>
      <c r="AA11" s="444"/>
      <c r="AB11" s="444"/>
      <c r="AC11" s="445"/>
      <c r="AD11" s="446"/>
      <c r="AE11" s="447"/>
      <c r="AF11" s="443"/>
      <c r="AG11" s="447"/>
      <c r="AH11" s="394"/>
    </row>
    <row r="12" spans="1:34">
      <c r="A12" s="398" t="s">
        <v>315</v>
      </c>
      <c r="B12" s="399"/>
      <c r="C12" s="401"/>
      <c r="D12" s="394"/>
      <c r="E12" s="394"/>
      <c r="F12" s="394"/>
      <c r="G12" s="394"/>
      <c r="H12" s="443"/>
      <c r="I12" s="394"/>
      <c r="J12" s="444">
        <f t="shared" si="1"/>
        <v>0</v>
      </c>
      <c r="K12" s="444">
        <f t="shared" si="2"/>
        <v>0</v>
      </c>
      <c r="L12" s="444">
        <f t="shared" si="3"/>
        <v>0</v>
      </c>
      <c r="M12" s="444">
        <f t="shared" si="4"/>
        <v>0</v>
      </c>
      <c r="N12" s="444">
        <f t="shared" si="5"/>
        <v>0</v>
      </c>
      <c r="O12" s="444">
        <f t="shared" si="6"/>
        <v>0</v>
      </c>
      <c r="P12" s="447"/>
      <c r="Q12" s="444"/>
      <c r="R12" s="444"/>
      <c r="S12" s="444"/>
      <c r="T12" s="445"/>
      <c r="U12" s="446"/>
      <c r="V12" s="447"/>
      <c r="W12" s="443"/>
      <c r="X12" s="447"/>
      <c r="Y12" s="447"/>
      <c r="Z12" s="444"/>
      <c r="AA12" s="444"/>
      <c r="AB12" s="444"/>
      <c r="AC12" s="445"/>
      <c r="AD12" s="446"/>
      <c r="AE12" s="447"/>
      <c r="AF12" s="443"/>
      <c r="AG12" s="447"/>
      <c r="AH12" s="394"/>
    </row>
    <row r="13" spans="1:34">
      <c r="A13" s="402" t="s">
        <v>236</v>
      </c>
      <c r="B13" s="441"/>
      <c r="C13" s="442"/>
      <c r="D13" s="394"/>
      <c r="E13" s="394"/>
      <c r="F13" s="394"/>
      <c r="G13" s="394"/>
      <c r="H13" s="443"/>
      <c r="I13" s="394"/>
      <c r="J13" s="444">
        <f t="shared" si="1"/>
        <v>0</v>
      </c>
      <c r="K13" s="444">
        <f t="shared" si="2"/>
        <v>0</v>
      </c>
      <c r="L13" s="444">
        <f t="shared" si="3"/>
        <v>0</v>
      </c>
      <c r="M13" s="444">
        <f t="shared" si="4"/>
        <v>0</v>
      </c>
      <c r="N13" s="444">
        <f t="shared" si="5"/>
        <v>0</v>
      </c>
      <c r="O13" s="444">
        <f t="shared" si="6"/>
        <v>0</v>
      </c>
      <c r="P13" s="447"/>
      <c r="Q13" s="444"/>
      <c r="R13" s="444"/>
      <c r="S13" s="444"/>
      <c r="T13" s="445"/>
      <c r="U13" s="446"/>
      <c r="V13" s="447"/>
      <c r="W13" s="443"/>
      <c r="X13" s="447"/>
      <c r="Y13" s="447"/>
      <c r="Z13" s="444"/>
      <c r="AA13" s="444"/>
      <c r="AB13" s="444"/>
      <c r="AC13" s="445"/>
      <c r="AD13" s="446"/>
      <c r="AE13" s="447"/>
      <c r="AF13" s="443"/>
      <c r="AG13" s="447"/>
      <c r="AH13" s="394"/>
    </row>
    <row r="14" spans="1:34">
      <c r="A14" s="404" t="s">
        <v>137</v>
      </c>
      <c r="B14" s="441"/>
      <c r="C14" s="442"/>
      <c r="D14" s="394"/>
      <c r="E14" s="394"/>
      <c r="F14" s="394"/>
      <c r="G14" s="394"/>
      <c r="H14" s="443"/>
      <c r="I14" s="394"/>
      <c r="J14" s="444">
        <f t="shared" si="1"/>
        <v>0</v>
      </c>
      <c r="K14" s="444">
        <f t="shared" si="2"/>
        <v>0</v>
      </c>
      <c r="L14" s="444">
        <f t="shared" si="3"/>
        <v>0</v>
      </c>
      <c r="M14" s="444">
        <f t="shared" si="4"/>
        <v>0</v>
      </c>
      <c r="N14" s="444">
        <f t="shared" si="5"/>
        <v>0</v>
      </c>
      <c r="O14" s="444">
        <f t="shared" si="6"/>
        <v>0</v>
      </c>
      <c r="P14" s="447"/>
      <c r="Q14" s="444"/>
      <c r="R14" s="444"/>
      <c r="S14" s="444"/>
      <c r="T14" s="445"/>
      <c r="U14" s="446"/>
      <c r="V14" s="447"/>
      <c r="W14" s="443"/>
      <c r="X14" s="447"/>
      <c r="Y14" s="447"/>
      <c r="Z14" s="444"/>
      <c r="AA14" s="444"/>
      <c r="AB14" s="444"/>
      <c r="AC14" s="445"/>
      <c r="AD14" s="446"/>
      <c r="AE14" s="447"/>
      <c r="AF14" s="443"/>
      <c r="AG14" s="447"/>
      <c r="AH14" s="394"/>
    </row>
    <row r="15" spans="1:34">
      <c r="A15" s="405" t="s">
        <v>238</v>
      </c>
      <c r="B15" s="441"/>
      <c r="C15" s="442"/>
      <c r="D15" s="394"/>
      <c r="E15" s="394"/>
      <c r="F15" s="394"/>
      <c r="G15" s="394"/>
      <c r="H15" s="443"/>
      <c r="I15" s="394"/>
      <c r="J15" s="444">
        <f t="shared" si="1"/>
        <v>0</v>
      </c>
      <c r="K15" s="444">
        <f t="shared" si="2"/>
        <v>0</v>
      </c>
      <c r="L15" s="444">
        <f t="shared" si="3"/>
        <v>0</v>
      </c>
      <c r="M15" s="444">
        <f t="shared" si="4"/>
        <v>0</v>
      </c>
      <c r="N15" s="444">
        <f t="shared" si="5"/>
        <v>0</v>
      </c>
      <c r="O15" s="444">
        <f t="shared" si="6"/>
        <v>0</v>
      </c>
      <c r="P15" s="447"/>
      <c r="Q15" s="444"/>
      <c r="R15" s="444"/>
      <c r="S15" s="444"/>
      <c r="T15" s="445"/>
      <c r="U15" s="446"/>
      <c r="V15" s="447"/>
      <c r="W15" s="443"/>
      <c r="X15" s="447"/>
      <c r="Y15" s="447"/>
      <c r="Z15" s="444"/>
      <c r="AA15" s="444"/>
      <c r="AB15" s="444"/>
      <c r="AC15" s="445"/>
      <c r="AD15" s="446"/>
      <c r="AE15" s="447"/>
      <c r="AF15" s="443"/>
      <c r="AG15" s="447"/>
      <c r="AH15" s="394"/>
    </row>
    <row r="16" spans="1:34">
      <c r="A16" s="451" t="s">
        <v>239</v>
      </c>
      <c r="B16" s="84"/>
      <c r="C16" s="401"/>
      <c r="D16" s="394"/>
      <c r="E16" s="394"/>
      <c r="F16" s="394"/>
      <c r="G16" s="394"/>
      <c r="H16" s="443"/>
      <c r="I16" s="394"/>
      <c r="J16" s="444">
        <f t="shared" si="1"/>
        <v>0</v>
      </c>
      <c r="K16" s="444">
        <f t="shared" si="2"/>
        <v>0</v>
      </c>
      <c r="L16" s="444">
        <f t="shared" si="3"/>
        <v>0</v>
      </c>
      <c r="M16" s="444">
        <f t="shared" si="4"/>
        <v>0</v>
      </c>
      <c r="N16" s="444">
        <f t="shared" si="5"/>
        <v>0</v>
      </c>
      <c r="O16" s="444">
        <f t="shared" si="6"/>
        <v>0</v>
      </c>
      <c r="P16" s="447"/>
      <c r="Q16" s="444"/>
      <c r="R16" s="444"/>
      <c r="S16" s="444"/>
      <c r="T16" s="445"/>
      <c r="U16" s="446"/>
      <c r="V16" s="447"/>
      <c r="W16" s="443"/>
      <c r="X16" s="447"/>
      <c r="Y16" s="447"/>
      <c r="Z16" s="444"/>
      <c r="AA16" s="444"/>
      <c r="AB16" s="444"/>
      <c r="AC16" s="445"/>
      <c r="AD16" s="446"/>
      <c r="AE16" s="447"/>
      <c r="AF16" s="443"/>
      <c r="AG16" s="447"/>
      <c r="AH16" s="394"/>
    </row>
    <row r="17" spans="1:34">
      <c r="A17" s="425"/>
      <c r="B17" s="390"/>
      <c r="C17" s="589" t="s">
        <v>133</v>
      </c>
      <c r="D17" s="414"/>
      <c r="E17" s="414"/>
      <c r="F17" s="414"/>
      <c r="G17" s="448"/>
      <c r="H17" s="448"/>
      <c r="I17" s="414"/>
      <c r="J17" s="444">
        <f t="shared" si="1"/>
        <v>0</v>
      </c>
      <c r="K17" s="444">
        <f t="shared" si="2"/>
        <v>0</v>
      </c>
      <c r="L17" s="444">
        <f t="shared" si="3"/>
        <v>0</v>
      </c>
      <c r="M17" s="444">
        <f t="shared" si="4"/>
        <v>0</v>
      </c>
      <c r="N17" s="444">
        <f t="shared" si="5"/>
        <v>0</v>
      </c>
      <c r="O17" s="444">
        <f t="shared" si="6"/>
        <v>0</v>
      </c>
      <c r="P17" s="448"/>
      <c r="Q17" s="414"/>
      <c r="R17" s="448"/>
      <c r="S17" s="448"/>
      <c r="T17" s="448"/>
      <c r="U17" s="414"/>
      <c r="V17" s="414"/>
      <c r="W17" s="448"/>
      <c r="X17" s="448"/>
      <c r="Y17" s="448"/>
      <c r="Z17" s="414"/>
      <c r="AA17" s="448"/>
      <c r="AB17" s="448"/>
      <c r="AC17" s="448"/>
      <c r="AD17" s="414"/>
      <c r="AE17" s="414"/>
      <c r="AF17" s="448"/>
      <c r="AG17" s="448"/>
      <c r="AH17" s="414"/>
    </row>
    <row r="18" spans="1:34">
      <c r="A18" s="425"/>
      <c r="B18" s="399"/>
      <c r="C18" s="590" t="s">
        <v>316</v>
      </c>
      <c r="D18" s="414"/>
      <c r="E18" s="414"/>
      <c r="F18" s="414"/>
      <c r="G18" s="448"/>
      <c r="H18" s="448"/>
      <c r="I18" s="414"/>
      <c r="J18" s="444">
        <f t="shared" si="1"/>
        <v>0</v>
      </c>
      <c r="K18" s="444">
        <f t="shared" si="2"/>
        <v>0</v>
      </c>
      <c r="L18" s="444">
        <f t="shared" si="3"/>
        <v>0</v>
      </c>
      <c r="M18" s="444">
        <f t="shared" si="4"/>
        <v>0</v>
      </c>
      <c r="N18" s="444">
        <f t="shared" si="5"/>
        <v>0</v>
      </c>
      <c r="O18" s="444">
        <f t="shared" si="6"/>
        <v>0</v>
      </c>
      <c r="P18" s="448"/>
      <c r="Q18" s="414"/>
      <c r="R18" s="448"/>
      <c r="S18" s="448"/>
      <c r="T18" s="448"/>
      <c r="U18" s="414"/>
      <c r="V18" s="414"/>
      <c r="W18" s="448"/>
      <c r="X18" s="448"/>
      <c r="Y18" s="448"/>
      <c r="Z18" s="414"/>
      <c r="AA18" s="448"/>
      <c r="AB18" s="448"/>
      <c r="AC18" s="448"/>
      <c r="AD18" s="414"/>
      <c r="AE18" s="414"/>
      <c r="AF18" s="448"/>
      <c r="AG18" s="448"/>
      <c r="AH18" s="414"/>
    </row>
    <row r="19" spans="1:34">
      <c r="A19" s="425"/>
      <c r="B19" s="399"/>
      <c r="C19" s="589" t="s">
        <v>159</v>
      </c>
      <c r="D19" s="414"/>
      <c r="E19" s="414"/>
      <c r="F19" s="414"/>
      <c r="G19" s="448"/>
      <c r="H19" s="448"/>
      <c r="I19" s="414"/>
      <c r="J19" s="444">
        <f t="shared" si="1"/>
        <v>0</v>
      </c>
      <c r="K19" s="444">
        <f t="shared" si="2"/>
        <v>0</v>
      </c>
      <c r="L19" s="444">
        <f t="shared" si="3"/>
        <v>0</v>
      </c>
      <c r="M19" s="444">
        <f t="shared" si="4"/>
        <v>0</v>
      </c>
      <c r="N19" s="444">
        <f t="shared" si="5"/>
        <v>0</v>
      </c>
      <c r="O19" s="444">
        <f t="shared" si="6"/>
        <v>0</v>
      </c>
      <c r="P19" s="448"/>
      <c r="Q19" s="414"/>
      <c r="R19" s="448"/>
      <c r="S19" s="448"/>
      <c r="T19" s="448"/>
      <c r="U19" s="414"/>
      <c r="V19" s="414"/>
      <c r="W19" s="448"/>
      <c r="X19" s="448"/>
      <c r="Y19" s="448"/>
      <c r="Z19" s="414"/>
      <c r="AA19" s="448"/>
      <c r="AB19" s="448"/>
      <c r="AC19" s="448"/>
      <c r="AD19" s="414"/>
      <c r="AE19" s="414"/>
      <c r="AF19" s="448"/>
      <c r="AG19" s="448"/>
      <c r="AH19" s="414"/>
    </row>
    <row r="20" spans="1:34">
      <c r="A20" s="425"/>
      <c r="B20" s="399"/>
      <c r="C20" s="590" t="s">
        <v>317</v>
      </c>
      <c r="D20" s="414"/>
      <c r="E20" s="414"/>
      <c r="F20" s="414"/>
      <c r="G20" s="448"/>
      <c r="H20" s="448"/>
      <c r="I20" s="414"/>
      <c r="J20" s="444">
        <f t="shared" si="1"/>
        <v>0</v>
      </c>
      <c r="K20" s="444">
        <f t="shared" si="2"/>
        <v>0</v>
      </c>
      <c r="L20" s="444">
        <f t="shared" si="3"/>
        <v>0</v>
      </c>
      <c r="M20" s="444">
        <f t="shared" si="4"/>
        <v>0</v>
      </c>
      <c r="N20" s="444">
        <f t="shared" si="5"/>
        <v>0</v>
      </c>
      <c r="O20" s="444">
        <f t="shared" si="6"/>
        <v>0</v>
      </c>
      <c r="P20" s="448"/>
      <c r="Q20" s="414"/>
      <c r="R20" s="448"/>
      <c r="S20" s="448"/>
      <c r="T20" s="448"/>
      <c r="U20" s="414"/>
      <c r="V20" s="414"/>
      <c r="W20" s="448"/>
      <c r="X20" s="448"/>
      <c r="Y20" s="448"/>
      <c r="Z20" s="414"/>
      <c r="AA20" s="448"/>
      <c r="AB20" s="448"/>
      <c r="AC20" s="448"/>
      <c r="AD20" s="414"/>
      <c r="AE20" s="414"/>
      <c r="AF20" s="448"/>
      <c r="AG20" s="448"/>
      <c r="AH20" s="414"/>
    </row>
    <row r="21" spans="1:34">
      <c r="A21" s="425"/>
      <c r="C21" s="589" t="s">
        <v>159</v>
      </c>
      <c r="D21" s="414"/>
      <c r="E21" s="414"/>
      <c r="F21" s="414"/>
      <c r="G21" s="448"/>
      <c r="H21" s="448"/>
      <c r="I21" s="414"/>
      <c r="J21" s="444">
        <f t="shared" si="1"/>
        <v>0</v>
      </c>
      <c r="K21" s="444">
        <f t="shared" si="2"/>
        <v>0</v>
      </c>
      <c r="L21" s="444">
        <f t="shared" si="3"/>
        <v>0</v>
      </c>
      <c r="M21" s="444">
        <f t="shared" si="4"/>
        <v>0</v>
      </c>
      <c r="N21" s="444">
        <f t="shared" si="5"/>
        <v>0</v>
      </c>
      <c r="O21" s="444">
        <f t="shared" si="6"/>
        <v>0</v>
      </c>
      <c r="P21" s="448"/>
      <c r="Q21" s="414"/>
      <c r="R21" s="448"/>
      <c r="S21" s="448"/>
      <c r="T21" s="448"/>
      <c r="U21" s="414"/>
      <c r="V21" s="414"/>
      <c r="W21" s="448"/>
      <c r="X21" s="448"/>
      <c r="Y21" s="448"/>
      <c r="Z21" s="414"/>
      <c r="AA21" s="448"/>
      <c r="AB21" s="448"/>
      <c r="AC21" s="448"/>
      <c r="AD21" s="414"/>
      <c r="AE21" s="414"/>
      <c r="AF21" s="448"/>
      <c r="AG21" s="448"/>
      <c r="AH21" s="414"/>
    </row>
    <row r="22" spans="1:34">
      <c r="A22" s="428"/>
      <c r="C22" s="401"/>
      <c r="D22" s="414"/>
      <c r="E22" s="414"/>
      <c r="F22" s="414"/>
      <c r="G22" s="448"/>
      <c r="H22" s="448"/>
      <c r="I22" s="414"/>
      <c r="J22" s="444">
        <f t="shared" si="1"/>
        <v>0</v>
      </c>
      <c r="K22" s="444">
        <f t="shared" si="2"/>
        <v>0</v>
      </c>
      <c r="L22" s="444">
        <f t="shared" si="3"/>
        <v>0</v>
      </c>
      <c r="M22" s="444">
        <f t="shared" si="4"/>
        <v>0</v>
      </c>
      <c r="N22" s="444">
        <f t="shared" si="5"/>
        <v>0</v>
      </c>
      <c r="O22" s="444">
        <f t="shared" si="6"/>
        <v>0</v>
      </c>
      <c r="P22" s="448"/>
      <c r="Q22" s="449"/>
      <c r="R22" s="450"/>
      <c r="S22" s="450"/>
      <c r="T22" s="450"/>
      <c r="U22" s="449"/>
      <c r="V22" s="449"/>
      <c r="W22" s="450"/>
      <c r="X22" s="450"/>
      <c r="Y22" s="448"/>
      <c r="Z22" s="449"/>
      <c r="AA22" s="450"/>
      <c r="AB22" s="450"/>
      <c r="AC22" s="450"/>
      <c r="AD22" s="449"/>
      <c r="AE22" s="449"/>
      <c r="AF22" s="450"/>
      <c r="AG22" s="450"/>
      <c r="AH22" s="449"/>
    </row>
    <row r="23" spans="1:34">
      <c r="A23" s="425"/>
      <c r="B23" s="921"/>
      <c r="C23" s="922" t="s">
        <v>242</v>
      </c>
      <c r="D23" s="923">
        <f>+D24+D26+D28</f>
        <v>0</v>
      </c>
      <c r="E23" s="923">
        <f t="shared" ref="E23:AH23" si="7">+E24+E26+E28</f>
        <v>0</v>
      </c>
      <c r="F23" s="923">
        <f t="shared" si="7"/>
        <v>0</v>
      </c>
      <c r="G23" s="923">
        <f t="shared" si="7"/>
        <v>0</v>
      </c>
      <c r="H23" s="923">
        <f t="shared" si="7"/>
        <v>0</v>
      </c>
      <c r="I23" s="923">
        <f t="shared" si="7"/>
        <v>0</v>
      </c>
      <c r="J23" s="924">
        <f t="shared" si="1"/>
        <v>0</v>
      </c>
      <c r="K23" s="924">
        <f t="shared" si="2"/>
        <v>0</v>
      </c>
      <c r="L23" s="924">
        <f t="shared" si="3"/>
        <v>0</v>
      </c>
      <c r="M23" s="924">
        <f t="shared" si="4"/>
        <v>0</v>
      </c>
      <c r="N23" s="924">
        <f t="shared" si="5"/>
        <v>0</v>
      </c>
      <c r="O23" s="924">
        <f t="shared" si="6"/>
        <v>0</v>
      </c>
      <c r="P23" s="426"/>
      <c r="Q23" s="426">
        <f t="shared" ref="Q23:X23" si="8">+Q24+Q26+Q28</f>
        <v>0</v>
      </c>
      <c r="R23" s="426">
        <f t="shared" si="8"/>
        <v>0</v>
      </c>
      <c r="S23" s="426">
        <f t="shared" si="8"/>
        <v>0</v>
      </c>
      <c r="T23" s="426">
        <f t="shared" si="8"/>
        <v>0</v>
      </c>
      <c r="U23" s="426">
        <f t="shared" si="8"/>
        <v>0</v>
      </c>
      <c r="V23" s="426">
        <f t="shared" si="8"/>
        <v>0</v>
      </c>
      <c r="W23" s="426">
        <f t="shared" si="8"/>
        <v>0</v>
      </c>
      <c r="X23" s="426">
        <f t="shared" si="8"/>
        <v>0</v>
      </c>
      <c r="Y23" s="426"/>
      <c r="Z23" s="426">
        <f t="shared" ref="Z23:AG23" si="9">+Z24+Z26+Z28</f>
        <v>0</v>
      </c>
      <c r="AA23" s="426">
        <f t="shared" si="9"/>
        <v>0</v>
      </c>
      <c r="AB23" s="426">
        <f t="shared" si="9"/>
        <v>0</v>
      </c>
      <c r="AC23" s="426">
        <f t="shared" si="9"/>
        <v>0</v>
      </c>
      <c r="AD23" s="426">
        <f t="shared" si="9"/>
        <v>0</v>
      </c>
      <c r="AE23" s="426">
        <f t="shared" si="9"/>
        <v>0</v>
      </c>
      <c r="AF23" s="426">
        <f t="shared" si="9"/>
        <v>0</v>
      </c>
      <c r="AG23" s="426">
        <f t="shared" si="9"/>
        <v>0</v>
      </c>
      <c r="AH23" s="426">
        <f t="shared" si="7"/>
        <v>0</v>
      </c>
    </row>
    <row r="24" spans="1:34">
      <c r="A24" s="425"/>
      <c r="B24" s="591"/>
      <c r="C24" s="590" t="s">
        <v>158</v>
      </c>
      <c r="D24" s="414"/>
      <c r="E24" s="414"/>
      <c r="F24" s="414"/>
      <c r="G24" s="448"/>
      <c r="H24" s="448"/>
      <c r="I24" s="414"/>
      <c r="J24" s="444">
        <f t="shared" si="1"/>
        <v>0</v>
      </c>
      <c r="K24" s="444">
        <f t="shared" si="2"/>
        <v>0</v>
      </c>
      <c r="L24" s="444">
        <f t="shared" si="3"/>
        <v>0</v>
      </c>
      <c r="M24" s="444">
        <f t="shared" si="4"/>
        <v>0</v>
      </c>
      <c r="N24" s="444">
        <f t="shared" si="5"/>
        <v>0</v>
      </c>
      <c r="O24" s="444">
        <f t="shared" si="6"/>
        <v>0</v>
      </c>
      <c r="P24" s="448"/>
      <c r="Q24" s="414"/>
      <c r="R24" s="448"/>
      <c r="S24" s="448"/>
      <c r="T24" s="448"/>
      <c r="U24" s="414"/>
      <c r="V24" s="414"/>
      <c r="W24" s="448"/>
      <c r="X24" s="448"/>
      <c r="Y24" s="448"/>
      <c r="Z24" s="414"/>
      <c r="AA24" s="448"/>
      <c r="AB24" s="448"/>
      <c r="AC24" s="448"/>
      <c r="AD24" s="414"/>
      <c r="AE24" s="414"/>
      <c r="AF24" s="448"/>
      <c r="AG24" s="448"/>
      <c r="AH24" s="414"/>
    </row>
    <row r="25" spans="1:34">
      <c r="A25" s="425"/>
      <c r="B25" s="399"/>
      <c r="C25" s="589" t="s">
        <v>159</v>
      </c>
      <c r="D25" s="414"/>
      <c r="E25" s="414"/>
      <c r="F25" s="414"/>
      <c r="G25" s="448"/>
      <c r="H25" s="448"/>
      <c r="I25" s="414"/>
      <c r="J25" s="444">
        <f t="shared" si="1"/>
        <v>0</v>
      </c>
      <c r="K25" s="444">
        <f t="shared" si="2"/>
        <v>0</v>
      </c>
      <c r="L25" s="444">
        <f t="shared" si="3"/>
        <v>0</v>
      </c>
      <c r="M25" s="444">
        <f t="shared" si="4"/>
        <v>0</v>
      </c>
      <c r="N25" s="444">
        <f t="shared" si="5"/>
        <v>0</v>
      </c>
      <c r="O25" s="444">
        <f t="shared" si="6"/>
        <v>0</v>
      </c>
      <c r="P25" s="448"/>
      <c r="Q25" s="414"/>
      <c r="R25" s="448"/>
      <c r="S25" s="448"/>
      <c r="T25" s="448"/>
      <c r="U25" s="414"/>
      <c r="V25" s="414"/>
      <c r="W25" s="448"/>
      <c r="X25" s="448"/>
      <c r="Y25" s="448"/>
      <c r="Z25" s="414"/>
      <c r="AA25" s="448"/>
      <c r="AB25" s="448"/>
      <c r="AC25" s="448"/>
      <c r="AD25" s="414"/>
      <c r="AE25" s="414"/>
      <c r="AF25" s="448"/>
      <c r="AG25" s="448"/>
      <c r="AH25" s="414"/>
    </row>
    <row r="26" spans="1:34">
      <c r="A26" s="425"/>
      <c r="B26" s="399"/>
      <c r="C26" s="590" t="s">
        <v>160</v>
      </c>
      <c r="D26" s="414"/>
      <c r="E26" s="414"/>
      <c r="F26" s="414"/>
      <c r="G26" s="448"/>
      <c r="H26" s="448"/>
      <c r="I26" s="414"/>
      <c r="J26" s="444">
        <f t="shared" si="1"/>
        <v>0</v>
      </c>
      <c r="K26" s="444">
        <f t="shared" si="2"/>
        <v>0</v>
      </c>
      <c r="L26" s="444">
        <f t="shared" si="3"/>
        <v>0</v>
      </c>
      <c r="M26" s="444">
        <f t="shared" si="4"/>
        <v>0</v>
      </c>
      <c r="N26" s="444">
        <f t="shared" si="5"/>
        <v>0</v>
      </c>
      <c r="O26" s="444">
        <f t="shared" si="6"/>
        <v>0</v>
      </c>
      <c r="P26" s="448"/>
      <c r="Q26" s="414"/>
      <c r="R26" s="448"/>
      <c r="S26" s="448"/>
      <c r="T26" s="448"/>
      <c r="U26" s="414"/>
      <c r="V26" s="414"/>
      <c r="W26" s="448"/>
      <c r="X26" s="448"/>
      <c r="Y26" s="448"/>
      <c r="Z26" s="414"/>
      <c r="AA26" s="448"/>
      <c r="AB26" s="448"/>
      <c r="AC26" s="448"/>
      <c r="AD26" s="414"/>
      <c r="AE26" s="414"/>
      <c r="AF26" s="448"/>
      <c r="AG26" s="448"/>
      <c r="AH26" s="414"/>
    </row>
    <row r="27" spans="1:34">
      <c r="A27" s="425"/>
      <c r="C27" s="589" t="s">
        <v>159</v>
      </c>
      <c r="D27" s="414"/>
      <c r="E27" s="414"/>
      <c r="F27" s="414"/>
      <c r="G27" s="448"/>
      <c r="H27" s="448"/>
      <c r="I27" s="414"/>
      <c r="J27" s="444">
        <f t="shared" si="1"/>
        <v>0</v>
      </c>
      <c r="K27" s="444">
        <f t="shared" si="2"/>
        <v>0</v>
      </c>
      <c r="L27" s="444">
        <f t="shared" si="3"/>
        <v>0</v>
      </c>
      <c r="M27" s="444">
        <f t="shared" si="4"/>
        <v>0</v>
      </c>
      <c r="N27" s="444">
        <f t="shared" si="5"/>
        <v>0</v>
      </c>
      <c r="O27" s="444">
        <f t="shared" si="6"/>
        <v>0</v>
      </c>
      <c r="P27" s="448"/>
      <c r="Q27" s="414"/>
      <c r="R27" s="448"/>
      <c r="S27" s="448"/>
      <c r="T27" s="448"/>
      <c r="U27" s="414"/>
      <c r="V27" s="414"/>
      <c r="W27" s="448"/>
      <c r="X27" s="448"/>
      <c r="Y27" s="448"/>
      <c r="Z27" s="414"/>
      <c r="AA27" s="448"/>
      <c r="AB27" s="448"/>
      <c r="AC27" s="448"/>
      <c r="AD27" s="414"/>
      <c r="AE27" s="414"/>
      <c r="AF27" s="448"/>
      <c r="AG27" s="448"/>
      <c r="AH27" s="414"/>
    </row>
    <row r="28" spans="1:34">
      <c r="A28" s="425"/>
      <c r="B28" s="390"/>
      <c r="C28" s="734" t="s">
        <v>396</v>
      </c>
      <c r="D28" s="414"/>
      <c r="E28" s="426"/>
      <c r="F28" s="426"/>
      <c r="G28" s="427"/>
      <c r="H28" s="427"/>
      <c r="I28" s="426"/>
      <c r="J28" s="444">
        <f t="shared" si="1"/>
        <v>0</v>
      </c>
      <c r="K28" s="444">
        <f t="shared" si="2"/>
        <v>0</v>
      </c>
      <c r="L28" s="444">
        <f t="shared" si="3"/>
        <v>0</v>
      </c>
      <c r="M28" s="444">
        <f t="shared" si="4"/>
        <v>0</v>
      </c>
      <c r="N28" s="444">
        <f t="shared" si="5"/>
        <v>0</v>
      </c>
      <c r="O28" s="444">
        <f t="shared" si="6"/>
        <v>0</v>
      </c>
      <c r="P28" s="427"/>
      <c r="Q28" s="426"/>
      <c r="R28" s="427"/>
      <c r="S28" s="427"/>
      <c r="T28" s="427"/>
      <c r="U28" s="426"/>
      <c r="V28" s="426"/>
      <c r="W28" s="427"/>
      <c r="X28" s="427"/>
      <c r="Y28" s="427"/>
      <c r="Z28" s="426"/>
      <c r="AA28" s="427"/>
      <c r="AB28" s="427"/>
      <c r="AC28" s="427"/>
      <c r="AD28" s="426"/>
      <c r="AE28" s="426"/>
      <c r="AF28" s="427"/>
      <c r="AG28" s="427"/>
      <c r="AH28" s="426"/>
    </row>
    <row r="29" spans="1:34">
      <c r="D29" s="414"/>
      <c r="E29" s="426"/>
      <c r="F29" s="426"/>
      <c r="G29" s="427"/>
      <c r="H29" s="427"/>
      <c r="I29" s="426"/>
      <c r="J29" s="444">
        <f t="shared" si="1"/>
        <v>0</v>
      </c>
      <c r="K29" s="444">
        <f t="shared" si="2"/>
        <v>0</v>
      </c>
      <c r="L29" s="444">
        <f t="shared" si="3"/>
        <v>0</v>
      </c>
      <c r="M29" s="444">
        <f t="shared" si="4"/>
        <v>0</v>
      </c>
      <c r="N29" s="444">
        <f t="shared" si="5"/>
        <v>0</v>
      </c>
      <c r="O29" s="444">
        <f t="shared" si="6"/>
        <v>0</v>
      </c>
      <c r="P29" s="427"/>
      <c r="Q29" s="426"/>
      <c r="R29" s="427"/>
      <c r="S29" s="427"/>
      <c r="T29" s="427"/>
      <c r="U29" s="426"/>
      <c r="V29" s="426"/>
      <c r="W29" s="427"/>
      <c r="X29" s="427"/>
      <c r="Y29" s="427"/>
      <c r="Z29" s="426"/>
      <c r="AA29" s="427"/>
      <c r="AB29" s="427"/>
      <c r="AC29" s="427"/>
      <c r="AD29" s="426"/>
      <c r="AE29" s="426"/>
      <c r="AF29" s="427"/>
      <c r="AG29" s="427"/>
      <c r="AH29" s="426"/>
    </row>
    <row r="30" spans="1:34">
      <c r="A30" s="425"/>
      <c r="B30" s="390"/>
      <c r="C30" s="593"/>
      <c r="D30" s="426"/>
      <c r="E30" s="426"/>
      <c r="F30" s="426"/>
      <c r="G30" s="427"/>
      <c r="H30" s="427"/>
      <c r="I30" s="426"/>
      <c r="J30" s="444">
        <f t="shared" si="1"/>
        <v>0</v>
      </c>
      <c r="K30" s="444">
        <f t="shared" si="2"/>
        <v>0</v>
      </c>
      <c r="L30" s="444">
        <f t="shared" si="3"/>
        <v>0</v>
      </c>
      <c r="M30" s="444">
        <f t="shared" si="4"/>
        <v>0</v>
      </c>
      <c r="N30" s="444">
        <f t="shared" si="5"/>
        <v>0</v>
      </c>
      <c r="O30" s="444">
        <f t="shared" si="6"/>
        <v>0</v>
      </c>
      <c r="P30" s="427"/>
      <c r="Q30" s="426"/>
      <c r="R30" s="427"/>
      <c r="S30" s="427"/>
      <c r="T30" s="427"/>
      <c r="U30" s="426"/>
      <c r="V30" s="426"/>
      <c r="W30" s="427"/>
      <c r="X30" s="427"/>
      <c r="Y30" s="427"/>
      <c r="Z30" s="426"/>
      <c r="AA30" s="427"/>
      <c r="AB30" s="427"/>
      <c r="AC30" s="427"/>
      <c r="AD30" s="426"/>
      <c r="AE30" s="426"/>
      <c r="AF30" s="427"/>
      <c r="AG30" s="427"/>
      <c r="AH30" s="426"/>
    </row>
    <row r="31" spans="1:34">
      <c r="A31" s="425"/>
      <c r="B31" s="390"/>
      <c r="C31" s="593"/>
      <c r="D31" s="426"/>
      <c r="E31" s="426"/>
      <c r="F31" s="426"/>
      <c r="G31" s="427"/>
      <c r="H31" s="427"/>
      <c r="I31" s="426"/>
      <c r="J31" s="444">
        <f t="shared" si="1"/>
        <v>0</v>
      </c>
      <c r="K31" s="444">
        <f t="shared" si="2"/>
        <v>0</v>
      </c>
      <c r="L31" s="444">
        <f t="shared" si="3"/>
        <v>0</v>
      </c>
      <c r="M31" s="444">
        <f t="shared" si="4"/>
        <v>0</v>
      </c>
      <c r="N31" s="444">
        <f t="shared" si="5"/>
        <v>0</v>
      </c>
      <c r="O31" s="444">
        <f t="shared" si="6"/>
        <v>0</v>
      </c>
      <c r="P31" s="427"/>
      <c r="Q31" s="426"/>
      <c r="R31" s="427"/>
      <c r="S31" s="427"/>
      <c r="T31" s="427"/>
      <c r="U31" s="426"/>
      <c r="V31" s="426"/>
      <c r="W31" s="427"/>
      <c r="X31" s="427"/>
      <c r="Y31" s="427"/>
      <c r="Z31" s="426"/>
      <c r="AA31" s="427"/>
      <c r="AB31" s="427"/>
      <c r="AC31" s="427"/>
      <c r="AD31" s="426"/>
      <c r="AE31" s="426"/>
      <c r="AF31" s="427"/>
      <c r="AG31" s="427"/>
      <c r="AH31" s="426"/>
    </row>
    <row r="32" spans="1:34">
      <c r="A32" s="425"/>
      <c r="C32" s="592"/>
      <c r="D32" s="426"/>
      <c r="E32" s="426"/>
      <c r="F32" s="426"/>
      <c r="G32" s="427"/>
      <c r="H32" s="427"/>
      <c r="I32" s="426"/>
      <c r="J32" s="444">
        <f t="shared" si="1"/>
        <v>0</v>
      </c>
      <c r="K32" s="444">
        <f t="shared" si="2"/>
        <v>0</v>
      </c>
      <c r="L32" s="444">
        <f t="shared" si="3"/>
        <v>0</v>
      </c>
      <c r="M32" s="444">
        <f t="shared" si="4"/>
        <v>0</v>
      </c>
      <c r="N32" s="444">
        <f t="shared" si="5"/>
        <v>0</v>
      </c>
      <c r="O32" s="444">
        <f t="shared" si="6"/>
        <v>0</v>
      </c>
      <c r="P32" s="427"/>
      <c r="Q32" s="426"/>
      <c r="R32" s="427"/>
      <c r="S32" s="427"/>
      <c r="T32" s="427"/>
      <c r="U32" s="426"/>
      <c r="V32" s="426"/>
      <c r="W32" s="427"/>
      <c r="X32" s="427"/>
      <c r="Y32" s="427"/>
      <c r="Z32" s="426"/>
      <c r="AA32" s="427"/>
      <c r="AB32" s="427"/>
      <c r="AC32" s="427"/>
      <c r="AD32" s="426"/>
      <c r="AE32" s="426"/>
      <c r="AF32" s="427"/>
      <c r="AG32" s="427"/>
      <c r="AH32" s="426"/>
    </row>
    <row r="33" spans="1:34">
      <c r="A33" s="425"/>
      <c r="C33" s="401"/>
      <c r="D33" s="426"/>
      <c r="E33" s="426"/>
      <c r="F33" s="426"/>
      <c r="G33" s="427"/>
      <c r="H33" s="427"/>
      <c r="I33" s="426"/>
      <c r="J33" s="918">
        <f t="shared" si="1"/>
        <v>0</v>
      </c>
      <c r="K33" s="918">
        <f t="shared" si="2"/>
        <v>0</v>
      </c>
      <c r="L33" s="918">
        <f t="shared" si="3"/>
        <v>0</v>
      </c>
      <c r="M33" s="918">
        <f t="shared" si="4"/>
        <v>0</v>
      </c>
      <c r="N33" s="918">
        <f t="shared" si="5"/>
        <v>0</v>
      </c>
      <c r="O33" s="918">
        <f t="shared" si="6"/>
        <v>0</v>
      </c>
      <c r="P33" s="427"/>
      <c r="Q33" s="426"/>
      <c r="R33" s="427"/>
      <c r="S33" s="427"/>
      <c r="T33" s="427"/>
      <c r="U33" s="426"/>
      <c r="V33" s="426"/>
      <c r="W33" s="427"/>
      <c r="X33" s="427"/>
      <c r="Y33" s="427"/>
      <c r="Z33" s="426"/>
      <c r="AA33" s="427"/>
      <c r="AB33" s="427"/>
      <c r="AC33" s="427"/>
      <c r="AD33" s="426"/>
      <c r="AE33" s="426"/>
      <c r="AF33" s="427"/>
      <c r="AG33" s="427"/>
      <c r="AH33" s="426"/>
    </row>
    <row r="34" spans="1:34">
      <c r="A34" s="452"/>
      <c r="B34" s="453"/>
      <c r="C34" s="454"/>
      <c r="D34" s="454"/>
      <c r="E34" s="429"/>
      <c r="F34" s="429"/>
      <c r="G34" s="430"/>
      <c r="H34" s="430"/>
      <c r="I34" s="431"/>
      <c r="J34" s="430"/>
      <c r="K34" s="430"/>
      <c r="L34" s="431"/>
      <c r="M34" s="431"/>
      <c r="N34" s="430"/>
      <c r="O34" s="430"/>
      <c r="P34" s="427"/>
      <c r="Q34" s="429"/>
      <c r="R34" s="430"/>
      <c r="S34" s="430"/>
      <c r="T34" s="430"/>
      <c r="U34" s="431"/>
      <c r="V34" s="431"/>
      <c r="W34" s="430"/>
      <c r="X34" s="430"/>
      <c r="Y34" s="427"/>
      <c r="Z34" s="429"/>
      <c r="AA34" s="430"/>
      <c r="AB34" s="430"/>
      <c r="AC34" s="430"/>
      <c r="AD34" s="431"/>
      <c r="AE34" s="431"/>
      <c r="AF34" s="430"/>
      <c r="AG34" s="430"/>
      <c r="AH34" s="431"/>
    </row>
    <row r="35" spans="1:34">
      <c r="B35" s="84" t="s">
        <v>217</v>
      </c>
    </row>
    <row r="36" spans="1:34" ht="26.25">
      <c r="A36" s="432"/>
      <c r="B36" s="398" t="s">
        <v>248</v>
      </c>
      <c r="J36" s="433"/>
      <c r="S36" s="433"/>
      <c r="AB36" s="433"/>
    </row>
    <row r="37" spans="1:34">
      <c r="B37" s="398" t="s">
        <v>240</v>
      </c>
      <c r="J37" s="433"/>
      <c r="N37" s="399"/>
      <c r="S37" s="433"/>
      <c r="W37" s="399"/>
      <c r="AB37" s="433"/>
      <c r="AF37" s="399"/>
    </row>
    <row r="38" spans="1:34">
      <c r="B38" s="398" t="s">
        <v>251</v>
      </c>
    </row>
    <row r="39" spans="1:34">
      <c r="B39" s="398" t="s">
        <v>252</v>
      </c>
    </row>
  </sheetData>
  <mergeCells count="14">
    <mergeCell ref="D5:E6"/>
    <mergeCell ref="F5:I6"/>
    <mergeCell ref="F7:I7"/>
    <mergeCell ref="J7:N7"/>
    <mergeCell ref="H8:H9"/>
    <mergeCell ref="N8:N9"/>
    <mergeCell ref="Z6:AG6"/>
    <mergeCell ref="AA7:AF7"/>
    <mergeCell ref="AF8:AF9"/>
    <mergeCell ref="J5:AG5"/>
    <mergeCell ref="J6:O6"/>
    <mergeCell ref="Q6:X6"/>
    <mergeCell ref="R7:W7"/>
    <mergeCell ref="W8:W9"/>
  </mergeCells>
  <pageMargins left="0.28000000000000003" right="0.27559055118110237" top="0.54" bottom="0.39370078740157483" header="0.19685039370078741" footer="0.23622047244094491"/>
  <pageSetup paperSize="9" scale="80" orientation="landscape" horizontalDpi="300" verticalDpi="300" r:id="rId1"/>
  <headerFooter alignWithMargins="0">
    <oddFooter>&amp;L&amp;10(&amp;D),(&amp;T)&amp;R&amp;10&amp;F.xls
Sheet&amp;A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  <pageSetUpPr fitToPage="1"/>
  </sheetPr>
  <dimension ref="A1:O50"/>
  <sheetViews>
    <sheetView showGridLines="0" topLeftCell="A23" zoomScaleNormal="100" zoomScaleSheetLayoutView="110" workbookViewId="0">
      <selection activeCell="A29" sqref="A29:O50"/>
    </sheetView>
  </sheetViews>
  <sheetFormatPr defaultRowHeight="21"/>
  <cols>
    <col min="1" max="1" width="8.42578125" style="83" customWidth="1"/>
    <col min="2" max="2" width="29.85546875" style="83" customWidth="1"/>
    <col min="3" max="3" width="10.7109375" style="83" bestFit="1" customWidth="1"/>
    <col min="4" max="4" width="8.85546875" style="83" customWidth="1"/>
    <col min="5" max="5" width="9.85546875" style="83" bestFit="1" customWidth="1"/>
    <col min="6" max="8" width="8.85546875" style="83" customWidth="1"/>
    <col min="9" max="9" width="9.140625" style="83" bestFit="1" customWidth="1"/>
    <col min="10" max="10" width="8.85546875" style="83" customWidth="1"/>
    <col min="11" max="11" width="9.85546875" style="83" bestFit="1" customWidth="1"/>
    <col min="12" max="12" width="12.85546875" style="83" customWidth="1"/>
    <col min="13" max="13" width="13.7109375" style="83" customWidth="1"/>
    <col min="14" max="14" width="13.85546875" style="83" customWidth="1"/>
    <col min="15" max="15" width="22.42578125" style="83" bestFit="1" customWidth="1"/>
    <col min="16" max="256" width="9.140625" style="83"/>
    <col min="257" max="257" width="5.85546875" style="83" customWidth="1"/>
    <col min="258" max="258" width="25.42578125" style="83" customWidth="1"/>
    <col min="259" max="264" width="8.85546875" style="83" customWidth="1"/>
    <col min="265" max="265" width="9.140625" style="83" bestFit="1" customWidth="1"/>
    <col min="266" max="268" width="8.85546875" style="83" customWidth="1"/>
    <col min="269" max="269" width="11.5703125" style="83" bestFit="1" customWidth="1"/>
    <col min="270" max="270" width="40.140625" style="83" customWidth="1"/>
    <col min="271" max="271" width="10.42578125" style="83" customWidth="1"/>
    <col min="272" max="512" width="9.140625" style="83"/>
    <col min="513" max="513" width="5.85546875" style="83" customWidth="1"/>
    <col min="514" max="514" width="25.42578125" style="83" customWidth="1"/>
    <col min="515" max="520" width="8.85546875" style="83" customWidth="1"/>
    <col min="521" max="521" width="9.140625" style="83" bestFit="1" customWidth="1"/>
    <col min="522" max="524" width="8.85546875" style="83" customWidth="1"/>
    <col min="525" max="525" width="11.5703125" style="83" bestFit="1" customWidth="1"/>
    <col min="526" max="526" width="40.140625" style="83" customWidth="1"/>
    <col min="527" max="527" width="10.42578125" style="83" customWidth="1"/>
    <col min="528" max="768" width="9.140625" style="83"/>
    <col min="769" max="769" width="5.85546875" style="83" customWidth="1"/>
    <col min="770" max="770" width="25.42578125" style="83" customWidth="1"/>
    <col min="771" max="776" width="8.85546875" style="83" customWidth="1"/>
    <col min="777" max="777" width="9.140625" style="83" bestFit="1" customWidth="1"/>
    <col min="778" max="780" width="8.85546875" style="83" customWidth="1"/>
    <col min="781" max="781" width="11.5703125" style="83" bestFit="1" customWidth="1"/>
    <col min="782" max="782" width="40.140625" style="83" customWidth="1"/>
    <col min="783" max="783" width="10.42578125" style="83" customWidth="1"/>
    <col min="784" max="1024" width="9.140625" style="83"/>
    <col min="1025" max="1025" width="5.85546875" style="83" customWidth="1"/>
    <col min="1026" max="1026" width="25.42578125" style="83" customWidth="1"/>
    <col min="1027" max="1032" width="8.85546875" style="83" customWidth="1"/>
    <col min="1033" max="1033" width="9.140625" style="83" bestFit="1" customWidth="1"/>
    <col min="1034" max="1036" width="8.85546875" style="83" customWidth="1"/>
    <col min="1037" max="1037" width="11.5703125" style="83" bestFit="1" customWidth="1"/>
    <col min="1038" max="1038" width="40.140625" style="83" customWidth="1"/>
    <col min="1039" max="1039" width="10.42578125" style="83" customWidth="1"/>
    <col min="1040" max="1280" width="9.140625" style="83"/>
    <col min="1281" max="1281" width="5.85546875" style="83" customWidth="1"/>
    <col min="1282" max="1282" width="25.42578125" style="83" customWidth="1"/>
    <col min="1283" max="1288" width="8.85546875" style="83" customWidth="1"/>
    <col min="1289" max="1289" width="9.140625" style="83" bestFit="1" customWidth="1"/>
    <col min="1290" max="1292" width="8.85546875" style="83" customWidth="1"/>
    <col min="1293" max="1293" width="11.5703125" style="83" bestFit="1" customWidth="1"/>
    <col min="1294" max="1294" width="40.140625" style="83" customWidth="1"/>
    <col min="1295" max="1295" width="10.42578125" style="83" customWidth="1"/>
    <col min="1296" max="1536" width="9.140625" style="83"/>
    <col min="1537" max="1537" width="5.85546875" style="83" customWidth="1"/>
    <col min="1538" max="1538" width="25.42578125" style="83" customWidth="1"/>
    <col min="1539" max="1544" width="8.85546875" style="83" customWidth="1"/>
    <col min="1545" max="1545" width="9.140625" style="83" bestFit="1" customWidth="1"/>
    <col min="1546" max="1548" width="8.85546875" style="83" customWidth="1"/>
    <col min="1549" max="1549" width="11.5703125" style="83" bestFit="1" customWidth="1"/>
    <col min="1550" max="1550" width="40.140625" style="83" customWidth="1"/>
    <col min="1551" max="1551" width="10.42578125" style="83" customWidth="1"/>
    <col min="1552" max="1792" width="9.140625" style="83"/>
    <col min="1793" max="1793" width="5.85546875" style="83" customWidth="1"/>
    <col min="1794" max="1794" width="25.42578125" style="83" customWidth="1"/>
    <col min="1795" max="1800" width="8.85546875" style="83" customWidth="1"/>
    <col min="1801" max="1801" width="9.140625" style="83" bestFit="1" customWidth="1"/>
    <col min="1802" max="1804" width="8.85546875" style="83" customWidth="1"/>
    <col min="1805" max="1805" width="11.5703125" style="83" bestFit="1" customWidth="1"/>
    <col min="1806" max="1806" width="40.140625" style="83" customWidth="1"/>
    <col min="1807" max="1807" width="10.42578125" style="83" customWidth="1"/>
    <col min="1808" max="2048" width="9.140625" style="83"/>
    <col min="2049" max="2049" width="5.85546875" style="83" customWidth="1"/>
    <col min="2050" max="2050" width="25.42578125" style="83" customWidth="1"/>
    <col min="2051" max="2056" width="8.85546875" style="83" customWidth="1"/>
    <col min="2057" max="2057" width="9.140625" style="83" bestFit="1" customWidth="1"/>
    <col min="2058" max="2060" width="8.85546875" style="83" customWidth="1"/>
    <col min="2061" max="2061" width="11.5703125" style="83" bestFit="1" customWidth="1"/>
    <col min="2062" max="2062" width="40.140625" style="83" customWidth="1"/>
    <col min="2063" max="2063" width="10.42578125" style="83" customWidth="1"/>
    <col min="2064" max="2304" width="9.140625" style="83"/>
    <col min="2305" max="2305" width="5.85546875" style="83" customWidth="1"/>
    <col min="2306" max="2306" width="25.42578125" style="83" customWidth="1"/>
    <col min="2307" max="2312" width="8.85546875" style="83" customWidth="1"/>
    <col min="2313" max="2313" width="9.140625" style="83" bestFit="1" customWidth="1"/>
    <col min="2314" max="2316" width="8.85546875" style="83" customWidth="1"/>
    <col min="2317" max="2317" width="11.5703125" style="83" bestFit="1" customWidth="1"/>
    <col min="2318" max="2318" width="40.140625" style="83" customWidth="1"/>
    <col min="2319" max="2319" width="10.42578125" style="83" customWidth="1"/>
    <col min="2320" max="2560" width="9.140625" style="83"/>
    <col min="2561" max="2561" width="5.85546875" style="83" customWidth="1"/>
    <col min="2562" max="2562" width="25.42578125" style="83" customWidth="1"/>
    <col min="2563" max="2568" width="8.85546875" style="83" customWidth="1"/>
    <col min="2569" max="2569" width="9.140625" style="83" bestFit="1" customWidth="1"/>
    <col min="2570" max="2572" width="8.85546875" style="83" customWidth="1"/>
    <col min="2573" max="2573" width="11.5703125" style="83" bestFit="1" customWidth="1"/>
    <col min="2574" max="2574" width="40.140625" style="83" customWidth="1"/>
    <col min="2575" max="2575" width="10.42578125" style="83" customWidth="1"/>
    <col min="2576" max="2816" width="9.140625" style="83"/>
    <col min="2817" max="2817" width="5.85546875" style="83" customWidth="1"/>
    <col min="2818" max="2818" width="25.42578125" style="83" customWidth="1"/>
    <col min="2819" max="2824" width="8.85546875" style="83" customWidth="1"/>
    <col min="2825" max="2825" width="9.140625" style="83" bestFit="1" customWidth="1"/>
    <col min="2826" max="2828" width="8.85546875" style="83" customWidth="1"/>
    <col min="2829" max="2829" width="11.5703125" style="83" bestFit="1" customWidth="1"/>
    <col min="2830" max="2830" width="40.140625" style="83" customWidth="1"/>
    <col min="2831" max="2831" width="10.42578125" style="83" customWidth="1"/>
    <col min="2832" max="3072" width="9.140625" style="83"/>
    <col min="3073" max="3073" width="5.85546875" style="83" customWidth="1"/>
    <col min="3074" max="3074" width="25.42578125" style="83" customWidth="1"/>
    <col min="3075" max="3080" width="8.85546875" style="83" customWidth="1"/>
    <col min="3081" max="3081" width="9.140625" style="83" bestFit="1" customWidth="1"/>
    <col min="3082" max="3084" width="8.85546875" style="83" customWidth="1"/>
    <col min="3085" max="3085" width="11.5703125" style="83" bestFit="1" customWidth="1"/>
    <col min="3086" max="3086" width="40.140625" style="83" customWidth="1"/>
    <col min="3087" max="3087" width="10.42578125" style="83" customWidth="1"/>
    <col min="3088" max="3328" width="9.140625" style="83"/>
    <col min="3329" max="3329" width="5.85546875" style="83" customWidth="1"/>
    <col min="3330" max="3330" width="25.42578125" style="83" customWidth="1"/>
    <col min="3331" max="3336" width="8.85546875" style="83" customWidth="1"/>
    <col min="3337" max="3337" width="9.140625" style="83" bestFit="1" customWidth="1"/>
    <col min="3338" max="3340" width="8.85546875" style="83" customWidth="1"/>
    <col min="3341" max="3341" width="11.5703125" style="83" bestFit="1" customWidth="1"/>
    <col min="3342" max="3342" width="40.140625" style="83" customWidth="1"/>
    <col min="3343" max="3343" width="10.42578125" style="83" customWidth="1"/>
    <col min="3344" max="3584" width="9.140625" style="83"/>
    <col min="3585" max="3585" width="5.85546875" style="83" customWidth="1"/>
    <col min="3586" max="3586" width="25.42578125" style="83" customWidth="1"/>
    <col min="3587" max="3592" width="8.85546875" style="83" customWidth="1"/>
    <col min="3593" max="3593" width="9.140625" style="83" bestFit="1" customWidth="1"/>
    <col min="3594" max="3596" width="8.85546875" style="83" customWidth="1"/>
    <col min="3597" max="3597" width="11.5703125" style="83" bestFit="1" customWidth="1"/>
    <col min="3598" max="3598" width="40.140625" style="83" customWidth="1"/>
    <col min="3599" max="3599" width="10.42578125" style="83" customWidth="1"/>
    <col min="3600" max="3840" width="9.140625" style="83"/>
    <col min="3841" max="3841" width="5.85546875" style="83" customWidth="1"/>
    <col min="3842" max="3842" width="25.42578125" style="83" customWidth="1"/>
    <col min="3843" max="3848" width="8.85546875" style="83" customWidth="1"/>
    <col min="3849" max="3849" width="9.140625" style="83" bestFit="1" customWidth="1"/>
    <col min="3850" max="3852" width="8.85546875" style="83" customWidth="1"/>
    <col min="3853" max="3853" width="11.5703125" style="83" bestFit="1" customWidth="1"/>
    <col min="3854" max="3854" width="40.140625" style="83" customWidth="1"/>
    <col min="3855" max="3855" width="10.42578125" style="83" customWidth="1"/>
    <col min="3856" max="4096" width="9.140625" style="83"/>
    <col min="4097" max="4097" width="5.85546875" style="83" customWidth="1"/>
    <col min="4098" max="4098" width="25.42578125" style="83" customWidth="1"/>
    <col min="4099" max="4104" width="8.85546875" style="83" customWidth="1"/>
    <col min="4105" max="4105" width="9.140625" style="83" bestFit="1" customWidth="1"/>
    <col min="4106" max="4108" width="8.85546875" style="83" customWidth="1"/>
    <col min="4109" max="4109" width="11.5703125" style="83" bestFit="1" customWidth="1"/>
    <col min="4110" max="4110" width="40.140625" style="83" customWidth="1"/>
    <col min="4111" max="4111" width="10.42578125" style="83" customWidth="1"/>
    <col min="4112" max="4352" width="9.140625" style="83"/>
    <col min="4353" max="4353" width="5.85546875" style="83" customWidth="1"/>
    <col min="4354" max="4354" width="25.42578125" style="83" customWidth="1"/>
    <col min="4355" max="4360" width="8.85546875" style="83" customWidth="1"/>
    <col min="4361" max="4361" width="9.140625" style="83" bestFit="1" customWidth="1"/>
    <col min="4362" max="4364" width="8.85546875" style="83" customWidth="1"/>
    <col min="4365" max="4365" width="11.5703125" style="83" bestFit="1" customWidth="1"/>
    <col min="4366" max="4366" width="40.140625" style="83" customWidth="1"/>
    <col min="4367" max="4367" width="10.42578125" style="83" customWidth="1"/>
    <col min="4368" max="4608" width="9.140625" style="83"/>
    <col min="4609" max="4609" width="5.85546875" style="83" customWidth="1"/>
    <col min="4610" max="4610" width="25.42578125" style="83" customWidth="1"/>
    <col min="4611" max="4616" width="8.85546875" style="83" customWidth="1"/>
    <col min="4617" max="4617" width="9.140625" style="83" bestFit="1" customWidth="1"/>
    <col min="4618" max="4620" width="8.85546875" style="83" customWidth="1"/>
    <col min="4621" max="4621" width="11.5703125" style="83" bestFit="1" customWidth="1"/>
    <col min="4622" max="4622" width="40.140625" style="83" customWidth="1"/>
    <col min="4623" max="4623" width="10.42578125" style="83" customWidth="1"/>
    <col min="4624" max="4864" width="9.140625" style="83"/>
    <col min="4865" max="4865" width="5.85546875" style="83" customWidth="1"/>
    <col min="4866" max="4866" width="25.42578125" style="83" customWidth="1"/>
    <col min="4867" max="4872" width="8.85546875" style="83" customWidth="1"/>
    <col min="4873" max="4873" width="9.140625" style="83" bestFit="1" customWidth="1"/>
    <col min="4874" max="4876" width="8.85546875" style="83" customWidth="1"/>
    <col min="4877" max="4877" width="11.5703125" style="83" bestFit="1" customWidth="1"/>
    <col min="4878" max="4878" width="40.140625" style="83" customWidth="1"/>
    <col min="4879" max="4879" width="10.42578125" style="83" customWidth="1"/>
    <col min="4880" max="5120" width="9.140625" style="83"/>
    <col min="5121" max="5121" width="5.85546875" style="83" customWidth="1"/>
    <col min="5122" max="5122" width="25.42578125" style="83" customWidth="1"/>
    <col min="5123" max="5128" width="8.85546875" style="83" customWidth="1"/>
    <col min="5129" max="5129" width="9.140625" style="83" bestFit="1" customWidth="1"/>
    <col min="5130" max="5132" width="8.85546875" style="83" customWidth="1"/>
    <col min="5133" max="5133" width="11.5703125" style="83" bestFit="1" customWidth="1"/>
    <col min="5134" max="5134" width="40.140625" style="83" customWidth="1"/>
    <col min="5135" max="5135" width="10.42578125" style="83" customWidth="1"/>
    <col min="5136" max="5376" width="9.140625" style="83"/>
    <col min="5377" max="5377" width="5.85546875" style="83" customWidth="1"/>
    <col min="5378" max="5378" width="25.42578125" style="83" customWidth="1"/>
    <col min="5379" max="5384" width="8.85546875" style="83" customWidth="1"/>
    <col min="5385" max="5385" width="9.140625" style="83" bestFit="1" customWidth="1"/>
    <col min="5386" max="5388" width="8.85546875" style="83" customWidth="1"/>
    <col min="5389" max="5389" width="11.5703125" style="83" bestFit="1" customWidth="1"/>
    <col min="5390" max="5390" width="40.140625" style="83" customWidth="1"/>
    <col min="5391" max="5391" width="10.42578125" style="83" customWidth="1"/>
    <col min="5392" max="5632" width="9.140625" style="83"/>
    <col min="5633" max="5633" width="5.85546875" style="83" customWidth="1"/>
    <col min="5634" max="5634" width="25.42578125" style="83" customWidth="1"/>
    <col min="5635" max="5640" width="8.85546875" style="83" customWidth="1"/>
    <col min="5641" max="5641" width="9.140625" style="83" bestFit="1" customWidth="1"/>
    <col min="5642" max="5644" width="8.85546875" style="83" customWidth="1"/>
    <col min="5645" max="5645" width="11.5703125" style="83" bestFit="1" customWidth="1"/>
    <col min="5646" max="5646" width="40.140625" style="83" customWidth="1"/>
    <col min="5647" max="5647" width="10.42578125" style="83" customWidth="1"/>
    <col min="5648" max="5888" width="9.140625" style="83"/>
    <col min="5889" max="5889" width="5.85546875" style="83" customWidth="1"/>
    <col min="5890" max="5890" width="25.42578125" style="83" customWidth="1"/>
    <col min="5891" max="5896" width="8.85546875" style="83" customWidth="1"/>
    <col min="5897" max="5897" width="9.140625" style="83" bestFit="1" customWidth="1"/>
    <col min="5898" max="5900" width="8.85546875" style="83" customWidth="1"/>
    <col min="5901" max="5901" width="11.5703125" style="83" bestFit="1" customWidth="1"/>
    <col min="5902" max="5902" width="40.140625" style="83" customWidth="1"/>
    <col min="5903" max="5903" width="10.42578125" style="83" customWidth="1"/>
    <col min="5904" max="6144" width="9.140625" style="83"/>
    <col min="6145" max="6145" width="5.85546875" style="83" customWidth="1"/>
    <col min="6146" max="6146" width="25.42578125" style="83" customWidth="1"/>
    <col min="6147" max="6152" width="8.85546875" style="83" customWidth="1"/>
    <col min="6153" max="6153" width="9.140625" style="83" bestFit="1" customWidth="1"/>
    <col min="6154" max="6156" width="8.85546875" style="83" customWidth="1"/>
    <col min="6157" max="6157" width="11.5703125" style="83" bestFit="1" customWidth="1"/>
    <col min="6158" max="6158" width="40.140625" style="83" customWidth="1"/>
    <col min="6159" max="6159" width="10.42578125" style="83" customWidth="1"/>
    <col min="6160" max="6400" width="9.140625" style="83"/>
    <col min="6401" max="6401" width="5.85546875" style="83" customWidth="1"/>
    <col min="6402" max="6402" width="25.42578125" style="83" customWidth="1"/>
    <col min="6403" max="6408" width="8.85546875" style="83" customWidth="1"/>
    <col min="6409" max="6409" width="9.140625" style="83" bestFit="1" customWidth="1"/>
    <col min="6410" max="6412" width="8.85546875" style="83" customWidth="1"/>
    <col min="6413" max="6413" width="11.5703125" style="83" bestFit="1" customWidth="1"/>
    <col min="6414" max="6414" width="40.140625" style="83" customWidth="1"/>
    <col min="6415" max="6415" width="10.42578125" style="83" customWidth="1"/>
    <col min="6416" max="6656" width="9.140625" style="83"/>
    <col min="6657" max="6657" width="5.85546875" style="83" customWidth="1"/>
    <col min="6658" max="6658" width="25.42578125" style="83" customWidth="1"/>
    <col min="6659" max="6664" width="8.85546875" style="83" customWidth="1"/>
    <col min="6665" max="6665" width="9.140625" style="83" bestFit="1" customWidth="1"/>
    <col min="6666" max="6668" width="8.85546875" style="83" customWidth="1"/>
    <col min="6669" max="6669" width="11.5703125" style="83" bestFit="1" customWidth="1"/>
    <col min="6670" max="6670" width="40.140625" style="83" customWidth="1"/>
    <col min="6671" max="6671" width="10.42578125" style="83" customWidth="1"/>
    <col min="6672" max="6912" width="9.140625" style="83"/>
    <col min="6913" max="6913" width="5.85546875" style="83" customWidth="1"/>
    <col min="6914" max="6914" width="25.42578125" style="83" customWidth="1"/>
    <col min="6915" max="6920" width="8.85546875" style="83" customWidth="1"/>
    <col min="6921" max="6921" width="9.140625" style="83" bestFit="1" customWidth="1"/>
    <col min="6922" max="6924" width="8.85546875" style="83" customWidth="1"/>
    <col min="6925" max="6925" width="11.5703125" style="83" bestFit="1" customWidth="1"/>
    <col min="6926" max="6926" width="40.140625" style="83" customWidth="1"/>
    <col min="6927" max="6927" width="10.42578125" style="83" customWidth="1"/>
    <col min="6928" max="7168" width="9.140625" style="83"/>
    <col min="7169" max="7169" width="5.85546875" style="83" customWidth="1"/>
    <col min="7170" max="7170" width="25.42578125" style="83" customWidth="1"/>
    <col min="7171" max="7176" width="8.85546875" style="83" customWidth="1"/>
    <col min="7177" max="7177" width="9.140625" style="83" bestFit="1" customWidth="1"/>
    <col min="7178" max="7180" width="8.85546875" style="83" customWidth="1"/>
    <col min="7181" max="7181" width="11.5703125" style="83" bestFit="1" customWidth="1"/>
    <col min="7182" max="7182" width="40.140625" style="83" customWidth="1"/>
    <col min="7183" max="7183" width="10.42578125" style="83" customWidth="1"/>
    <col min="7184" max="7424" width="9.140625" style="83"/>
    <col min="7425" max="7425" width="5.85546875" style="83" customWidth="1"/>
    <col min="7426" max="7426" width="25.42578125" style="83" customWidth="1"/>
    <col min="7427" max="7432" width="8.85546875" style="83" customWidth="1"/>
    <col min="7433" max="7433" width="9.140625" style="83" bestFit="1" customWidth="1"/>
    <col min="7434" max="7436" width="8.85546875" style="83" customWidth="1"/>
    <col min="7437" max="7437" width="11.5703125" style="83" bestFit="1" customWidth="1"/>
    <col min="7438" max="7438" width="40.140625" style="83" customWidth="1"/>
    <col min="7439" max="7439" width="10.42578125" style="83" customWidth="1"/>
    <col min="7440" max="7680" width="9.140625" style="83"/>
    <col min="7681" max="7681" width="5.85546875" style="83" customWidth="1"/>
    <col min="7682" max="7682" width="25.42578125" style="83" customWidth="1"/>
    <col min="7683" max="7688" width="8.85546875" style="83" customWidth="1"/>
    <col min="7689" max="7689" width="9.140625" style="83" bestFit="1" customWidth="1"/>
    <col min="7690" max="7692" width="8.85546875" style="83" customWidth="1"/>
    <col min="7693" max="7693" width="11.5703125" style="83" bestFit="1" customWidth="1"/>
    <col min="7694" max="7694" width="40.140625" style="83" customWidth="1"/>
    <col min="7695" max="7695" width="10.42578125" style="83" customWidth="1"/>
    <col min="7696" max="7936" width="9.140625" style="83"/>
    <col min="7937" max="7937" width="5.85546875" style="83" customWidth="1"/>
    <col min="7938" max="7938" width="25.42578125" style="83" customWidth="1"/>
    <col min="7939" max="7944" width="8.85546875" style="83" customWidth="1"/>
    <col min="7945" max="7945" width="9.140625" style="83" bestFit="1" customWidth="1"/>
    <col min="7946" max="7948" width="8.85546875" style="83" customWidth="1"/>
    <col min="7949" max="7949" width="11.5703125" style="83" bestFit="1" customWidth="1"/>
    <col min="7950" max="7950" width="40.140625" style="83" customWidth="1"/>
    <col min="7951" max="7951" width="10.42578125" style="83" customWidth="1"/>
    <col min="7952" max="8192" width="9.140625" style="83"/>
    <col min="8193" max="8193" width="5.85546875" style="83" customWidth="1"/>
    <col min="8194" max="8194" width="25.42578125" style="83" customWidth="1"/>
    <col min="8195" max="8200" width="8.85546875" style="83" customWidth="1"/>
    <col min="8201" max="8201" width="9.140625" style="83" bestFit="1" customWidth="1"/>
    <col min="8202" max="8204" width="8.85546875" style="83" customWidth="1"/>
    <col min="8205" max="8205" width="11.5703125" style="83" bestFit="1" customWidth="1"/>
    <col min="8206" max="8206" width="40.140625" style="83" customWidth="1"/>
    <col min="8207" max="8207" width="10.42578125" style="83" customWidth="1"/>
    <col min="8208" max="8448" width="9.140625" style="83"/>
    <col min="8449" max="8449" width="5.85546875" style="83" customWidth="1"/>
    <col min="8450" max="8450" width="25.42578125" style="83" customWidth="1"/>
    <col min="8451" max="8456" width="8.85546875" style="83" customWidth="1"/>
    <col min="8457" max="8457" width="9.140625" style="83" bestFit="1" customWidth="1"/>
    <col min="8458" max="8460" width="8.85546875" style="83" customWidth="1"/>
    <col min="8461" max="8461" width="11.5703125" style="83" bestFit="1" customWidth="1"/>
    <col min="8462" max="8462" width="40.140625" style="83" customWidth="1"/>
    <col min="8463" max="8463" width="10.42578125" style="83" customWidth="1"/>
    <col min="8464" max="8704" width="9.140625" style="83"/>
    <col min="8705" max="8705" width="5.85546875" style="83" customWidth="1"/>
    <col min="8706" max="8706" width="25.42578125" style="83" customWidth="1"/>
    <col min="8707" max="8712" width="8.85546875" style="83" customWidth="1"/>
    <col min="8713" max="8713" width="9.140625" style="83" bestFit="1" customWidth="1"/>
    <col min="8714" max="8716" width="8.85546875" style="83" customWidth="1"/>
    <col min="8717" max="8717" width="11.5703125" style="83" bestFit="1" customWidth="1"/>
    <col min="8718" max="8718" width="40.140625" style="83" customWidth="1"/>
    <col min="8719" max="8719" width="10.42578125" style="83" customWidth="1"/>
    <col min="8720" max="8960" width="9.140625" style="83"/>
    <col min="8961" max="8961" width="5.85546875" style="83" customWidth="1"/>
    <col min="8962" max="8962" width="25.42578125" style="83" customWidth="1"/>
    <col min="8963" max="8968" width="8.85546875" style="83" customWidth="1"/>
    <col min="8969" max="8969" width="9.140625" style="83" bestFit="1" customWidth="1"/>
    <col min="8970" max="8972" width="8.85546875" style="83" customWidth="1"/>
    <col min="8973" max="8973" width="11.5703125" style="83" bestFit="1" customWidth="1"/>
    <col min="8974" max="8974" width="40.140625" style="83" customWidth="1"/>
    <col min="8975" max="8975" width="10.42578125" style="83" customWidth="1"/>
    <col min="8976" max="9216" width="9.140625" style="83"/>
    <col min="9217" max="9217" width="5.85546875" style="83" customWidth="1"/>
    <col min="9218" max="9218" width="25.42578125" style="83" customWidth="1"/>
    <col min="9219" max="9224" width="8.85546875" style="83" customWidth="1"/>
    <col min="9225" max="9225" width="9.140625" style="83" bestFit="1" customWidth="1"/>
    <col min="9226" max="9228" width="8.85546875" style="83" customWidth="1"/>
    <col min="9229" max="9229" width="11.5703125" style="83" bestFit="1" customWidth="1"/>
    <col min="9230" max="9230" width="40.140625" style="83" customWidth="1"/>
    <col min="9231" max="9231" width="10.42578125" style="83" customWidth="1"/>
    <col min="9232" max="9472" width="9.140625" style="83"/>
    <col min="9473" max="9473" width="5.85546875" style="83" customWidth="1"/>
    <col min="9474" max="9474" width="25.42578125" style="83" customWidth="1"/>
    <col min="9475" max="9480" width="8.85546875" style="83" customWidth="1"/>
    <col min="9481" max="9481" width="9.140625" style="83" bestFit="1" customWidth="1"/>
    <col min="9482" max="9484" width="8.85546875" style="83" customWidth="1"/>
    <col min="9485" max="9485" width="11.5703125" style="83" bestFit="1" customWidth="1"/>
    <col min="9486" max="9486" width="40.140625" style="83" customWidth="1"/>
    <col min="9487" max="9487" width="10.42578125" style="83" customWidth="1"/>
    <col min="9488" max="9728" width="9.140625" style="83"/>
    <col min="9729" max="9729" width="5.85546875" style="83" customWidth="1"/>
    <col min="9730" max="9730" width="25.42578125" style="83" customWidth="1"/>
    <col min="9731" max="9736" width="8.85546875" style="83" customWidth="1"/>
    <col min="9737" max="9737" width="9.140625" style="83" bestFit="1" customWidth="1"/>
    <col min="9738" max="9740" width="8.85546875" style="83" customWidth="1"/>
    <col min="9741" max="9741" width="11.5703125" style="83" bestFit="1" customWidth="1"/>
    <col min="9742" max="9742" width="40.140625" style="83" customWidth="1"/>
    <col min="9743" max="9743" width="10.42578125" style="83" customWidth="1"/>
    <col min="9744" max="9984" width="9.140625" style="83"/>
    <col min="9985" max="9985" width="5.85546875" style="83" customWidth="1"/>
    <col min="9986" max="9986" width="25.42578125" style="83" customWidth="1"/>
    <col min="9987" max="9992" width="8.85546875" style="83" customWidth="1"/>
    <col min="9993" max="9993" width="9.140625" style="83" bestFit="1" customWidth="1"/>
    <col min="9994" max="9996" width="8.85546875" style="83" customWidth="1"/>
    <col min="9997" max="9997" width="11.5703125" style="83" bestFit="1" customWidth="1"/>
    <col min="9998" max="9998" width="40.140625" style="83" customWidth="1"/>
    <col min="9999" max="9999" width="10.42578125" style="83" customWidth="1"/>
    <col min="10000" max="10240" width="9.140625" style="83"/>
    <col min="10241" max="10241" width="5.85546875" style="83" customWidth="1"/>
    <col min="10242" max="10242" width="25.42578125" style="83" customWidth="1"/>
    <col min="10243" max="10248" width="8.85546875" style="83" customWidth="1"/>
    <col min="10249" max="10249" width="9.140625" style="83" bestFit="1" customWidth="1"/>
    <col min="10250" max="10252" width="8.85546875" style="83" customWidth="1"/>
    <col min="10253" max="10253" width="11.5703125" style="83" bestFit="1" customWidth="1"/>
    <col min="10254" max="10254" width="40.140625" style="83" customWidth="1"/>
    <col min="10255" max="10255" width="10.42578125" style="83" customWidth="1"/>
    <col min="10256" max="10496" width="9.140625" style="83"/>
    <col min="10497" max="10497" width="5.85546875" style="83" customWidth="1"/>
    <col min="10498" max="10498" width="25.42578125" style="83" customWidth="1"/>
    <col min="10499" max="10504" width="8.85546875" style="83" customWidth="1"/>
    <col min="10505" max="10505" width="9.140625" style="83" bestFit="1" customWidth="1"/>
    <col min="10506" max="10508" width="8.85546875" style="83" customWidth="1"/>
    <col min="10509" max="10509" width="11.5703125" style="83" bestFit="1" customWidth="1"/>
    <col min="10510" max="10510" width="40.140625" style="83" customWidth="1"/>
    <col min="10511" max="10511" width="10.42578125" style="83" customWidth="1"/>
    <col min="10512" max="10752" width="9.140625" style="83"/>
    <col min="10753" max="10753" width="5.85546875" style="83" customWidth="1"/>
    <col min="10754" max="10754" width="25.42578125" style="83" customWidth="1"/>
    <col min="10755" max="10760" width="8.85546875" style="83" customWidth="1"/>
    <col min="10761" max="10761" width="9.140625" style="83" bestFit="1" customWidth="1"/>
    <col min="10762" max="10764" width="8.85546875" style="83" customWidth="1"/>
    <col min="10765" max="10765" width="11.5703125" style="83" bestFit="1" customWidth="1"/>
    <col min="10766" max="10766" width="40.140625" style="83" customWidth="1"/>
    <col min="10767" max="10767" width="10.42578125" style="83" customWidth="1"/>
    <col min="10768" max="11008" width="9.140625" style="83"/>
    <col min="11009" max="11009" width="5.85546875" style="83" customWidth="1"/>
    <col min="11010" max="11010" width="25.42578125" style="83" customWidth="1"/>
    <col min="11011" max="11016" width="8.85546875" style="83" customWidth="1"/>
    <col min="11017" max="11017" width="9.140625" style="83" bestFit="1" customWidth="1"/>
    <col min="11018" max="11020" width="8.85546875" style="83" customWidth="1"/>
    <col min="11021" max="11021" width="11.5703125" style="83" bestFit="1" customWidth="1"/>
    <col min="11022" max="11022" width="40.140625" style="83" customWidth="1"/>
    <col min="11023" max="11023" width="10.42578125" style="83" customWidth="1"/>
    <col min="11024" max="11264" width="9.140625" style="83"/>
    <col min="11265" max="11265" width="5.85546875" style="83" customWidth="1"/>
    <col min="11266" max="11266" width="25.42578125" style="83" customWidth="1"/>
    <col min="11267" max="11272" width="8.85546875" style="83" customWidth="1"/>
    <col min="11273" max="11273" width="9.140625" style="83" bestFit="1" customWidth="1"/>
    <col min="11274" max="11276" width="8.85546875" style="83" customWidth="1"/>
    <col min="11277" max="11277" width="11.5703125" style="83" bestFit="1" customWidth="1"/>
    <col min="11278" max="11278" width="40.140625" style="83" customWidth="1"/>
    <col min="11279" max="11279" width="10.42578125" style="83" customWidth="1"/>
    <col min="11280" max="11520" width="9.140625" style="83"/>
    <col min="11521" max="11521" width="5.85546875" style="83" customWidth="1"/>
    <col min="11522" max="11522" width="25.42578125" style="83" customWidth="1"/>
    <col min="11523" max="11528" width="8.85546875" style="83" customWidth="1"/>
    <col min="11529" max="11529" width="9.140625" style="83" bestFit="1" customWidth="1"/>
    <col min="11530" max="11532" width="8.85546875" style="83" customWidth="1"/>
    <col min="11533" max="11533" width="11.5703125" style="83" bestFit="1" customWidth="1"/>
    <col min="11534" max="11534" width="40.140625" style="83" customWidth="1"/>
    <col min="11535" max="11535" width="10.42578125" style="83" customWidth="1"/>
    <col min="11536" max="11776" width="9.140625" style="83"/>
    <col min="11777" max="11777" width="5.85546875" style="83" customWidth="1"/>
    <col min="11778" max="11778" width="25.42578125" style="83" customWidth="1"/>
    <col min="11779" max="11784" width="8.85546875" style="83" customWidth="1"/>
    <col min="11785" max="11785" width="9.140625" style="83" bestFit="1" customWidth="1"/>
    <col min="11786" max="11788" width="8.85546875" style="83" customWidth="1"/>
    <col min="11789" max="11789" width="11.5703125" style="83" bestFit="1" customWidth="1"/>
    <col min="11790" max="11790" width="40.140625" style="83" customWidth="1"/>
    <col min="11791" max="11791" width="10.42578125" style="83" customWidth="1"/>
    <col min="11792" max="12032" width="9.140625" style="83"/>
    <col min="12033" max="12033" width="5.85546875" style="83" customWidth="1"/>
    <col min="12034" max="12034" width="25.42578125" style="83" customWidth="1"/>
    <col min="12035" max="12040" width="8.85546875" style="83" customWidth="1"/>
    <col min="12041" max="12041" width="9.140625" style="83" bestFit="1" customWidth="1"/>
    <col min="12042" max="12044" width="8.85546875" style="83" customWidth="1"/>
    <col min="12045" max="12045" width="11.5703125" style="83" bestFit="1" customWidth="1"/>
    <col min="12046" max="12046" width="40.140625" style="83" customWidth="1"/>
    <col min="12047" max="12047" width="10.42578125" style="83" customWidth="1"/>
    <col min="12048" max="12288" width="9.140625" style="83"/>
    <col min="12289" max="12289" width="5.85546875" style="83" customWidth="1"/>
    <col min="12290" max="12290" width="25.42578125" style="83" customWidth="1"/>
    <col min="12291" max="12296" width="8.85546875" style="83" customWidth="1"/>
    <col min="12297" max="12297" width="9.140625" style="83" bestFit="1" customWidth="1"/>
    <col min="12298" max="12300" width="8.85546875" style="83" customWidth="1"/>
    <col min="12301" max="12301" width="11.5703125" style="83" bestFit="1" customWidth="1"/>
    <col min="12302" max="12302" width="40.140625" style="83" customWidth="1"/>
    <col min="12303" max="12303" width="10.42578125" style="83" customWidth="1"/>
    <col min="12304" max="12544" width="9.140625" style="83"/>
    <col min="12545" max="12545" width="5.85546875" style="83" customWidth="1"/>
    <col min="12546" max="12546" width="25.42578125" style="83" customWidth="1"/>
    <col min="12547" max="12552" width="8.85546875" style="83" customWidth="1"/>
    <col min="12553" max="12553" width="9.140625" style="83" bestFit="1" customWidth="1"/>
    <col min="12554" max="12556" width="8.85546875" style="83" customWidth="1"/>
    <col min="12557" max="12557" width="11.5703125" style="83" bestFit="1" customWidth="1"/>
    <col min="12558" max="12558" width="40.140625" style="83" customWidth="1"/>
    <col min="12559" max="12559" width="10.42578125" style="83" customWidth="1"/>
    <col min="12560" max="12800" width="9.140625" style="83"/>
    <col min="12801" max="12801" width="5.85546875" style="83" customWidth="1"/>
    <col min="12802" max="12802" width="25.42578125" style="83" customWidth="1"/>
    <col min="12803" max="12808" width="8.85546875" style="83" customWidth="1"/>
    <col min="12809" max="12809" width="9.140625" style="83" bestFit="1" customWidth="1"/>
    <col min="12810" max="12812" width="8.85546875" style="83" customWidth="1"/>
    <col min="12813" max="12813" width="11.5703125" style="83" bestFit="1" customWidth="1"/>
    <col min="12814" max="12814" width="40.140625" style="83" customWidth="1"/>
    <col min="12815" max="12815" width="10.42578125" style="83" customWidth="1"/>
    <col min="12816" max="13056" width="9.140625" style="83"/>
    <col min="13057" max="13057" width="5.85546875" style="83" customWidth="1"/>
    <col min="13058" max="13058" width="25.42578125" style="83" customWidth="1"/>
    <col min="13059" max="13064" width="8.85546875" style="83" customWidth="1"/>
    <col min="13065" max="13065" width="9.140625" style="83" bestFit="1" customWidth="1"/>
    <col min="13066" max="13068" width="8.85546875" style="83" customWidth="1"/>
    <col min="13069" max="13069" width="11.5703125" style="83" bestFit="1" customWidth="1"/>
    <col min="13070" max="13070" width="40.140625" style="83" customWidth="1"/>
    <col min="13071" max="13071" width="10.42578125" style="83" customWidth="1"/>
    <col min="13072" max="13312" width="9.140625" style="83"/>
    <col min="13313" max="13313" width="5.85546875" style="83" customWidth="1"/>
    <col min="13314" max="13314" width="25.42578125" style="83" customWidth="1"/>
    <col min="13315" max="13320" width="8.85546875" style="83" customWidth="1"/>
    <col min="13321" max="13321" width="9.140625" style="83" bestFit="1" customWidth="1"/>
    <col min="13322" max="13324" width="8.85546875" style="83" customWidth="1"/>
    <col min="13325" max="13325" width="11.5703125" style="83" bestFit="1" customWidth="1"/>
    <col min="13326" max="13326" width="40.140625" style="83" customWidth="1"/>
    <col min="13327" max="13327" width="10.42578125" style="83" customWidth="1"/>
    <col min="13328" max="13568" width="9.140625" style="83"/>
    <col min="13569" max="13569" width="5.85546875" style="83" customWidth="1"/>
    <col min="13570" max="13570" width="25.42578125" style="83" customWidth="1"/>
    <col min="13571" max="13576" width="8.85546875" style="83" customWidth="1"/>
    <col min="13577" max="13577" width="9.140625" style="83" bestFit="1" customWidth="1"/>
    <col min="13578" max="13580" width="8.85546875" style="83" customWidth="1"/>
    <col min="13581" max="13581" width="11.5703125" style="83" bestFit="1" customWidth="1"/>
    <col min="13582" max="13582" width="40.140625" style="83" customWidth="1"/>
    <col min="13583" max="13583" width="10.42578125" style="83" customWidth="1"/>
    <col min="13584" max="13824" width="9.140625" style="83"/>
    <col min="13825" max="13825" width="5.85546875" style="83" customWidth="1"/>
    <col min="13826" max="13826" width="25.42578125" style="83" customWidth="1"/>
    <col min="13827" max="13832" width="8.85546875" style="83" customWidth="1"/>
    <col min="13833" max="13833" width="9.140625" style="83" bestFit="1" customWidth="1"/>
    <col min="13834" max="13836" width="8.85546875" style="83" customWidth="1"/>
    <col min="13837" max="13837" width="11.5703125" style="83" bestFit="1" customWidth="1"/>
    <col min="13838" max="13838" width="40.140625" style="83" customWidth="1"/>
    <col min="13839" max="13839" width="10.42578125" style="83" customWidth="1"/>
    <col min="13840" max="14080" width="9.140625" style="83"/>
    <col min="14081" max="14081" width="5.85546875" style="83" customWidth="1"/>
    <col min="14082" max="14082" width="25.42578125" style="83" customWidth="1"/>
    <col min="14083" max="14088" width="8.85546875" style="83" customWidth="1"/>
    <col min="14089" max="14089" width="9.140625" style="83" bestFit="1" customWidth="1"/>
    <col min="14090" max="14092" width="8.85546875" style="83" customWidth="1"/>
    <col min="14093" max="14093" width="11.5703125" style="83" bestFit="1" customWidth="1"/>
    <col min="14094" max="14094" width="40.140625" style="83" customWidth="1"/>
    <col min="14095" max="14095" width="10.42578125" style="83" customWidth="1"/>
    <col min="14096" max="14336" width="9.140625" style="83"/>
    <col min="14337" max="14337" width="5.85546875" style="83" customWidth="1"/>
    <col min="14338" max="14338" width="25.42578125" style="83" customWidth="1"/>
    <col min="14339" max="14344" width="8.85546875" style="83" customWidth="1"/>
    <col min="14345" max="14345" width="9.140625" style="83" bestFit="1" customWidth="1"/>
    <col min="14346" max="14348" width="8.85546875" style="83" customWidth="1"/>
    <col min="14349" max="14349" width="11.5703125" style="83" bestFit="1" customWidth="1"/>
    <col min="14350" max="14350" width="40.140625" style="83" customWidth="1"/>
    <col min="14351" max="14351" width="10.42578125" style="83" customWidth="1"/>
    <col min="14352" max="14592" width="9.140625" style="83"/>
    <col min="14593" max="14593" width="5.85546875" style="83" customWidth="1"/>
    <col min="14594" max="14594" width="25.42578125" style="83" customWidth="1"/>
    <col min="14595" max="14600" width="8.85546875" style="83" customWidth="1"/>
    <col min="14601" max="14601" width="9.140625" style="83" bestFit="1" customWidth="1"/>
    <col min="14602" max="14604" width="8.85546875" style="83" customWidth="1"/>
    <col min="14605" max="14605" width="11.5703125" style="83" bestFit="1" customWidth="1"/>
    <col min="14606" max="14606" width="40.140625" style="83" customWidth="1"/>
    <col min="14607" max="14607" width="10.42578125" style="83" customWidth="1"/>
    <col min="14608" max="14848" width="9.140625" style="83"/>
    <col min="14849" max="14849" width="5.85546875" style="83" customWidth="1"/>
    <col min="14850" max="14850" width="25.42578125" style="83" customWidth="1"/>
    <col min="14851" max="14856" width="8.85546875" style="83" customWidth="1"/>
    <col min="14857" max="14857" width="9.140625" style="83" bestFit="1" customWidth="1"/>
    <col min="14858" max="14860" width="8.85546875" style="83" customWidth="1"/>
    <col min="14861" max="14861" width="11.5703125" style="83" bestFit="1" customWidth="1"/>
    <col min="14862" max="14862" width="40.140625" style="83" customWidth="1"/>
    <col min="14863" max="14863" width="10.42578125" style="83" customWidth="1"/>
    <col min="14864" max="15104" width="9.140625" style="83"/>
    <col min="15105" max="15105" width="5.85546875" style="83" customWidth="1"/>
    <col min="15106" max="15106" width="25.42578125" style="83" customWidth="1"/>
    <col min="15107" max="15112" width="8.85546875" style="83" customWidth="1"/>
    <col min="15113" max="15113" width="9.140625" style="83" bestFit="1" customWidth="1"/>
    <col min="15114" max="15116" width="8.85546875" style="83" customWidth="1"/>
    <col min="15117" max="15117" width="11.5703125" style="83" bestFit="1" customWidth="1"/>
    <col min="15118" max="15118" width="40.140625" style="83" customWidth="1"/>
    <col min="15119" max="15119" width="10.42578125" style="83" customWidth="1"/>
    <col min="15120" max="15360" width="9.140625" style="83"/>
    <col min="15361" max="15361" width="5.85546875" style="83" customWidth="1"/>
    <col min="15362" max="15362" width="25.42578125" style="83" customWidth="1"/>
    <col min="15363" max="15368" width="8.85546875" style="83" customWidth="1"/>
    <col min="15369" max="15369" width="9.140625" style="83" bestFit="1" customWidth="1"/>
    <col min="15370" max="15372" width="8.85546875" style="83" customWidth="1"/>
    <col min="15373" max="15373" width="11.5703125" style="83" bestFit="1" customWidth="1"/>
    <col min="15374" max="15374" width="40.140625" style="83" customWidth="1"/>
    <col min="15375" max="15375" width="10.42578125" style="83" customWidth="1"/>
    <col min="15376" max="15616" width="9.140625" style="83"/>
    <col min="15617" max="15617" width="5.85546875" style="83" customWidth="1"/>
    <col min="15618" max="15618" width="25.42578125" style="83" customWidth="1"/>
    <col min="15619" max="15624" width="8.85546875" style="83" customWidth="1"/>
    <col min="15625" max="15625" width="9.140625" style="83" bestFit="1" customWidth="1"/>
    <col min="15626" max="15628" width="8.85546875" style="83" customWidth="1"/>
    <col min="15629" max="15629" width="11.5703125" style="83" bestFit="1" customWidth="1"/>
    <col min="15630" max="15630" width="40.140625" style="83" customWidth="1"/>
    <col min="15631" max="15631" width="10.42578125" style="83" customWidth="1"/>
    <col min="15632" max="15872" width="9.140625" style="83"/>
    <col min="15873" max="15873" width="5.85546875" style="83" customWidth="1"/>
    <col min="15874" max="15874" width="25.42578125" style="83" customWidth="1"/>
    <col min="15875" max="15880" width="8.85546875" style="83" customWidth="1"/>
    <col min="15881" max="15881" width="9.140625" style="83" bestFit="1" customWidth="1"/>
    <col min="15882" max="15884" width="8.85546875" style="83" customWidth="1"/>
    <col min="15885" max="15885" width="11.5703125" style="83" bestFit="1" customWidth="1"/>
    <col min="15886" max="15886" width="40.140625" style="83" customWidth="1"/>
    <col min="15887" max="15887" width="10.42578125" style="83" customWidth="1"/>
    <col min="15888" max="16128" width="9.140625" style="83"/>
    <col min="16129" max="16129" width="5.85546875" style="83" customWidth="1"/>
    <col min="16130" max="16130" width="25.42578125" style="83" customWidth="1"/>
    <col min="16131" max="16136" width="8.85546875" style="83" customWidth="1"/>
    <col min="16137" max="16137" width="9.140625" style="83" bestFit="1" customWidth="1"/>
    <col min="16138" max="16140" width="8.85546875" style="83" customWidth="1"/>
    <col min="16141" max="16141" width="11.5703125" style="83" bestFit="1" customWidth="1"/>
    <col min="16142" max="16142" width="40.140625" style="83" customWidth="1"/>
    <col min="16143" max="16143" width="10.42578125" style="83" customWidth="1"/>
    <col min="16144" max="16384" width="9.140625" style="83"/>
  </cols>
  <sheetData>
    <row r="1" spans="1:15" s="369" customFormat="1">
      <c r="A1" s="457" t="s">
        <v>5</v>
      </c>
      <c r="B1" s="374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458"/>
    </row>
    <row r="2" spans="1:15" s="369" customFormat="1">
      <c r="A2" s="457" t="s">
        <v>313</v>
      </c>
      <c r="B2" s="459"/>
      <c r="C2" s="126" t="s">
        <v>138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5" s="369" customFormat="1">
      <c r="B3" s="459"/>
      <c r="C3" s="126" t="s">
        <v>161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5" s="369" customFormat="1">
      <c r="B4" s="459"/>
      <c r="E4" s="460"/>
      <c r="F4" s="460"/>
      <c r="H4" s="126" t="s">
        <v>548</v>
      </c>
      <c r="I4" s="460"/>
      <c r="J4" s="460"/>
      <c r="K4" s="460"/>
      <c r="L4" s="460"/>
      <c r="M4" s="460"/>
    </row>
    <row r="5" spans="1:15" s="369" customFormat="1">
      <c r="A5" s="927" t="s">
        <v>303</v>
      </c>
      <c r="B5" s="928"/>
      <c r="C5" s="928"/>
      <c r="D5" s="928"/>
      <c r="E5" s="928"/>
      <c r="F5" s="928"/>
      <c r="G5" s="92"/>
      <c r="H5" s="92"/>
      <c r="I5" s="92"/>
      <c r="J5" s="92"/>
      <c r="K5" s="92"/>
      <c r="L5" s="92"/>
      <c r="M5" s="92"/>
      <c r="N5" s="92"/>
      <c r="O5" s="92"/>
    </row>
    <row r="6" spans="1:15" s="369" customFormat="1">
      <c r="A6" s="459" t="s">
        <v>314</v>
      </c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</row>
    <row r="7" spans="1:15" s="369" customFormat="1">
      <c r="A7" s="496" t="s">
        <v>236</v>
      </c>
      <c r="B7" s="925"/>
      <c r="C7" s="460"/>
      <c r="D7" s="460"/>
      <c r="E7" s="460"/>
      <c r="F7" s="460"/>
      <c r="G7" s="460"/>
      <c r="H7" s="460"/>
      <c r="I7" s="460"/>
      <c r="J7" s="460"/>
      <c r="K7" s="460"/>
      <c r="L7" s="460"/>
      <c r="M7" s="460"/>
    </row>
    <row r="8" spans="1:15" s="369" customFormat="1">
      <c r="A8" s="459" t="s">
        <v>137</v>
      </c>
      <c r="B8" s="925"/>
      <c r="C8" s="460"/>
      <c r="D8" s="460"/>
      <c r="E8" s="460"/>
      <c r="F8" s="460"/>
      <c r="G8" s="460"/>
      <c r="H8" s="460"/>
      <c r="I8" s="460"/>
      <c r="J8" s="460"/>
      <c r="K8" s="460"/>
      <c r="L8" s="460"/>
      <c r="M8" s="460"/>
    </row>
    <row r="9" spans="1:15" s="369" customFormat="1">
      <c r="A9" s="459" t="s">
        <v>238</v>
      </c>
      <c r="B9" s="925"/>
      <c r="C9" s="460"/>
      <c r="D9" s="460"/>
      <c r="E9" s="460"/>
      <c r="F9" s="460"/>
      <c r="G9" s="460"/>
      <c r="H9" s="460"/>
      <c r="I9" s="460"/>
      <c r="J9" s="460"/>
      <c r="K9" s="460"/>
      <c r="L9" s="460"/>
      <c r="M9" s="460"/>
    </row>
    <row r="10" spans="1:15" s="369" customFormat="1">
      <c r="A10" s="461" t="s">
        <v>239</v>
      </c>
      <c r="B10" s="926"/>
      <c r="C10" s="460"/>
      <c r="D10" s="460"/>
      <c r="E10" s="460"/>
      <c r="F10" s="460"/>
      <c r="G10" s="460"/>
      <c r="H10" s="460"/>
      <c r="I10" s="460"/>
      <c r="J10" s="460"/>
      <c r="K10" s="460"/>
      <c r="L10" s="460"/>
      <c r="M10" s="460"/>
    </row>
    <row r="11" spans="1:15" s="369" customFormat="1" ht="23.25" customHeight="1">
      <c r="A11" s="462" t="s">
        <v>162</v>
      </c>
      <c r="B11" s="462" t="s">
        <v>163</v>
      </c>
      <c r="C11" s="1112" t="s">
        <v>587</v>
      </c>
      <c r="D11" s="1113"/>
      <c r="E11" s="1113"/>
      <c r="F11" s="1113"/>
      <c r="G11" s="1113"/>
      <c r="H11" s="1113"/>
      <c r="I11" s="1112" t="s">
        <v>586</v>
      </c>
      <c r="J11" s="1113"/>
      <c r="K11" s="1113"/>
      <c r="L11" s="1113"/>
      <c r="M11" s="1113"/>
      <c r="N11" s="1114"/>
      <c r="O11" s="462"/>
    </row>
    <row r="12" spans="1:15" s="369" customFormat="1">
      <c r="A12" s="463"/>
      <c r="B12" s="464"/>
      <c r="C12" s="1198" t="s">
        <v>49</v>
      </c>
      <c r="D12" s="1198"/>
      <c r="E12" s="1198"/>
      <c r="F12" s="1198" t="s">
        <v>588</v>
      </c>
      <c r="G12" s="1198"/>
      <c r="H12" s="1198"/>
      <c r="I12" s="1199" t="s">
        <v>49</v>
      </c>
      <c r="J12" s="1200"/>
      <c r="K12" s="1200"/>
      <c r="L12" s="1200"/>
      <c r="M12" s="1200"/>
      <c r="N12" s="1201"/>
      <c r="O12" s="463" t="s">
        <v>164</v>
      </c>
    </row>
    <row r="13" spans="1:15" s="369" customFormat="1" ht="21.75" customHeight="1">
      <c r="A13" s="463"/>
      <c r="B13" s="463"/>
      <c r="C13" s="678" t="s">
        <v>0</v>
      </c>
      <c r="D13" s="101" t="s">
        <v>215</v>
      </c>
      <c r="E13" s="101" t="s">
        <v>216</v>
      </c>
      <c r="F13" s="678" t="s">
        <v>0</v>
      </c>
      <c r="G13" s="101" t="s">
        <v>215</v>
      </c>
      <c r="H13" s="101" t="s">
        <v>216</v>
      </c>
      <c r="I13" s="1193" t="s">
        <v>0</v>
      </c>
      <c r="J13" s="1193" t="s">
        <v>215</v>
      </c>
      <c r="K13" s="1195" t="s">
        <v>216</v>
      </c>
      <c r="L13" s="1196"/>
      <c r="M13" s="1196"/>
      <c r="N13" s="1197"/>
      <c r="O13" s="465"/>
    </row>
    <row r="14" spans="1:15" s="369" customFormat="1">
      <c r="A14" s="466"/>
      <c r="B14" s="466"/>
      <c r="C14" s="679"/>
      <c r="D14" s="149"/>
      <c r="E14" s="149"/>
      <c r="F14" s="679"/>
      <c r="G14" s="149"/>
      <c r="H14" s="149"/>
      <c r="I14" s="1194"/>
      <c r="J14" s="1194"/>
      <c r="K14" s="680" t="s">
        <v>0</v>
      </c>
      <c r="L14" s="467" t="s">
        <v>253</v>
      </c>
      <c r="M14" s="467" t="s">
        <v>256</v>
      </c>
      <c r="N14" s="467" t="s">
        <v>256</v>
      </c>
      <c r="O14" s="464"/>
    </row>
    <row r="15" spans="1:15" s="369" customFormat="1">
      <c r="A15" s="463"/>
      <c r="B15" s="468" t="s">
        <v>165</v>
      </c>
      <c r="C15" s="469">
        <f>+D15+E15</f>
        <v>0</v>
      </c>
      <c r="D15" s="469">
        <f>+D16+D19+D23</f>
        <v>0</v>
      </c>
      <c r="E15" s="469">
        <f>+E16+E19+E23</f>
        <v>0</v>
      </c>
      <c r="F15" s="469">
        <f>+F16+F19+F23</f>
        <v>0</v>
      </c>
      <c r="G15" s="469">
        <f>+G16+G19+G23</f>
        <v>0</v>
      </c>
      <c r="H15" s="469">
        <f>+H16+H19+H23</f>
        <v>0</v>
      </c>
      <c r="I15" s="469">
        <f>+J15+K15</f>
        <v>0</v>
      </c>
      <c r="J15" s="469">
        <f>+J16+J19+J23</f>
        <v>0</v>
      </c>
      <c r="K15" s="469">
        <f>+L15+M15</f>
        <v>0</v>
      </c>
      <c r="L15" s="469"/>
      <c r="M15" s="469">
        <f>+M16+M19+M23</f>
        <v>0</v>
      </c>
      <c r="N15" s="469">
        <f>+N16+N19+N23</f>
        <v>0</v>
      </c>
      <c r="O15" s="464"/>
    </row>
    <row r="16" spans="1:15" s="474" customFormat="1">
      <c r="A16" s="470"/>
      <c r="B16" s="471" t="s">
        <v>166</v>
      </c>
      <c r="C16" s="472">
        <f>+D16+E16</f>
        <v>0</v>
      </c>
      <c r="D16" s="472">
        <f>SUM(D17:D18)</f>
        <v>0</v>
      </c>
      <c r="E16" s="472">
        <f>SUM(E17:E18)</f>
        <v>0</v>
      </c>
      <c r="F16" s="472">
        <f>SUM(F17:F18)</f>
        <v>0</v>
      </c>
      <c r="G16" s="472">
        <f>SUM(G17:G18)</f>
        <v>0</v>
      </c>
      <c r="H16" s="472">
        <f>SUM(H17:H18)</f>
        <v>0</v>
      </c>
      <c r="I16" s="472">
        <f>+J16+K16</f>
        <v>0</v>
      </c>
      <c r="J16" s="472">
        <f>SUM(J17:J18)</f>
        <v>0</v>
      </c>
      <c r="K16" s="472">
        <f>+L16+M16+N16</f>
        <v>0</v>
      </c>
      <c r="L16" s="472"/>
      <c r="M16" s="472">
        <f>SUM(M17:M18)</f>
        <v>0</v>
      </c>
      <c r="N16" s="472">
        <f>SUM(N17:N18)</f>
        <v>0</v>
      </c>
      <c r="O16" s="473"/>
    </row>
    <row r="17" spans="1:15" s="369" customFormat="1">
      <c r="A17" s="155"/>
      <c r="B17" s="475"/>
      <c r="C17" s="145">
        <f>+D17+E17</f>
        <v>0</v>
      </c>
      <c r="D17" s="145"/>
      <c r="E17" s="145"/>
      <c r="F17" s="145"/>
      <c r="G17" s="145"/>
      <c r="H17" s="145"/>
      <c r="I17" s="145">
        <f>+J17+K17</f>
        <v>0</v>
      </c>
      <c r="J17" s="145"/>
      <c r="K17" s="145">
        <f>+L17+M17+N17</f>
        <v>0</v>
      </c>
      <c r="L17" s="145"/>
      <c r="M17" s="145"/>
      <c r="N17" s="145"/>
      <c r="O17" s="464"/>
    </row>
    <row r="18" spans="1:15" s="369" customFormat="1">
      <c r="A18" s="155"/>
      <c r="B18" s="475"/>
      <c r="C18" s="145">
        <f>+D18+E18</f>
        <v>0</v>
      </c>
      <c r="D18" s="145"/>
      <c r="E18" s="145"/>
      <c r="F18" s="145"/>
      <c r="G18" s="145"/>
      <c r="H18" s="145"/>
      <c r="I18" s="145">
        <f t="shared" ref="I18:I27" si="0">+J18+K18</f>
        <v>0</v>
      </c>
      <c r="J18" s="145"/>
      <c r="K18" s="145">
        <f t="shared" ref="K18:K26" si="1">+L18+M18+N18</f>
        <v>0</v>
      </c>
      <c r="L18" s="145"/>
      <c r="M18" s="145"/>
      <c r="N18" s="145"/>
      <c r="O18" s="464"/>
    </row>
    <row r="19" spans="1:15" s="476" customFormat="1">
      <c r="A19" s="470"/>
      <c r="B19" s="471" t="s">
        <v>167</v>
      </c>
      <c r="C19" s="472">
        <f>SUM(C20:C22)</f>
        <v>0</v>
      </c>
      <c r="D19" s="472">
        <f t="shared" ref="D19:N19" si="2">SUM(D20:D22)</f>
        <v>0</v>
      </c>
      <c r="E19" s="472">
        <f t="shared" si="2"/>
        <v>0</v>
      </c>
      <c r="F19" s="472">
        <f t="shared" si="2"/>
        <v>0</v>
      </c>
      <c r="G19" s="472">
        <f t="shared" si="2"/>
        <v>0</v>
      </c>
      <c r="H19" s="472">
        <f t="shared" si="2"/>
        <v>0</v>
      </c>
      <c r="I19" s="472">
        <f t="shared" si="2"/>
        <v>0</v>
      </c>
      <c r="J19" s="472">
        <f>SUM(J20:J22)</f>
        <v>0</v>
      </c>
      <c r="K19" s="472">
        <f t="shared" si="2"/>
        <v>0</v>
      </c>
      <c r="L19" s="472">
        <f>SUM(L20:L22)</f>
        <v>0</v>
      </c>
      <c r="M19" s="472">
        <f t="shared" si="2"/>
        <v>0</v>
      </c>
      <c r="N19" s="472">
        <f t="shared" si="2"/>
        <v>0</v>
      </c>
      <c r="O19" s="473"/>
    </row>
    <row r="20" spans="1:15">
      <c r="A20" s="155"/>
      <c r="B20" s="475" t="s">
        <v>516</v>
      </c>
      <c r="C20" s="145">
        <f>+D20+E20</f>
        <v>0</v>
      </c>
      <c r="D20" s="145"/>
      <c r="E20" s="145"/>
      <c r="F20" s="145"/>
      <c r="G20" s="145"/>
      <c r="H20" s="145"/>
      <c r="I20" s="145">
        <f t="shared" si="0"/>
        <v>0</v>
      </c>
      <c r="J20" s="145"/>
      <c r="K20" s="145">
        <f t="shared" si="1"/>
        <v>0</v>
      </c>
      <c r="L20" s="145"/>
      <c r="M20" s="145"/>
      <c r="N20" s="145"/>
      <c r="O20" s="477"/>
    </row>
    <row r="21" spans="1:15">
      <c r="A21" s="155"/>
      <c r="B21" s="475" t="s">
        <v>517</v>
      </c>
      <c r="C21" s="145">
        <f>+D21+E21</f>
        <v>0</v>
      </c>
      <c r="D21" s="145"/>
      <c r="E21" s="145"/>
      <c r="F21" s="145"/>
      <c r="G21" s="145"/>
      <c r="H21" s="145"/>
      <c r="I21" s="145">
        <f>+J21+K21</f>
        <v>0</v>
      </c>
      <c r="J21" s="145"/>
      <c r="K21" s="145">
        <f>+L21+M21+N21</f>
        <v>0</v>
      </c>
      <c r="L21" s="145"/>
      <c r="M21" s="145"/>
      <c r="N21" s="145"/>
      <c r="O21" s="477"/>
    </row>
    <row r="22" spans="1:15">
      <c r="A22" s="155"/>
      <c r="B22" s="475" t="s">
        <v>518</v>
      </c>
      <c r="C22" s="145">
        <f>+D22+E22</f>
        <v>0</v>
      </c>
      <c r="D22" s="145"/>
      <c r="E22" s="145"/>
      <c r="F22" s="145"/>
      <c r="G22" s="145"/>
      <c r="H22" s="145"/>
      <c r="I22" s="145">
        <f>+J22+K22</f>
        <v>0</v>
      </c>
      <c r="J22" s="145"/>
      <c r="K22" s="145">
        <f>+L22+M22+N22</f>
        <v>0</v>
      </c>
      <c r="L22" s="145"/>
      <c r="M22" s="145"/>
      <c r="N22" s="145"/>
      <c r="O22" s="477"/>
    </row>
    <row r="23" spans="1:15" s="479" customFormat="1">
      <c r="A23" s="470"/>
      <c r="B23" s="471" t="s">
        <v>168</v>
      </c>
      <c r="C23" s="472">
        <f>SUM(C24:C27)</f>
        <v>0</v>
      </c>
      <c r="D23" s="472">
        <f t="shared" ref="D23:N23" si="3">SUM(D24:D27)</f>
        <v>0</v>
      </c>
      <c r="E23" s="472">
        <f t="shared" si="3"/>
        <v>0</v>
      </c>
      <c r="F23" s="472">
        <f t="shared" si="3"/>
        <v>0</v>
      </c>
      <c r="G23" s="472">
        <f t="shared" si="3"/>
        <v>0</v>
      </c>
      <c r="H23" s="472">
        <f t="shared" si="3"/>
        <v>0</v>
      </c>
      <c r="I23" s="145">
        <f t="shared" si="0"/>
        <v>0</v>
      </c>
      <c r="J23" s="472">
        <f t="shared" si="3"/>
        <v>0</v>
      </c>
      <c r="K23" s="145">
        <f t="shared" si="1"/>
        <v>0</v>
      </c>
      <c r="L23" s="472"/>
      <c r="M23" s="472">
        <f t="shared" si="3"/>
        <v>0</v>
      </c>
      <c r="N23" s="472">
        <f t="shared" si="3"/>
        <v>0</v>
      </c>
      <c r="O23" s="478"/>
    </row>
    <row r="24" spans="1:15" s="82" customFormat="1">
      <c r="A24" s="158"/>
      <c r="B24" s="475"/>
      <c r="C24" s="145">
        <f>+D24+E24</f>
        <v>0</v>
      </c>
      <c r="D24" s="480"/>
      <c r="E24" s="480"/>
      <c r="F24" s="480"/>
      <c r="G24" s="480"/>
      <c r="H24" s="480"/>
      <c r="I24" s="145">
        <f t="shared" si="0"/>
        <v>0</v>
      </c>
      <c r="J24" s="480"/>
      <c r="K24" s="145">
        <f t="shared" si="1"/>
        <v>0</v>
      </c>
      <c r="L24" s="480"/>
      <c r="M24" s="480"/>
      <c r="N24" s="480"/>
      <c r="O24" s="475"/>
    </row>
    <row r="25" spans="1:15" s="82" customFormat="1">
      <c r="A25" s="158"/>
      <c r="B25" s="475"/>
      <c r="C25" s="145">
        <f>+D25+E25</f>
        <v>0</v>
      </c>
      <c r="D25" s="480"/>
      <c r="E25" s="480"/>
      <c r="F25" s="480"/>
      <c r="G25" s="480"/>
      <c r="H25" s="480"/>
      <c r="I25" s="145">
        <f t="shared" si="0"/>
        <v>0</v>
      </c>
      <c r="J25" s="480"/>
      <c r="K25" s="145">
        <f t="shared" si="1"/>
        <v>0</v>
      </c>
      <c r="L25" s="480"/>
      <c r="M25" s="480"/>
      <c r="N25" s="480"/>
      <c r="O25" s="475"/>
    </row>
    <row r="26" spans="1:15" s="82" customFormat="1">
      <c r="A26" s="158"/>
      <c r="B26" s="475"/>
      <c r="C26" s="145">
        <f>+D26+E26</f>
        <v>0</v>
      </c>
      <c r="D26" s="480"/>
      <c r="E26" s="480"/>
      <c r="F26" s="480"/>
      <c r="G26" s="480"/>
      <c r="H26" s="480"/>
      <c r="I26" s="145">
        <f t="shared" si="0"/>
        <v>0</v>
      </c>
      <c r="J26" s="480"/>
      <c r="K26" s="145">
        <f t="shared" si="1"/>
        <v>0</v>
      </c>
      <c r="L26" s="480"/>
      <c r="M26" s="480"/>
      <c r="N26" s="480"/>
      <c r="O26" s="475"/>
    </row>
    <row r="27" spans="1:15" s="82" customFormat="1">
      <c r="A27" s="481"/>
      <c r="B27" s="482"/>
      <c r="C27" s="483">
        <f>+D27+E27</f>
        <v>0</v>
      </c>
      <c r="D27" s="484"/>
      <c r="E27" s="484"/>
      <c r="F27" s="484"/>
      <c r="G27" s="484"/>
      <c r="H27" s="484"/>
      <c r="I27" s="483">
        <f t="shared" si="0"/>
        <v>0</v>
      </c>
      <c r="J27" s="484"/>
      <c r="K27" s="483">
        <f>+L27+M27+N27</f>
        <v>0</v>
      </c>
      <c r="L27" s="484"/>
      <c r="M27" s="484"/>
      <c r="N27" s="484"/>
      <c r="O27" s="482"/>
    </row>
    <row r="29" spans="1:15" s="369" customFormat="1">
      <c r="A29" s="929" t="s">
        <v>399</v>
      </c>
      <c r="B29" s="930"/>
      <c r="C29" s="930"/>
      <c r="D29" s="930"/>
      <c r="E29" s="930"/>
      <c r="F29" s="930"/>
      <c r="G29" s="92"/>
      <c r="H29" s="92"/>
      <c r="I29" s="92"/>
      <c r="J29" s="92"/>
      <c r="K29" s="92"/>
      <c r="L29" s="92"/>
      <c r="M29" s="92"/>
      <c r="N29" s="92"/>
      <c r="O29" s="92"/>
    </row>
    <row r="30" spans="1:15" s="369" customFormat="1">
      <c r="A30" s="459" t="s">
        <v>467</v>
      </c>
      <c r="B30" s="398"/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</row>
    <row r="31" spans="1:15" s="369" customFormat="1">
      <c r="A31" s="496" t="s">
        <v>236</v>
      </c>
      <c r="B31" s="925"/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</row>
    <row r="32" spans="1:15" s="369" customFormat="1">
      <c r="A32" s="459" t="s">
        <v>137</v>
      </c>
      <c r="B32" s="925"/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0"/>
    </row>
    <row r="33" spans="1:15" s="369" customFormat="1">
      <c r="A33" s="459" t="s">
        <v>238</v>
      </c>
      <c r="B33" s="925"/>
      <c r="C33" s="460"/>
      <c r="D33" s="460"/>
      <c r="E33" s="460"/>
      <c r="F33" s="460"/>
      <c r="G33" s="460"/>
      <c r="H33" s="460"/>
      <c r="I33" s="460"/>
      <c r="J33" s="460"/>
      <c r="K33" s="460"/>
      <c r="L33" s="460"/>
      <c r="M33" s="460"/>
    </row>
    <row r="34" spans="1:15" s="369" customFormat="1">
      <c r="A34" s="461" t="s">
        <v>239</v>
      </c>
      <c r="B34" s="926"/>
      <c r="C34" s="460"/>
      <c r="D34" s="460"/>
      <c r="E34" s="460"/>
      <c r="F34" s="460"/>
      <c r="G34" s="460"/>
      <c r="H34" s="460"/>
      <c r="I34" s="460"/>
      <c r="J34" s="460"/>
      <c r="K34" s="460"/>
      <c r="L34" s="460"/>
      <c r="M34" s="460"/>
    </row>
    <row r="35" spans="1:15" s="369" customFormat="1" ht="23.25" customHeight="1">
      <c r="A35" s="462" t="s">
        <v>162</v>
      </c>
      <c r="B35" s="462" t="s">
        <v>163</v>
      </c>
      <c r="C35" s="1112" t="s">
        <v>587</v>
      </c>
      <c r="D35" s="1113"/>
      <c r="E35" s="1113"/>
      <c r="F35" s="1113"/>
      <c r="G35" s="1113"/>
      <c r="H35" s="1113"/>
      <c r="I35" s="1112" t="s">
        <v>586</v>
      </c>
      <c r="J35" s="1113"/>
      <c r="K35" s="1113"/>
      <c r="L35" s="1113"/>
      <c r="M35" s="1113"/>
      <c r="N35" s="1114"/>
      <c r="O35" s="462"/>
    </row>
    <row r="36" spans="1:15" s="369" customFormat="1">
      <c r="A36" s="463"/>
      <c r="B36" s="464"/>
      <c r="C36" s="1198" t="s">
        <v>49</v>
      </c>
      <c r="D36" s="1198"/>
      <c r="E36" s="1198"/>
      <c r="F36" s="1198" t="s">
        <v>588</v>
      </c>
      <c r="G36" s="1198"/>
      <c r="H36" s="1198"/>
      <c r="I36" s="1199" t="s">
        <v>49</v>
      </c>
      <c r="J36" s="1200"/>
      <c r="K36" s="1200"/>
      <c r="L36" s="1200"/>
      <c r="M36" s="1200"/>
      <c r="N36" s="1201"/>
      <c r="O36" s="463" t="s">
        <v>164</v>
      </c>
    </row>
    <row r="37" spans="1:15" s="369" customFormat="1" ht="21.75" customHeight="1">
      <c r="A37" s="463"/>
      <c r="B37" s="463"/>
      <c r="C37" s="1011" t="s">
        <v>0</v>
      </c>
      <c r="D37" s="101" t="s">
        <v>215</v>
      </c>
      <c r="E37" s="101" t="s">
        <v>216</v>
      </c>
      <c r="F37" s="1011" t="s">
        <v>0</v>
      </c>
      <c r="G37" s="101" t="s">
        <v>215</v>
      </c>
      <c r="H37" s="101" t="s">
        <v>216</v>
      </c>
      <c r="I37" s="1193" t="s">
        <v>0</v>
      </c>
      <c r="J37" s="1193" t="s">
        <v>215</v>
      </c>
      <c r="K37" s="1195" t="s">
        <v>216</v>
      </c>
      <c r="L37" s="1196"/>
      <c r="M37" s="1196"/>
      <c r="N37" s="1197"/>
      <c r="O37" s="465"/>
    </row>
    <row r="38" spans="1:15" s="369" customFormat="1">
      <c r="A38" s="466"/>
      <c r="B38" s="466"/>
      <c r="C38" s="1012"/>
      <c r="D38" s="149"/>
      <c r="E38" s="149"/>
      <c r="F38" s="1012"/>
      <c r="G38" s="149"/>
      <c r="H38" s="149"/>
      <c r="I38" s="1194"/>
      <c r="J38" s="1194"/>
      <c r="K38" s="680" t="s">
        <v>0</v>
      </c>
      <c r="L38" s="467" t="s">
        <v>253</v>
      </c>
      <c r="M38" s="467" t="s">
        <v>256</v>
      </c>
      <c r="N38" s="467" t="s">
        <v>256</v>
      </c>
      <c r="O38" s="464"/>
    </row>
    <row r="39" spans="1:15" s="369" customFormat="1">
      <c r="A39" s="463"/>
      <c r="B39" s="468" t="s">
        <v>165</v>
      </c>
      <c r="C39" s="469">
        <f>+D39+E39</f>
        <v>0</v>
      </c>
      <c r="D39" s="469">
        <f>+D40+D43+D46</f>
        <v>0</v>
      </c>
      <c r="E39" s="469">
        <f>+E40+E43+E46</f>
        <v>0</v>
      </c>
      <c r="F39" s="469">
        <f>+F40+F43+F46</f>
        <v>0</v>
      </c>
      <c r="G39" s="469">
        <f>+G40+G43+G46</f>
        <v>0</v>
      </c>
      <c r="H39" s="469">
        <f>+H40+H43+H46</f>
        <v>0</v>
      </c>
      <c r="I39" s="469">
        <f>+J39+K39</f>
        <v>0</v>
      </c>
      <c r="J39" s="469">
        <f>+J40+J43+J46</f>
        <v>0</v>
      </c>
      <c r="K39" s="469">
        <f>+L39+M39</f>
        <v>0</v>
      </c>
      <c r="L39" s="469"/>
      <c r="M39" s="469">
        <f>+M40+M43+M46</f>
        <v>0</v>
      </c>
      <c r="N39" s="469">
        <f>+N40+N43+N46</f>
        <v>0</v>
      </c>
      <c r="O39" s="464"/>
    </row>
    <row r="40" spans="1:15" s="474" customFormat="1">
      <c r="A40" s="470"/>
      <c r="B40" s="471" t="s">
        <v>166</v>
      </c>
      <c r="C40" s="472">
        <f>+D40+E40</f>
        <v>0</v>
      </c>
      <c r="D40" s="472">
        <f>SUM(D41:D42)</f>
        <v>0</v>
      </c>
      <c r="E40" s="472">
        <f>SUM(E41:E42)</f>
        <v>0</v>
      </c>
      <c r="F40" s="472">
        <f>SUM(F41:F42)</f>
        <v>0</v>
      </c>
      <c r="G40" s="472">
        <f>SUM(G41:G42)</f>
        <v>0</v>
      </c>
      <c r="H40" s="472">
        <f>SUM(H41:H42)</f>
        <v>0</v>
      </c>
      <c r="I40" s="472">
        <f>+J40+K40</f>
        <v>0</v>
      </c>
      <c r="J40" s="472">
        <f>SUM(J41:J42)</f>
        <v>0</v>
      </c>
      <c r="K40" s="472">
        <f>+L40+M40+N40</f>
        <v>0</v>
      </c>
      <c r="L40" s="472"/>
      <c r="M40" s="472">
        <f>SUM(M41:M42)</f>
        <v>0</v>
      </c>
      <c r="N40" s="472">
        <f>SUM(N41:N42)</f>
        <v>0</v>
      </c>
      <c r="O40" s="473"/>
    </row>
    <row r="41" spans="1:15" s="369" customFormat="1">
      <c r="A41" s="155"/>
      <c r="B41" s="475"/>
      <c r="C41" s="145">
        <f>+D41+E41</f>
        <v>0</v>
      </c>
      <c r="D41" s="145"/>
      <c r="E41" s="145"/>
      <c r="F41" s="145"/>
      <c r="G41" s="145"/>
      <c r="H41" s="145"/>
      <c r="I41" s="145">
        <f>+J41+K41</f>
        <v>0</v>
      </c>
      <c r="J41" s="145"/>
      <c r="K41" s="145">
        <f>+L41+M41+N41</f>
        <v>0</v>
      </c>
      <c r="L41" s="145"/>
      <c r="M41" s="145"/>
      <c r="N41" s="145"/>
      <c r="O41" s="464"/>
    </row>
    <row r="42" spans="1:15" s="369" customFormat="1">
      <c r="A42" s="155"/>
      <c r="B42" s="475"/>
      <c r="C42" s="145">
        <f>+D42+E42</f>
        <v>0</v>
      </c>
      <c r="D42" s="145"/>
      <c r="E42" s="145"/>
      <c r="F42" s="145"/>
      <c r="G42" s="145"/>
      <c r="H42" s="145"/>
      <c r="I42" s="145">
        <f t="shared" ref="I42:I50" si="4">+J42+K42</f>
        <v>0</v>
      </c>
      <c r="J42" s="145"/>
      <c r="K42" s="145">
        <f t="shared" ref="K42:K49" si="5">+L42+M42+N42</f>
        <v>0</v>
      </c>
      <c r="L42" s="145"/>
      <c r="M42" s="145"/>
      <c r="N42" s="145"/>
      <c r="O42" s="464"/>
    </row>
    <row r="43" spans="1:15" s="476" customFormat="1">
      <c r="A43" s="470"/>
      <c r="B43" s="471" t="s">
        <v>167</v>
      </c>
      <c r="C43" s="472">
        <f t="shared" ref="C43:H43" si="6">SUM(C44:C45)</f>
        <v>0</v>
      </c>
      <c r="D43" s="472">
        <f t="shared" si="6"/>
        <v>0</v>
      </c>
      <c r="E43" s="472">
        <f t="shared" si="6"/>
        <v>0</v>
      </c>
      <c r="F43" s="472">
        <f t="shared" si="6"/>
        <v>0</v>
      </c>
      <c r="G43" s="472">
        <f t="shared" si="6"/>
        <v>0</v>
      </c>
      <c r="H43" s="472">
        <f t="shared" si="6"/>
        <v>0</v>
      </c>
      <c r="I43" s="145">
        <f t="shared" si="4"/>
        <v>0</v>
      </c>
      <c r="J43" s="472">
        <f t="shared" ref="J43" si="7">SUM(J44:J45)</f>
        <v>0</v>
      </c>
      <c r="K43" s="145">
        <f t="shared" si="5"/>
        <v>0</v>
      </c>
      <c r="L43" s="472"/>
      <c r="M43" s="472">
        <f t="shared" ref="M43:N43" si="8">SUM(M44:M45)</f>
        <v>0</v>
      </c>
      <c r="N43" s="472">
        <f t="shared" si="8"/>
        <v>0</v>
      </c>
      <c r="O43" s="473"/>
    </row>
    <row r="44" spans="1:15">
      <c r="A44" s="155"/>
      <c r="B44" s="475"/>
      <c r="C44" s="145">
        <f>+D44+E44</f>
        <v>0</v>
      </c>
      <c r="D44" s="145"/>
      <c r="E44" s="145"/>
      <c r="F44" s="145"/>
      <c r="G44" s="145"/>
      <c r="H44" s="145"/>
      <c r="I44" s="145">
        <f t="shared" si="4"/>
        <v>0</v>
      </c>
      <c r="J44" s="145"/>
      <c r="K44" s="145">
        <f t="shared" si="5"/>
        <v>0</v>
      </c>
      <c r="L44" s="145"/>
      <c r="M44" s="145"/>
      <c r="N44" s="145"/>
      <c r="O44" s="477"/>
    </row>
    <row r="45" spans="1:15">
      <c r="A45" s="155"/>
      <c r="B45" s="475"/>
      <c r="C45" s="145">
        <f>+D45+E45</f>
        <v>0</v>
      </c>
      <c r="D45" s="145"/>
      <c r="E45" s="145"/>
      <c r="F45" s="145"/>
      <c r="G45" s="145"/>
      <c r="H45" s="145"/>
      <c r="I45" s="145">
        <f t="shared" si="4"/>
        <v>0</v>
      </c>
      <c r="J45" s="145"/>
      <c r="K45" s="145">
        <f t="shared" si="5"/>
        <v>0</v>
      </c>
      <c r="L45" s="145"/>
      <c r="M45" s="145"/>
      <c r="N45" s="145"/>
      <c r="O45" s="477"/>
    </row>
    <row r="46" spans="1:15" s="479" customFormat="1">
      <c r="A46" s="470"/>
      <c r="B46" s="471" t="s">
        <v>168</v>
      </c>
      <c r="C46" s="472">
        <f t="shared" ref="C46:H46" si="9">SUM(C47:C50)</f>
        <v>0</v>
      </c>
      <c r="D46" s="472">
        <f t="shared" si="9"/>
        <v>0</v>
      </c>
      <c r="E46" s="472">
        <f t="shared" si="9"/>
        <v>0</v>
      </c>
      <c r="F46" s="472">
        <f t="shared" si="9"/>
        <v>0</v>
      </c>
      <c r="G46" s="472">
        <f t="shared" si="9"/>
        <v>0</v>
      </c>
      <c r="H46" s="472">
        <f t="shared" si="9"/>
        <v>0</v>
      </c>
      <c r="I46" s="145">
        <f t="shared" si="4"/>
        <v>0</v>
      </c>
      <c r="J46" s="472">
        <f t="shared" ref="J46" si="10">SUM(J47:J50)</f>
        <v>0</v>
      </c>
      <c r="K46" s="145">
        <f t="shared" si="5"/>
        <v>0</v>
      </c>
      <c r="L46" s="472"/>
      <c r="M46" s="472">
        <f t="shared" ref="M46:N46" si="11">SUM(M47:M50)</f>
        <v>0</v>
      </c>
      <c r="N46" s="472">
        <f t="shared" si="11"/>
        <v>0</v>
      </c>
      <c r="O46" s="478"/>
    </row>
    <row r="47" spans="1:15" s="82" customFormat="1">
      <c r="A47" s="158"/>
      <c r="B47" s="475"/>
      <c r="C47" s="145">
        <f>+D47+E47</f>
        <v>0</v>
      </c>
      <c r="D47" s="480"/>
      <c r="E47" s="480"/>
      <c r="F47" s="480"/>
      <c r="G47" s="480"/>
      <c r="H47" s="480"/>
      <c r="I47" s="145">
        <f t="shared" si="4"/>
        <v>0</v>
      </c>
      <c r="J47" s="480"/>
      <c r="K47" s="145">
        <f t="shared" si="5"/>
        <v>0</v>
      </c>
      <c r="L47" s="480"/>
      <c r="M47" s="480"/>
      <c r="N47" s="480"/>
      <c r="O47" s="475"/>
    </row>
    <row r="48" spans="1:15" s="82" customFormat="1">
      <c r="A48" s="158"/>
      <c r="B48" s="475"/>
      <c r="C48" s="145">
        <f>+D48+E48</f>
        <v>0</v>
      </c>
      <c r="D48" s="480"/>
      <c r="E48" s="480"/>
      <c r="F48" s="480"/>
      <c r="G48" s="480"/>
      <c r="H48" s="480"/>
      <c r="I48" s="145">
        <f t="shared" si="4"/>
        <v>0</v>
      </c>
      <c r="J48" s="480"/>
      <c r="K48" s="145">
        <f t="shared" si="5"/>
        <v>0</v>
      </c>
      <c r="L48" s="480"/>
      <c r="M48" s="480"/>
      <c r="N48" s="480"/>
      <c r="O48" s="475"/>
    </row>
    <row r="49" spans="1:15" s="82" customFormat="1">
      <c r="A49" s="158"/>
      <c r="B49" s="475"/>
      <c r="C49" s="145">
        <f>+D49+E49</f>
        <v>0</v>
      </c>
      <c r="D49" s="480"/>
      <c r="E49" s="480"/>
      <c r="F49" s="480"/>
      <c r="G49" s="480"/>
      <c r="H49" s="480"/>
      <c r="I49" s="145">
        <f t="shared" si="4"/>
        <v>0</v>
      </c>
      <c r="J49" s="480"/>
      <c r="K49" s="145">
        <f t="shared" si="5"/>
        <v>0</v>
      </c>
      <c r="L49" s="480"/>
      <c r="M49" s="480"/>
      <c r="N49" s="480"/>
      <c r="O49" s="475"/>
    </row>
    <row r="50" spans="1:15" s="82" customFormat="1">
      <c r="A50" s="481"/>
      <c r="B50" s="482"/>
      <c r="C50" s="483">
        <f>+D50+E50</f>
        <v>0</v>
      </c>
      <c r="D50" s="484"/>
      <c r="E50" s="484"/>
      <c r="F50" s="484"/>
      <c r="G50" s="484"/>
      <c r="H50" s="484"/>
      <c r="I50" s="483">
        <f t="shared" si="4"/>
        <v>0</v>
      </c>
      <c r="J50" s="484"/>
      <c r="K50" s="483">
        <f>+L50+M50+N50</f>
        <v>0</v>
      </c>
      <c r="L50" s="484"/>
      <c r="M50" s="484"/>
      <c r="N50" s="484"/>
      <c r="O50" s="482"/>
    </row>
  </sheetData>
  <mergeCells count="16">
    <mergeCell ref="I13:I14"/>
    <mergeCell ref="J13:J14"/>
    <mergeCell ref="C11:H11"/>
    <mergeCell ref="C12:E12"/>
    <mergeCell ref="F12:H12"/>
    <mergeCell ref="I11:N11"/>
    <mergeCell ref="I12:N12"/>
    <mergeCell ref="K13:N13"/>
    <mergeCell ref="I37:I38"/>
    <mergeCell ref="J37:J38"/>
    <mergeCell ref="K37:N37"/>
    <mergeCell ref="C35:H35"/>
    <mergeCell ref="I35:N35"/>
    <mergeCell ref="C36:E36"/>
    <mergeCell ref="F36:H36"/>
    <mergeCell ref="I36:N36"/>
  </mergeCells>
  <pageMargins left="0.21" right="0.27559055118110237" top="0.68" bottom="0.44" header="0.51181102362204722" footer="0.15"/>
  <pageSetup paperSize="9" scale="84" fitToHeight="0" orientation="landscape" horizontalDpi="360" r:id="rId1"/>
  <headerFooter alignWithMargins="0">
    <oddFooter>&amp;R&amp;10&amp;F/&amp;A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  <pageSetUpPr fitToPage="1"/>
  </sheetPr>
  <dimension ref="A1:O26"/>
  <sheetViews>
    <sheetView showGridLines="0" zoomScaleNormal="100" zoomScaleSheetLayoutView="80" workbookViewId="0">
      <selection activeCell="F7" sqref="F7"/>
    </sheetView>
  </sheetViews>
  <sheetFormatPr defaultRowHeight="21"/>
  <cols>
    <col min="1" max="1" width="9.28515625" style="83" customWidth="1"/>
    <col min="2" max="2" width="27.42578125" style="83" customWidth="1"/>
    <col min="3" max="3" width="14.42578125" style="83" customWidth="1"/>
    <col min="4" max="4" width="15.7109375" style="83" customWidth="1"/>
    <col min="5" max="7" width="12.42578125" style="83" customWidth="1"/>
    <col min="8" max="8" width="13.42578125" style="83" customWidth="1"/>
    <col min="9" max="12" width="9.140625" style="83"/>
    <col min="13" max="14" width="12.42578125" style="83" customWidth="1"/>
    <col min="15" max="15" width="24.5703125" style="83" customWidth="1"/>
    <col min="16" max="257" width="9.140625" style="83"/>
    <col min="258" max="258" width="8.28515625" style="83" customWidth="1"/>
    <col min="259" max="259" width="27.42578125" style="83" customWidth="1"/>
    <col min="260" max="260" width="14.42578125" style="83" customWidth="1"/>
    <col min="261" max="261" width="15.7109375" style="83" customWidth="1"/>
    <col min="262" max="264" width="12.42578125" style="83" customWidth="1"/>
    <col min="265" max="265" width="28.5703125" style="83" customWidth="1"/>
    <col min="266" max="513" width="9.140625" style="83"/>
    <col min="514" max="514" width="8.28515625" style="83" customWidth="1"/>
    <col min="515" max="515" width="27.42578125" style="83" customWidth="1"/>
    <col min="516" max="516" width="14.42578125" style="83" customWidth="1"/>
    <col min="517" max="517" width="15.7109375" style="83" customWidth="1"/>
    <col min="518" max="520" width="12.42578125" style="83" customWidth="1"/>
    <col min="521" max="521" width="28.5703125" style="83" customWidth="1"/>
    <col min="522" max="769" width="9.140625" style="83"/>
    <col min="770" max="770" width="8.28515625" style="83" customWidth="1"/>
    <col min="771" max="771" width="27.42578125" style="83" customWidth="1"/>
    <col min="772" max="772" width="14.42578125" style="83" customWidth="1"/>
    <col min="773" max="773" width="15.7109375" style="83" customWidth="1"/>
    <col min="774" max="776" width="12.42578125" style="83" customWidth="1"/>
    <col min="777" max="777" width="28.5703125" style="83" customWidth="1"/>
    <col min="778" max="1025" width="9.140625" style="83"/>
    <col min="1026" max="1026" width="8.28515625" style="83" customWidth="1"/>
    <col min="1027" max="1027" width="27.42578125" style="83" customWidth="1"/>
    <col min="1028" max="1028" width="14.42578125" style="83" customWidth="1"/>
    <col min="1029" max="1029" width="15.7109375" style="83" customWidth="1"/>
    <col min="1030" max="1032" width="12.42578125" style="83" customWidth="1"/>
    <col min="1033" max="1033" width="28.5703125" style="83" customWidth="1"/>
    <col min="1034" max="1281" width="9.140625" style="83"/>
    <col min="1282" max="1282" width="8.28515625" style="83" customWidth="1"/>
    <col min="1283" max="1283" width="27.42578125" style="83" customWidth="1"/>
    <col min="1284" max="1284" width="14.42578125" style="83" customWidth="1"/>
    <col min="1285" max="1285" width="15.7109375" style="83" customWidth="1"/>
    <col min="1286" max="1288" width="12.42578125" style="83" customWidth="1"/>
    <col min="1289" max="1289" width="28.5703125" style="83" customWidth="1"/>
    <col min="1290" max="1537" width="9.140625" style="83"/>
    <col min="1538" max="1538" width="8.28515625" style="83" customWidth="1"/>
    <col min="1539" max="1539" width="27.42578125" style="83" customWidth="1"/>
    <col min="1540" max="1540" width="14.42578125" style="83" customWidth="1"/>
    <col min="1541" max="1541" width="15.7109375" style="83" customWidth="1"/>
    <col min="1542" max="1544" width="12.42578125" style="83" customWidth="1"/>
    <col min="1545" max="1545" width="28.5703125" style="83" customWidth="1"/>
    <col min="1546" max="1793" width="9.140625" style="83"/>
    <col min="1794" max="1794" width="8.28515625" style="83" customWidth="1"/>
    <col min="1795" max="1795" width="27.42578125" style="83" customWidth="1"/>
    <col min="1796" max="1796" width="14.42578125" style="83" customWidth="1"/>
    <col min="1797" max="1797" width="15.7109375" style="83" customWidth="1"/>
    <col min="1798" max="1800" width="12.42578125" style="83" customWidth="1"/>
    <col min="1801" max="1801" width="28.5703125" style="83" customWidth="1"/>
    <col min="1802" max="2049" width="9.140625" style="83"/>
    <col min="2050" max="2050" width="8.28515625" style="83" customWidth="1"/>
    <col min="2051" max="2051" width="27.42578125" style="83" customWidth="1"/>
    <col min="2052" max="2052" width="14.42578125" style="83" customWidth="1"/>
    <col min="2053" max="2053" width="15.7109375" style="83" customWidth="1"/>
    <col min="2054" max="2056" width="12.42578125" style="83" customWidth="1"/>
    <col min="2057" max="2057" width="28.5703125" style="83" customWidth="1"/>
    <col min="2058" max="2305" width="9.140625" style="83"/>
    <col min="2306" max="2306" width="8.28515625" style="83" customWidth="1"/>
    <col min="2307" max="2307" width="27.42578125" style="83" customWidth="1"/>
    <col min="2308" max="2308" width="14.42578125" style="83" customWidth="1"/>
    <col min="2309" max="2309" width="15.7109375" style="83" customWidth="1"/>
    <col min="2310" max="2312" width="12.42578125" style="83" customWidth="1"/>
    <col min="2313" max="2313" width="28.5703125" style="83" customWidth="1"/>
    <col min="2314" max="2561" width="9.140625" style="83"/>
    <col min="2562" max="2562" width="8.28515625" style="83" customWidth="1"/>
    <col min="2563" max="2563" width="27.42578125" style="83" customWidth="1"/>
    <col min="2564" max="2564" width="14.42578125" style="83" customWidth="1"/>
    <col min="2565" max="2565" width="15.7109375" style="83" customWidth="1"/>
    <col min="2566" max="2568" width="12.42578125" style="83" customWidth="1"/>
    <col min="2569" max="2569" width="28.5703125" style="83" customWidth="1"/>
    <col min="2570" max="2817" width="9.140625" style="83"/>
    <col min="2818" max="2818" width="8.28515625" style="83" customWidth="1"/>
    <col min="2819" max="2819" width="27.42578125" style="83" customWidth="1"/>
    <col min="2820" max="2820" width="14.42578125" style="83" customWidth="1"/>
    <col min="2821" max="2821" width="15.7109375" style="83" customWidth="1"/>
    <col min="2822" max="2824" width="12.42578125" style="83" customWidth="1"/>
    <col min="2825" max="2825" width="28.5703125" style="83" customWidth="1"/>
    <col min="2826" max="3073" width="9.140625" style="83"/>
    <col min="3074" max="3074" width="8.28515625" style="83" customWidth="1"/>
    <col min="3075" max="3075" width="27.42578125" style="83" customWidth="1"/>
    <col min="3076" max="3076" width="14.42578125" style="83" customWidth="1"/>
    <col min="3077" max="3077" width="15.7109375" style="83" customWidth="1"/>
    <col min="3078" max="3080" width="12.42578125" style="83" customWidth="1"/>
    <col min="3081" max="3081" width="28.5703125" style="83" customWidth="1"/>
    <col min="3082" max="3329" width="9.140625" style="83"/>
    <col min="3330" max="3330" width="8.28515625" style="83" customWidth="1"/>
    <col min="3331" max="3331" width="27.42578125" style="83" customWidth="1"/>
    <col min="3332" max="3332" width="14.42578125" style="83" customWidth="1"/>
    <col min="3333" max="3333" width="15.7109375" style="83" customWidth="1"/>
    <col min="3334" max="3336" width="12.42578125" style="83" customWidth="1"/>
    <col min="3337" max="3337" width="28.5703125" style="83" customWidth="1"/>
    <col min="3338" max="3585" width="9.140625" style="83"/>
    <col min="3586" max="3586" width="8.28515625" style="83" customWidth="1"/>
    <col min="3587" max="3587" width="27.42578125" style="83" customWidth="1"/>
    <col min="3588" max="3588" width="14.42578125" style="83" customWidth="1"/>
    <col min="3589" max="3589" width="15.7109375" style="83" customWidth="1"/>
    <col min="3590" max="3592" width="12.42578125" style="83" customWidth="1"/>
    <col min="3593" max="3593" width="28.5703125" style="83" customWidth="1"/>
    <col min="3594" max="3841" width="9.140625" style="83"/>
    <col min="3842" max="3842" width="8.28515625" style="83" customWidth="1"/>
    <col min="3843" max="3843" width="27.42578125" style="83" customWidth="1"/>
    <col min="3844" max="3844" width="14.42578125" style="83" customWidth="1"/>
    <col min="3845" max="3845" width="15.7109375" style="83" customWidth="1"/>
    <col min="3846" max="3848" width="12.42578125" style="83" customWidth="1"/>
    <col min="3849" max="3849" width="28.5703125" style="83" customWidth="1"/>
    <col min="3850" max="4097" width="9.140625" style="83"/>
    <col min="4098" max="4098" width="8.28515625" style="83" customWidth="1"/>
    <col min="4099" max="4099" width="27.42578125" style="83" customWidth="1"/>
    <col min="4100" max="4100" width="14.42578125" style="83" customWidth="1"/>
    <col min="4101" max="4101" width="15.7109375" style="83" customWidth="1"/>
    <col min="4102" max="4104" width="12.42578125" style="83" customWidth="1"/>
    <col min="4105" max="4105" width="28.5703125" style="83" customWidth="1"/>
    <col min="4106" max="4353" width="9.140625" style="83"/>
    <col min="4354" max="4354" width="8.28515625" style="83" customWidth="1"/>
    <col min="4355" max="4355" width="27.42578125" style="83" customWidth="1"/>
    <col min="4356" max="4356" width="14.42578125" style="83" customWidth="1"/>
    <col min="4357" max="4357" width="15.7109375" style="83" customWidth="1"/>
    <col min="4358" max="4360" width="12.42578125" style="83" customWidth="1"/>
    <col min="4361" max="4361" width="28.5703125" style="83" customWidth="1"/>
    <col min="4362" max="4609" width="9.140625" style="83"/>
    <col min="4610" max="4610" width="8.28515625" style="83" customWidth="1"/>
    <col min="4611" max="4611" width="27.42578125" style="83" customWidth="1"/>
    <col min="4612" max="4612" width="14.42578125" style="83" customWidth="1"/>
    <col min="4613" max="4613" width="15.7109375" style="83" customWidth="1"/>
    <col min="4614" max="4616" width="12.42578125" style="83" customWidth="1"/>
    <col min="4617" max="4617" width="28.5703125" style="83" customWidth="1"/>
    <col min="4618" max="4865" width="9.140625" style="83"/>
    <col min="4866" max="4866" width="8.28515625" style="83" customWidth="1"/>
    <col min="4867" max="4867" width="27.42578125" style="83" customWidth="1"/>
    <col min="4868" max="4868" width="14.42578125" style="83" customWidth="1"/>
    <col min="4869" max="4869" width="15.7109375" style="83" customWidth="1"/>
    <col min="4870" max="4872" width="12.42578125" style="83" customWidth="1"/>
    <col min="4873" max="4873" width="28.5703125" style="83" customWidth="1"/>
    <col min="4874" max="5121" width="9.140625" style="83"/>
    <col min="5122" max="5122" width="8.28515625" style="83" customWidth="1"/>
    <col min="5123" max="5123" width="27.42578125" style="83" customWidth="1"/>
    <col min="5124" max="5124" width="14.42578125" style="83" customWidth="1"/>
    <col min="5125" max="5125" width="15.7109375" style="83" customWidth="1"/>
    <col min="5126" max="5128" width="12.42578125" style="83" customWidth="1"/>
    <col min="5129" max="5129" width="28.5703125" style="83" customWidth="1"/>
    <col min="5130" max="5377" width="9.140625" style="83"/>
    <col min="5378" max="5378" width="8.28515625" style="83" customWidth="1"/>
    <col min="5379" max="5379" width="27.42578125" style="83" customWidth="1"/>
    <col min="5380" max="5380" width="14.42578125" style="83" customWidth="1"/>
    <col min="5381" max="5381" width="15.7109375" style="83" customWidth="1"/>
    <col min="5382" max="5384" width="12.42578125" style="83" customWidth="1"/>
    <col min="5385" max="5385" width="28.5703125" style="83" customWidth="1"/>
    <col min="5386" max="5633" width="9.140625" style="83"/>
    <col min="5634" max="5634" width="8.28515625" style="83" customWidth="1"/>
    <col min="5635" max="5635" width="27.42578125" style="83" customWidth="1"/>
    <col min="5636" max="5636" width="14.42578125" style="83" customWidth="1"/>
    <col min="5637" max="5637" width="15.7109375" style="83" customWidth="1"/>
    <col min="5638" max="5640" width="12.42578125" style="83" customWidth="1"/>
    <col min="5641" max="5641" width="28.5703125" style="83" customWidth="1"/>
    <col min="5642" max="5889" width="9.140625" style="83"/>
    <col min="5890" max="5890" width="8.28515625" style="83" customWidth="1"/>
    <col min="5891" max="5891" width="27.42578125" style="83" customWidth="1"/>
    <col min="5892" max="5892" width="14.42578125" style="83" customWidth="1"/>
    <col min="5893" max="5893" width="15.7109375" style="83" customWidth="1"/>
    <col min="5894" max="5896" width="12.42578125" style="83" customWidth="1"/>
    <col min="5897" max="5897" width="28.5703125" style="83" customWidth="1"/>
    <col min="5898" max="6145" width="9.140625" style="83"/>
    <col min="6146" max="6146" width="8.28515625" style="83" customWidth="1"/>
    <col min="6147" max="6147" width="27.42578125" style="83" customWidth="1"/>
    <col min="6148" max="6148" width="14.42578125" style="83" customWidth="1"/>
    <col min="6149" max="6149" width="15.7109375" style="83" customWidth="1"/>
    <col min="6150" max="6152" width="12.42578125" style="83" customWidth="1"/>
    <col min="6153" max="6153" width="28.5703125" style="83" customWidth="1"/>
    <col min="6154" max="6401" width="9.140625" style="83"/>
    <col min="6402" max="6402" width="8.28515625" style="83" customWidth="1"/>
    <col min="6403" max="6403" width="27.42578125" style="83" customWidth="1"/>
    <col min="6404" max="6404" width="14.42578125" style="83" customWidth="1"/>
    <col min="6405" max="6405" width="15.7109375" style="83" customWidth="1"/>
    <col min="6406" max="6408" width="12.42578125" style="83" customWidth="1"/>
    <col min="6409" max="6409" width="28.5703125" style="83" customWidth="1"/>
    <col min="6410" max="6657" width="9.140625" style="83"/>
    <col min="6658" max="6658" width="8.28515625" style="83" customWidth="1"/>
    <col min="6659" max="6659" width="27.42578125" style="83" customWidth="1"/>
    <col min="6660" max="6660" width="14.42578125" style="83" customWidth="1"/>
    <col min="6661" max="6661" width="15.7109375" style="83" customWidth="1"/>
    <col min="6662" max="6664" width="12.42578125" style="83" customWidth="1"/>
    <col min="6665" max="6665" width="28.5703125" style="83" customWidth="1"/>
    <col min="6666" max="6913" width="9.140625" style="83"/>
    <col min="6914" max="6914" width="8.28515625" style="83" customWidth="1"/>
    <col min="6915" max="6915" width="27.42578125" style="83" customWidth="1"/>
    <col min="6916" max="6916" width="14.42578125" style="83" customWidth="1"/>
    <col min="6917" max="6917" width="15.7109375" style="83" customWidth="1"/>
    <col min="6918" max="6920" width="12.42578125" style="83" customWidth="1"/>
    <col min="6921" max="6921" width="28.5703125" style="83" customWidth="1"/>
    <col min="6922" max="7169" width="9.140625" style="83"/>
    <col min="7170" max="7170" width="8.28515625" style="83" customWidth="1"/>
    <col min="7171" max="7171" width="27.42578125" style="83" customWidth="1"/>
    <col min="7172" max="7172" width="14.42578125" style="83" customWidth="1"/>
    <col min="7173" max="7173" width="15.7109375" style="83" customWidth="1"/>
    <col min="7174" max="7176" width="12.42578125" style="83" customWidth="1"/>
    <col min="7177" max="7177" width="28.5703125" style="83" customWidth="1"/>
    <col min="7178" max="7425" width="9.140625" style="83"/>
    <col min="7426" max="7426" width="8.28515625" style="83" customWidth="1"/>
    <col min="7427" max="7427" width="27.42578125" style="83" customWidth="1"/>
    <col min="7428" max="7428" width="14.42578125" style="83" customWidth="1"/>
    <col min="7429" max="7429" width="15.7109375" style="83" customWidth="1"/>
    <col min="7430" max="7432" width="12.42578125" style="83" customWidth="1"/>
    <col min="7433" max="7433" width="28.5703125" style="83" customWidth="1"/>
    <col min="7434" max="7681" width="9.140625" style="83"/>
    <col min="7682" max="7682" width="8.28515625" style="83" customWidth="1"/>
    <col min="7683" max="7683" width="27.42578125" style="83" customWidth="1"/>
    <col min="7684" max="7684" width="14.42578125" style="83" customWidth="1"/>
    <col min="7685" max="7685" width="15.7109375" style="83" customWidth="1"/>
    <col min="7686" max="7688" width="12.42578125" style="83" customWidth="1"/>
    <col min="7689" max="7689" width="28.5703125" style="83" customWidth="1"/>
    <col min="7690" max="7937" width="9.140625" style="83"/>
    <col min="7938" max="7938" width="8.28515625" style="83" customWidth="1"/>
    <col min="7939" max="7939" width="27.42578125" style="83" customWidth="1"/>
    <col min="7940" max="7940" width="14.42578125" style="83" customWidth="1"/>
    <col min="7941" max="7941" width="15.7109375" style="83" customWidth="1"/>
    <col min="7942" max="7944" width="12.42578125" style="83" customWidth="1"/>
    <col min="7945" max="7945" width="28.5703125" style="83" customWidth="1"/>
    <col min="7946" max="8193" width="9.140625" style="83"/>
    <col min="8194" max="8194" width="8.28515625" style="83" customWidth="1"/>
    <col min="8195" max="8195" width="27.42578125" style="83" customWidth="1"/>
    <col min="8196" max="8196" width="14.42578125" style="83" customWidth="1"/>
    <col min="8197" max="8197" width="15.7109375" style="83" customWidth="1"/>
    <col min="8198" max="8200" width="12.42578125" style="83" customWidth="1"/>
    <col min="8201" max="8201" width="28.5703125" style="83" customWidth="1"/>
    <col min="8202" max="8449" width="9.140625" style="83"/>
    <col min="8450" max="8450" width="8.28515625" style="83" customWidth="1"/>
    <col min="8451" max="8451" width="27.42578125" style="83" customWidth="1"/>
    <col min="8452" max="8452" width="14.42578125" style="83" customWidth="1"/>
    <col min="8453" max="8453" width="15.7109375" style="83" customWidth="1"/>
    <col min="8454" max="8456" width="12.42578125" style="83" customWidth="1"/>
    <col min="8457" max="8457" width="28.5703125" style="83" customWidth="1"/>
    <col min="8458" max="8705" width="9.140625" style="83"/>
    <col min="8706" max="8706" width="8.28515625" style="83" customWidth="1"/>
    <col min="8707" max="8707" width="27.42578125" style="83" customWidth="1"/>
    <col min="8708" max="8708" width="14.42578125" style="83" customWidth="1"/>
    <col min="8709" max="8709" width="15.7109375" style="83" customWidth="1"/>
    <col min="8710" max="8712" width="12.42578125" style="83" customWidth="1"/>
    <col min="8713" max="8713" width="28.5703125" style="83" customWidth="1"/>
    <col min="8714" max="8961" width="9.140625" style="83"/>
    <col min="8962" max="8962" width="8.28515625" style="83" customWidth="1"/>
    <col min="8963" max="8963" width="27.42578125" style="83" customWidth="1"/>
    <col min="8964" max="8964" width="14.42578125" style="83" customWidth="1"/>
    <col min="8965" max="8965" width="15.7109375" style="83" customWidth="1"/>
    <col min="8966" max="8968" width="12.42578125" style="83" customWidth="1"/>
    <col min="8969" max="8969" width="28.5703125" style="83" customWidth="1"/>
    <col min="8970" max="9217" width="9.140625" style="83"/>
    <col min="9218" max="9218" width="8.28515625" style="83" customWidth="1"/>
    <col min="9219" max="9219" width="27.42578125" style="83" customWidth="1"/>
    <col min="9220" max="9220" width="14.42578125" style="83" customWidth="1"/>
    <col min="9221" max="9221" width="15.7109375" style="83" customWidth="1"/>
    <col min="9222" max="9224" width="12.42578125" style="83" customWidth="1"/>
    <col min="9225" max="9225" width="28.5703125" style="83" customWidth="1"/>
    <col min="9226" max="9473" width="9.140625" style="83"/>
    <col min="9474" max="9474" width="8.28515625" style="83" customWidth="1"/>
    <col min="9475" max="9475" width="27.42578125" style="83" customWidth="1"/>
    <col min="9476" max="9476" width="14.42578125" style="83" customWidth="1"/>
    <col min="9477" max="9477" width="15.7109375" style="83" customWidth="1"/>
    <col min="9478" max="9480" width="12.42578125" style="83" customWidth="1"/>
    <col min="9481" max="9481" width="28.5703125" style="83" customWidth="1"/>
    <col min="9482" max="9729" width="9.140625" style="83"/>
    <col min="9730" max="9730" width="8.28515625" style="83" customWidth="1"/>
    <col min="9731" max="9731" width="27.42578125" style="83" customWidth="1"/>
    <col min="9732" max="9732" width="14.42578125" style="83" customWidth="1"/>
    <col min="9733" max="9733" width="15.7109375" style="83" customWidth="1"/>
    <col min="9734" max="9736" width="12.42578125" style="83" customWidth="1"/>
    <col min="9737" max="9737" width="28.5703125" style="83" customWidth="1"/>
    <col min="9738" max="9985" width="9.140625" style="83"/>
    <col min="9986" max="9986" width="8.28515625" style="83" customWidth="1"/>
    <col min="9987" max="9987" width="27.42578125" style="83" customWidth="1"/>
    <col min="9988" max="9988" width="14.42578125" style="83" customWidth="1"/>
    <col min="9989" max="9989" width="15.7109375" style="83" customWidth="1"/>
    <col min="9990" max="9992" width="12.42578125" style="83" customWidth="1"/>
    <col min="9993" max="9993" width="28.5703125" style="83" customWidth="1"/>
    <col min="9994" max="10241" width="9.140625" style="83"/>
    <col min="10242" max="10242" width="8.28515625" style="83" customWidth="1"/>
    <col min="10243" max="10243" width="27.42578125" style="83" customWidth="1"/>
    <col min="10244" max="10244" width="14.42578125" style="83" customWidth="1"/>
    <col min="10245" max="10245" width="15.7109375" style="83" customWidth="1"/>
    <col min="10246" max="10248" width="12.42578125" style="83" customWidth="1"/>
    <col min="10249" max="10249" width="28.5703125" style="83" customWidth="1"/>
    <col min="10250" max="10497" width="9.140625" style="83"/>
    <col min="10498" max="10498" width="8.28515625" style="83" customWidth="1"/>
    <col min="10499" max="10499" width="27.42578125" style="83" customWidth="1"/>
    <col min="10500" max="10500" width="14.42578125" style="83" customWidth="1"/>
    <col min="10501" max="10501" width="15.7109375" style="83" customWidth="1"/>
    <col min="10502" max="10504" width="12.42578125" style="83" customWidth="1"/>
    <col min="10505" max="10505" width="28.5703125" style="83" customWidth="1"/>
    <col min="10506" max="10753" width="9.140625" style="83"/>
    <col min="10754" max="10754" width="8.28515625" style="83" customWidth="1"/>
    <col min="10755" max="10755" width="27.42578125" style="83" customWidth="1"/>
    <col min="10756" max="10756" width="14.42578125" style="83" customWidth="1"/>
    <col min="10757" max="10757" width="15.7109375" style="83" customWidth="1"/>
    <col min="10758" max="10760" width="12.42578125" style="83" customWidth="1"/>
    <col min="10761" max="10761" width="28.5703125" style="83" customWidth="1"/>
    <col min="10762" max="11009" width="9.140625" style="83"/>
    <col min="11010" max="11010" width="8.28515625" style="83" customWidth="1"/>
    <col min="11011" max="11011" width="27.42578125" style="83" customWidth="1"/>
    <col min="11012" max="11012" width="14.42578125" style="83" customWidth="1"/>
    <col min="11013" max="11013" width="15.7109375" style="83" customWidth="1"/>
    <col min="11014" max="11016" width="12.42578125" style="83" customWidth="1"/>
    <col min="11017" max="11017" width="28.5703125" style="83" customWidth="1"/>
    <col min="11018" max="11265" width="9.140625" style="83"/>
    <col min="11266" max="11266" width="8.28515625" style="83" customWidth="1"/>
    <col min="11267" max="11267" width="27.42578125" style="83" customWidth="1"/>
    <col min="11268" max="11268" width="14.42578125" style="83" customWidth="1"/>
    <col min="11269" max="11269" width="15.7109375" style="83" customWidth="1"/>
    <col min="11270" max="11272" width="12.42578125" style="83" customWidth="1"/>
    <col min="11273" max="11273" width="28.5703125" style="83" customWidth="1"/>
    <col min="11274" max="11521" width="9.140625" style="83"/>
    <col min="11522" max="11522" width="8.28515625" style="83" customWidth="1"/>
    <col min="11523" max="11523" width="27.42578125" style="83" customWidth="1"/>
    <col min="11524" max="11524" width="14.42578125" style="83" customWidth="1"/>
    <col min="11525" max="11525" width="15.7109375" style="83" customWidth="1"/>
    <col min="11526" max="11528" width="12.42578125" style="83" customWidth="1"/>
    <col min="11529" max="11529" width="28.5703125" style="83" customWidth="1"/>
    <col min="11530" max="11777" width="9.140625" style="83"/>
    <col min="11778" max="11778" width="8.28515625" style="83" customWidth="1"/>
    <col min="11779" max="11779" width="27.42578125" style="83" customWidth="1"/>
    <col min="11780" max="11780" width="14.42578125" style="83" customWidth="1"/>
    <col min="11781" max="11781" width="15.7109375" style="83" customWidth="1"/>
    <col min="11782" max="11784" width="12.42578125" style="83" customWidth="1"/>
    <col min="11785" max="11785" width="28.5703125" style="83" customWidth="1"/>
    <col min="11786" max="12033" width="9.140625" style="83"/>
    <col min="12034" max="12034" width="8.28515625" style="83" customWidth="1"/>
    <col min="12035" max="12035" width="27.42578125" style="83" customWidth="1"/>
    <col min="12036" max="12036" width="14.42578125" style="83" customWidth="1"/>
    <col min="12037" max="12037" width="15.7109375" style="83" customWidth="1"/>
    <col min="12038" max="12040" width="12.42578125" style="83" customWidth="1"/>
    <col min="12041" max="12041" width="28.5703125" style="83" customWidth="1"/>
    <col min="12042" max="12289" width="9.140625" style="83"/>
    <col min="12290" max="12290" width="8.28515625" style="83" customWidth="1"/>
    <col min="12291" max="12291" width="27.42578125" style="83" customWidth="1"/>
    <col min="12292" max="12292" width="14.42578125" style="83" customWidth="1"/>
    <col min="12293" max="12293" width="15.7109375" style="83" customWidth="1"/>
    <col min="12294" max="12296" width="12.42578125" style="83" customWidth="1"/>
    <col min="12297" max="12297" width="28.5703125" style="83" customWidth="1"/>
    <col min="12298" max="12545" width="9.140625" style="83"/>
    <col min="12546" max="12546" width="8.28515625" style="83" customWidth="1"/>
    <col min="12547" max="12547" width="27.42578125" style="83" customWidth="1"/>
    <col min="12548" max="12548" width="14.42578125" style="83" customWidth="1"/>
    <col min="12549" max="12549" width="15.7109375" style="83" customWidth="1"/>
    <col min="12550" max="12552" width="12.42578125" style="83" customWidth="1"/>
    <col min="12553" max="12553" width="28.5703125" style="83" customWidth="1"/>
    <col min="12554" max="12801" width="9.140625" style="83"/>
    <col min="12802" max="12802" width="8.28515625" style="83" customWidth="1"/>
    <col min="12803" max="12803" width="27.42578125" style="83" customWidth="1"/>
    <col min="12804" max="12804" width="14.42578125" style="83" customWidth="1"/>
    <col min="12805" max="12805" width="15.7109375" style="83" customWidth="1"/>
    <col min="12806" max="12808" width="12.42578125" style="83" customWidth="1"/>
    <col min="12809" max="12809" width="28.5703125" style="83" customWidth="1"/>
    <col min="12810" max="13057" width="9.140625" style="83"/>
    <col min="13058" max="13058" width="8.28515625" style="83" customWidth="1"/>
    <col min="13059" max="13059" width="27.42578125" style="83" customWidth="1"/>
    <col min="13060" max="13060" width="14.42578125" style="83" customWidth="1"/>
    <col min="13061" max="13061" width="15.7109375" style="83" customWidth="1"/>
    <col min="13062" max="13064" width="12.42578125" style="83" customWidth="1"/>
    <col min="13065" max="13065" width="28.5703125" style="83" customWidth="1"/>
    <col min="13066" max="13313" width="9.140625" style="83"/>
    <col min="13314" max="13314" width="8.28515625" style="83" customWidth="1"/>
    <col min="13315" max="13315" width="27.42578125" style="83" customWidth="1"/>
    <col min="13316" max="13316" width="14.42578125" style="83" customWidth="1"/>
    <col min="13317" max="13317" width="15.7109375" style="83" customWidth="1"/>
    <col min="13318" max="13320" width="12.42578125" style="83" customWidth="1"/>
    <col min="13321" max="13321" width="28.5703125" style="83" customWidth="1"/>
    <col min="13322" max="13569" width="9.140625" style="83"/>
    <col min="13570" max="13570" width="8.28515625" style="83" customWidth="1"/>
    <col min="13571" max="13571" width="27.42578125" style="83" customWidth="1"/>
    <col min="13572" max="13572" width="14.42578125" style="83" customWidth="1"/>
    <col min="13573" max="13573" width="15.7109375" style="83" customWidth="1"/>
    <col min="13574" max="13576" width="12.42578125" style="83" customWidth="1"/>
    <col min="13577" max="13577" width="28.5703125" style="83" customWidth="1"/>
    <col min="13578" max="13825" width="9.140625" style="83"/>
    <col min="13826" max="13826" width="8.28515625" style="83" customWidth="1"/>
    <col min="13827" max="13827" width="27.42578125" style="83" customWidth="1"/>
    <col min="13828" max="13828" width="14.42578125" style="83" customWidth="1"/>
    <col min="13829" max="13829" width="15.7109375" style="83" customWidth="1"/>
    <col min="13830" max="13832" width="12.42578125" style="83" customWidth="1"/>
    <col min="13833" max="13833" width="28.5703125" style="83" customWidth="1"/>
    <col min="13834" max="14081" width="9.140625" style="83"/>
    <col min="14082" max="14082" width="8.28515625" style="83" customWidth="1"/>
    <col min="14083" max="14083" width="27.42578125" style="83" customWidth="1"/>
    <col min="14084" max="14084" width="14.42578125" style="83" customWidth="1"/>
    <col min="14085" max="14085" width="15.7109375" style="83" customWidth="1"/>
    <col min="14086" max="14088" width="12.42578125" style="83" customWidth="1"/>
    <col min="14089" max="14089" width="28.5703125" style="83" customWidth="1"/>
    <col min="14090" max="14337" width="9.140625" style="83"/>
    <col min="14338" max="14338" width="8.28515625" style="83" customWidth="1"/>
    <col min="14339" max="14339" width="27.42578125" style="83" customWidth="1"/>
    <col min="14340" max="14340" width="14.42578125" style="83" customWidth="1"/>
    <col min="14341" max="14341" width="15.7109375" style="83" customWidth="1"/>
    <col min="14342" max="14344" width="12.42578125" style="83" customWidth="1"/>
    <col min="14345" max="14345" width="28.5703125" style="83" customWidth="1"/>
    <col min="14346" max="14593" width="9.140625" style="83"/>
    <col min="14594" max="14594" width="8.28515625" style="83" customWidth="1"/>
    <col min="14595" max="14595" width="27.42578125" style="83" customWidth="1"/>
    <col min="14596" max="14596" width="14.42578125" style="83" customWidth="1"/>
    <col min="14597" max="14597" width="15.7109375" style="83" customWidth="1"/>
    <col min="14598" max="14600" width="12.42578125" style="83" customWidth="1"/>
    <col min="14601" max="14601" width="28.5703125" style="83" customWidth="1"/>
    <col min="14602" max="14849" width="9.140625" style="83"/>
    <col min="14850" max="14850" width="8.28515625" style="83" customWidth="1"/>
    <col min="14851" max="14851" width="27.42578125" style="83" customWidth="1"/>
    <col min="14852" max="14852" width="14.42578125" style="83" customWidth="1"/>
    <col min="14853" max="14853" width="15.7109375" style="83" customWidth="1"/>
    <col min="14854" max="14856" width="12.42578125" style="83" customWidth="1"/>
    <col min="14857" max="14857" width="28.5703125" style="83" customWidth="1"/>
    <col min="14858" max="15105" width="9.140625" style="83"/>
    <col min="15106" max="15106" width="8.28515625" style="83" customWidth="1"/>
    <col min="15107" max="15107" width="27.42578125" style="83" customWidth="1"/>
    <col min="15108" max="15108" width="14.42578125" style="83" customWidth="1"/>
    <col min="15109" max="15109" width="15.7109375" style="83" customWidth="1"/>
    <col min="15110" max="15112" width="12.42578125" style="83" customWidth="1"/>
    <col min="15113" max="15113" width="28.5703125" style="83" customWidth="1"/>
    <col min="15114" max="15361" width="9.140625" style="83"/>
    <col min="15362" max="15362" width="8.28515625" style="83" customWidth="1"/>
    <col min="15363" max="15363" width="27.42578125" style="83" customWidth="1"/>
    <col min="15364" max="15364" width="14.42578125" style="83" customWidth="1"/>
    <col min="15365" max="15365" width="15.7109375" style="83" customWidth="1"/>
    <col min="15366" max="15368" width="12.42578125" style="83" customWidth="1"/>
    <col min="15369" max="15369" width="28.5703125" style="83" customWidth="1"/>
    <col min="15370" max="15617" width="9.140625" style="83"/>
    <col min="15618" max="15618" width="8.28515625" style="83" customWidth="1"/>
    <col min="15619" max="15619" width="27.42578125" style="83" customWidth="1"/>
    <col min="15620" max="15620" width="14.42578125" style="83" customWidth="1"/>
    <col min="15621" max="15621" width="15.7109375" style="83" customWidth="1"/>
    <col min="15622" max="15624" width="12.42578125" style="83" customWidth="1"/>
    <col min="15625" max="15625" width="28.5703125" style="83" customWidth="1"/>
    <col min="15626" max="15873" width="9.140625" style="83"/>
    <col min="15874" max="15874" width="8.28515625" style="83" customWidth="1"/>
    <col min="15875" max="15875" width="27.42578125" style="83" customWidth="1"/>
    <col min="15876" max="15876" width="14.42578125" style="83" customWidth="1"/>
    <col min="15877" max="15877" width="15.7109375" style="83" customWidth="1"/>
    <col min="15878" max="15880" width="12.42578125" style="83" customWidth="1"/>
    <col min="15881" max="15881" width="28.5703125" style="83" customWidth="1"/>
    <col min="15882" max="16129" width="9.140625" style="83"/>
    <col min="16130" max="16130" width="8.28515625" style="83" customWidth="1"/>
    <col min="16131" max="16131" width="27.42578125" style="83" customWidth="1"/>
    <col min="16132" max="16132" width="14.42578125" style="83" customWidth="1"/>
    <col min="16133" max="16133" width="15.7109375" style="83" customWidth="1"/>
    <col min="16134" max="16136" width="12.42578125" style="83" customWidth="1"/>
    <col min="16137" max="16137" width="28.5703125" style="83" customWidth="1"/>
    <col min="16138" max="16384" width="9.140625" style="83"/>
  </cols>
  <sheetData>
    <row r="1" spans="1:15" s="369" customFormat="1">
      <c r="A1" s="457" t="s">
        <v>5</v>
      </c>
      <c r="B1" s="374"/>
      <c r="C1" s="1013"/>
      <c r="D1" s="1013"/>
      <c r="E1" s="1013"/>
      <c r="F1" s="1013"/>
      <c r="G1" s="1013"/>
      <c r="H1" s="1013"/>
      <c r="I1" s="1013"/>
      <c r="J1" s="126"/>
      <c r="K1" s="126"/>
      <c r="L1" s="126"/>
      <c r="M1" s="126"/>
      <c r="N1" s="126"/>
      <c r="O1" s="458"/>
    </row>
    <row r="2" spans="1:15" s="369" customFormat="1">
      <c r="A2" s="457" t="s">
        <v>313</v>
      </c>
      <c r="B2" s="459"/>
      <c r="C2" s="1202" t="s">
        <v>138</v>
      </c>
      <c r="D2" s="1202"/>
      <c r="E2" s="1202"/>
      <c r="F2" s="1202"/>
      <c r="G2" s="1202"/>
      <c r="H2" s="1202"/>
      <c r="I2" s="1202"/>
      <c r="J2" s="126"/>
      <c r="K2" s="126"/>
      <c r="L2" s="126"/>
      <c r="M2" s="126"/>
      <c r="N2" s="126"/>
    </row>
    <row r="3" spans="1:15" s="369" customFormat="1">
      <c r="A3" s="485" t="s">
        <v>397</v>
      </c>
      <c r="B3" s="459"/>
      <c r="C3" s="1202" t="s">
        <v>134</v>
      </c>
      <c r="D3" s="1202"/>
      <c r="E3" s="1202"/>
      <c r="F3" s="1202"/>
      <c r="G3" s="1202"/>
      <c r="H3" s="1202"/>
      <c r="I3" s="1202"/>
      <c r="J3" s="126"/>
      <c r="K3" s="126"/>
      <c r="L3" s="126"/>
      <c r="M3" s="126"/>
      <c r="N3" s="126"/>
    </row>
    <row r="4" spans="1:15" s="369" customFormat="1">
      <c r="A4" s="594" t="s">
        <v>318</v>
      </c>
      <c r="B4" s="459"/>
      <c r="C4" s="1202" t="s">
        <v>548</v>
      </c>
      <c r="D4" s="1202"/>
      <c r="E4" s="1202"/>
      <c r="F4" s="1202"/>
      <c r="G4" s="1202"/>
      <c r="H4" s="1202"/>
      <c r="I4" s="1202"/>
      <c r="J4" s="460"/>
      <c r="K4" s="460"/>
      <c r="L4" s="460"/>
      <c r="M4" s="460"/>
      <c r="N4" s="460"/>
    </row>
    <row r="5" spans="1:15" s="369" customFormat="1">
      <c r="A5" s="595" t="s">
        <v>237</v>
      </c>
      <c r="B5" s="459"/>
      <c r="E5" s="460"/>
      <c r="F5" s="460"/>
      <c r="H5" s="126"/>
      <c r="I5" s="460"/>
      <c r="J5" s="460"/>
      <c r="K5" s="460"/>
      <c r="L5" s="460"/>
      <c r="M5" s="460"/>
      <c r="N5" s="460"/>
    </row>
    <row r="6" spans="1:15" s="369" customFormat="1">
      <c r="A6" s="486" t="s">
        <v>236</v>
      </c>
      <c r="B6" s="459"/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0"/>
      <c r="N6" s="460"/>
    </row>
    <row r="7" spans="1:15" s="369" customFormat="1">
      <c r="A7" s="487" t="s">
        <v>137</v>
      </c>
      <c r="B7" s="459"/>
      <c r="C7" s="460"/>
      <c r="D7" s="460"/>
      <c r="E7" s="460"/>
      <c r="F7" s="460"/>
      <c r="G7" s="460"/>
      <c r="H7" s="460"/>
      <c r="I7" s="460"/>
      <c r="J7" s="460"/>
      <c r="K7" s="460"/>
      <c r="L7" s="460"/>
      <c r="M7" s="460"/>
      <c r="N7" s="460"/>
    </row>
    <row r="8" spans="1:15" s="369" customFormat="1">
      <c r="A8" s="488" t="s">
        <v>238</v>
      </c>
      <c r="B8" s="459"/>
      <c r="C8" s="460"/>
      <c r="D8" s="460"/>
      <c r="E8" s="460"/>
      <c r="F8" s="460"/>
      <c r="G8" s="460"/>
      <c r="H8" s="460"/>
      <c r="I8" s="460"/>
      <c r="J8" s="460"/>
      <c r="K8" s="460"/>
      <c r="L8" s="460"/>
      <c r="M8" s="460"/>
      <c r="N8" s="460"/>
    </row>
    <row r="9" spans="1:15" s="369" customFormat="1">
      <c r="A9" s="1047" t="s">
        <v>239</v>
      </c>
      <c r="B9" s="1048"/>
      <c r="C9" s="460"/>
      <c r="D9" s="460"/>
      <c r="E9" s="460"/>
      <c r="F9" s="460"/>
      <c r="G9" s="460"/>
      <c r="H9" s="460"/>
      <c r="I9" s="460"/>
      <c r="J9" s="460"/>
      <c r="K9" s="460"/>
      <c r="L9" s="460"/>
      <c r="M9" s="460"/>
      <c r="N9" s="460"/>
    </row>
    <row r="10" spans="1:15" s="1052" customFormat="1" ht="23.25" customHeight="1">
      <c r="A10" s="1049"/>
      <c r="B10" s="1050"/>
      <c r="C10" s="1050"/>
      <c r="D10" s="1050"/>
      <c r="E10" s="1050"/>
      <c r="F10" s="1050"/>
      <c r="G10" s="1051"/>
      <c r="H10" s="1051"/>
      <c r="I10" s="1051"/>
      <c r="J10" s="1051"/>
      <c r="K10" s="1051"/>
      <c r="L10" s="1051"/>
      <c r="M10" s="1051"/>
      <c r="N10" s="1051"/>
      <c r="O10" s="1051"/>
    </row>
    <row r="11" spans="1:15">
      <c r="A11" s="462" t="s">
        <v>162</v>
      </c>
      <c r="B11" s="462" t="s">
        <v>163</v>
      </c>
      <c r="C11" s="1112" t="s">
        <v>587</v>
      </c>
      <c r="D11" s="1113"/>
      <c r="E11" s="1113"/>
      <c r="F11" s="1113"/>
      <c r="G11" s="1113"/>
      <c r="H11" s="1113"/>
      <c r="I11" s="1112" t="s">
        <v>586</v>
      </c>
      <c r="J11" s="1113"/>
      <c r="K11" s="1113"/>
      <c r="L11" s="1113"/>
      <c r="M11" s="1113"/>
      <c r="N11" s="1114"/>
      <c r="O11" s="462"/>
    </row>
    <row r="12" spans="1:15">
      <c r="A12" s="463"/>
      <c r="B12" s="464"/>
      <c r="C12" s="1198" t="s">
        <v>49</v>
      </c>
      <c r="D12" s="1198"/>
      <c r="E12" s="1198"/>
      <c r="F12" s="1198" t="s">
        <v>588</v>
      </c>
      <c r="G12" s="1198"/>
      <c r="H12" s="1198"/>
      <c r="I12" s="1199" t="s">
        <v>49</v>
      </c>
      <c r="J12" s="1200"/>
      <c r="K12" s="1200"/>
      <c r="L12" s="1200"/>
      <c r="M12" s="1200"/>
      <c r="N12" s="1201"/>
      <c r="O12" s="463" t="s">
        <v>164</v>
      </c>
    </row>
    <row r="13" spans="1:15">
      <c r="A13" s="463"/>
      <c r="B13" s="463"/>
      <c r="C13" s="1011" t="s">
        <v>0</v>
      </c>
      <c r="D13" s="101" t="s">
        <v>215</v>
      </c>
      <c r="E13" s="101" t="s">
        <v>216</v>
      </c>
      <c r="F13" s="1011" t="s">
        <v>0</v>
      </c>
      <c r="G13" s="101" t="s">
        <v>215</v>
      </c>
      <c r="H13" s="101" t="s">
        <v>216</v>
      </c>
      <c r="I13" s="1193" t="s">
        <v>0</v>
      </c>
      <c r="J13" s="1193" t="s">
        <v>215</v>
      </c>
      <c r="K13" s="1195" t="s">
        <v>216</v>
      </c>
      <c r="L13" s="1196"/>
      <c r="M13" s="1196"/>
      <c r="N13" s="1197"/>
      <c r="O13" s="465"/>
    </row>
    <row r="14" spans="1:15">
      <c r="A14" s="466"/>
      <c r="B14" s="466"/>
      <c r="C14" s="1012"/>
      <c r="D14" s="149"/>
      <c r="E14" s="149"/>
      <c r="F14" s="1012"/>
      <c r="G14" s="149"/>
      <c r="H14" s="149"/>
      <c r="I14" s="1194"/>
      <c r="J14" s="1194"/>
      <c r="K14" s="680" t="s">
        <v>0</v>
      </c>
      <c r="L14" s="467" t="s">
        <v>253</v>
      </c>
      <c r="M14" s="467" t="s">
        <v>256</v>
      </c>
      <c r="N14" s="467" t="s">
        <v>256</v>
      </c>
      <c r="O14" s="464"/>
    </row>
    <row r="15" spans="1:15">
      <c r="A15" s="463"/>
      <c r="B15" s="468" t="s">
        <v>165</v>
      </c>
      <c r="C15" s="469">
        <f>+D15+E15</f>
        <v>0</v>
      </c>
      <c r="D15" s="469">
        <f>+D16+D19+D22</f>
        <v>0</v>
      </c>
      <c r="E15" s="469">
        <f>+E16+E19+E22</f>
        <v>0</v>
      </c>
      <c r="F15" s="469">
        <f>+F16+F19+F22</f>
        <v>0</v>
      </c>
      <c r="G15" s="469">
        <f>+G16+G19+G22</f>
        <v>0</v>
      </c>
      <c r="H15" s="469">
        <f>+H16+H19+H22</f>
        <v>0</v>
      </c>
      <c r="I15" s="469">
        <f>+J15+K15</f>
        <v>0</v>
      </c>
      <c r="J15" s="469">
        <f>+J16+J19+J22</f>
        <v>0</v>
      </c>
      <c r="K15" s="469">
        <f>+L15+M15</f>
        <v>0</v>
      </c>
      <c r="L15" s="469"/>
      <c r="M15" s="469">
        <f>+M16+M19+M22</f>
        <v>0</v>
      </c>
      <c r="N15" s="469">
        <f>+N16+N19+N22</f>
        <v>0</v>
      </c>
      <c r="O15" s="464"/>
    </row>
    <row r="16" spans="1:15">
      <c r="A16" s="470"/>
      <c r="B16" s="471" t="s">
        <v>166</v>
      </c>
      <c r="C16" s="472">
        <f>+D16+E16</f>
        <v>0</v>
      </c>
      <c r="D16" s="472">
        <f>SUM(D17:D18)</f>
        <v>0</v>
      </c>
      <c r="E16" s="472">
        <f>SUM(E17:E18)</f>
        <v>0</v>
      </c>
      <c r="F16" s="472">
        <f>SUM(F17:F18)</f>
        <v>0</v>
      </c>
      <c r="G16" s="472">
        <f>SUM(G17:G18)</f>
        <v>0</v>
      </c>
      <c r="H16" s="472">
        <f>SUM(H17:H18)</f>
        <v>0</v>
      </c>
      <c r="I16" s="472">
        <f>+J16+K16</f>
        <v>0</v>
      </c>
      <c r="J16" s="472">
        <f>SUM(J17:J18)</f>
        <v>0</v>
      </c>
      <c r="K16" s="472">
        <f>+L16+M16+N16</f>
        <v>0</v>
      </c>
      <c r="L16" s="472"/>
      <c r="M16" s="472">
        <f>SUM(M17:M18)</f>
        <v>0</v>
      </c>
      <c r="N16" s="472">
        <f>SUM(N17:N18)</f>
        <v>0</v>
      </c>
      <c r="O16" s="473"/>
    </row>
    <row r="17" spans="1:15">
      <c r="A17" s="155"/>
      <c r="B17" s="475"/>
      <c r="C17" s="145">
        <f>+D17+E17</f>
        <v>0</v>
      </c>
      <c r="D17" s="145"/>
      <c r="E17" s="145"/>
      <c r="F17" s="145"/>
      <c r="G17" s="145"/>
      <c r="H17" s="145"/>
      <c r="I17" s="145">
        <f>+J17+K17</f>
        <v>0</v>
      </c>
      <c r="J17" s="145"/>
      <c r="K17" s="145">
        <f>+L17+M17+N17</f>
        <v>0</v>
      </c>
      <c r="L17" s="145"/>
      <c r="M17" s="145"/>
      <c r="N17" s="145"/>
      <c r="O17" s="464"/>
    </row>
    <row r="18" spans="1:15">
      <c r="A18" s="155"/>
      <c r="B18" s="475"/>
      <c r="C18" s="145">
        <f>+D18+E18</f>
        <v>0</v>
      </c>
      <c r="D18" s="145"/>
      <c r="E18" s="145"/>
      <c r="F18" s="145"/>
      <c r="G18" s="145"/>
      <c r="H18" s="145"/>
      <c r="I18" s="145">
        <f t="shared" ref="I18:I26" si="0">+J18+K18</f>
        <v>0</v>
      </c>
      <c r="J18" s="145"/>
      <c r="K18" s="145">
        <f t="shared" ref="K18:K25" si="1">+L18+M18+N18</f>
        <v>0</v>
      </c>
      <c r="L18" s="145"/>
      <c r="M18" s="145"/>
      <c r="N18" s="145"/>
      <c r="O18" s="464"/>
    </row>
    <row r="19" spans="1:15">
      <c r="A19" s="470"/>
      <c r="B19" s="471" t="s">
        <v>167</v>
      </c>
      <c r="C19" s="472">
        <f t="shared" ref="C19:H19" si="2">SUM(C20:C21)</f>
        <v>0</v>
      </c>
      <c r="D19" s="472">
        <f t="shared" si="2"/>
        <v>0</v>
      </c>
      <c r="E19" s="472">
        <f t="shared" si="2"/>
        <v>0</v>
      </c>
      <c r="F19" s="472">
        <f t="shared" si="2"/>
        <v>0</v>
      </c>
      <c r="G19" s="472">
        <f t="shared" si="2"/>
        <v>0</v>
      </c>
      <c r="H19" s="472">
        <f t="shared" si="2"/>
        <v>0</v>
      </c>
      <c r="I19" s="145">
        <f t="shared" si="0"/>
        <v>0</v>
      </c>
      <c r="J19" s="472">
        <f t="shared" ref="J19" si="3">SUM(J20:J21)</f>
        <v>0</v>
      </c>
      <c r="K19" s="145">
        <f t="shared" si="1"/>
        <v>0</v>
      </c>
      <c r="L19" s="472"/>
      <c r="M19" s="472">
        <f t="shared" ref="M19:N19" si="4">SUM(M20:M21)</f>
        <v>0</v>
      </c>
      <c r="N19" s="472">
        <f t="shared" si="4"/>
        <v>0</v>
      </c>
      <c r="O19" s="473"/>
    </row>
    <row r="20" spans="1:15">
      <c r="A20" s="155"/>
      <c r="B20" s="475"/>
      <c r="C20" s="145">
        <f>+D20+E20</f>
        <v>0</v>
      </c>
      <c r="D20" s="145"/>
      <c r="E20" s="145"/>
      <c r="F20" s="145"/>
      <c r="G20" s="145"/>
      <c r="H20" s="145"/>
      <c r="I20" s="145">
        <f t="shared" si="0"/>
        <v>0</v>
      </c>
      <c r="J20" s="145"/>
      <c r="K20" s="145">
        <f t="shared" si="1"/>
        <v>0</v>
      </c>
      <c r="L20" s="145"/>
      <c r="M20" s="145"/>
      <c r="N20" s="145"/>
      <c r="O20" s="477"/>
    </row>
    <row r="21" spans="1:15">
      <c r="A21" s="155"/>
      <c r="B21" s="475"/>
      <c r="C21" s="145">
        <f>+D21+E21</f>
        <v>0</v>
      </c>
      <c r="D21" s="145"/>
      <c r="E21" s="145"/>
      <c r="F21" s="145"/>
      <c r="G21" s="145"/>
      <c r="H21" s="145"/>
      <c r="I21" s="145">
        <f t="shared" si="0"/>
        <v>0</v>
      </c>
      <c r="J21" s="145"/>
      <c r="K21" s="145">
        <f t="shared" si="1"/>
        <v>0</v>
      </c>
      <c r="L21" s="145"/>
      <c r="M21" s="145"/>
      <c r="N21" s="145"/>
      <c r="O21" s="477"/>
    </row>
    <row r="22" spans="1:15">
      <c r="A22" s="470"/>
      <c r="B22" s="471" t="s">
        <v>168</v>
      </c>
      <c r="C22" s="472">
        <f t="shared" ref="C22:H22" si="5">SUM(C23:C26)</f>
        <v>0</v>
      </c>
      <c r="D22" s="472">
        <f t="shared" si="5"/>
        <v>0</v>
      </c>
      <c r="E22" s="472">
        <f t="shared" si="5"/>
        <v>0</v>
      </c>
      <c r="F22" s="472">
        <f t="shared" si="5"/>
        <v>0</v>
      </c>
      <c r="G22" s="472">
        <f t="shared" si="5"/>
        <v>0</v>
      </c>
      <c r="H22" s="472">
        <f t="shared" si="5"/>
        <v>0</v>
      </c>
      <c r="I22" s="145">
        <f t="shared" si="0"/>
        <v>0</v>
      </c>
      <c r="J22" s="472">
        <f t="shared" ref="J22" si="6">SUM(J23:J26)</f>
        <v>0</v>
      </c>
      <c r="K22" s="145">
        <f t="shared" si="1"/>
        <v>0</v>
      </c>
      <c r="L22" s="472"/>
      <c r="M22" s="472">
        <f t="shared" ref="M22:N22" si="7">SUM(M23:M26)</f>
        <v>0</v>
      </c>
      <c r="N22" s="472">
        <f t="shared" si="7"/>
        <v>0</v>
      </c>
      <c r="O22" s="478"/>
    </row>
    <row r="23" spans="1:15">
      <c r="A23" s="158"/>
      <c r="B23" s="475"/>
      <c r="C23" s="145">
        <f>+D23+E23</f>
        <v>0</v>
      </c>
      <c r="D23" s="480"/>
      <c r="E23" s="480"/>
      <c r="F23" s="480"/>
      <c r="G23" s="480"/>
      <c r="H23" s="480"/>
      <c r="I23" s="145">
        <f t="shared" si="0"/>
        <v>0</v>
      </c>
      <c r="J23" s="480"/>
      <c r="K23" s="145">
        <f t="shared" si="1"/>
        <v>0</v>
      </c>
      <c r="L23" s="480"/>
      <c r="M23" s="480"/>
      <c r="N23" s="480"/>
      <c r="O23" s="475"/>
    </row>
    <row r="24" spans="1:15">
      <c r="A24" s="158"/>
      <c r="B24" s="475"/>
      <c r="C24" s="145">
        <f>+D24+E24</f>
        <v>0</v>
      </c>
      <c r="D24" s="480"/>
      <c r="E24" s="480"/>
      <c r="F24" s="480"/>
      <c r="G24" s="480"/>
      <c r="H24" s="480"/>
      <c r="I24" s="145">
        <f t="shared" si="0"/>
        <v>0</v>
      </c>
      <c r="J24" s="480"/>
      <c r="K24" s="145">
        <f t="shared" si="1"/>
        <v>0</v>
      </c>
      <c r="L24" s="480"/>
      <c r="M24" s="480"/>
      <c r="N24" s="480"/>
      <c r="O24" s="475"/>
    </row>
    <row r="25" spans="1:15">
      <c r="A25" s="158"/>
      <c r="B25" s="475"/>
      <c r="C25" s="145">
        <f>+D25+E25</f>
        <v>0</v>
      </c>
      <c r="D25" s="480"/>
      <c r="E25" s="480"/>
      <c r="F25" s="480"/>
      <c r="G25" s="480"/>
      <c r="H25" s="480"/>
      <c r="I25" s="145">
        <f t="shared" si="0"/>
        <v>0</v>
      </c>
      <c r="J25" s="480"/>
      <c r="K25" s="145">
        <f t="shared" si="1"/>
        <v>0</v>
      </c>
      <c r="L25" s="480"/>
      <c r="M25" s="480"/>
      <c r="N25" s="480"/>
      <c r="O25" s="475"/>
    </row>
    <row r="26" spans="1:15">
      <c r="A26" s="481"/>
      <c r="B26" s="482"/>
      <c r="C26" s="483">
        <f>+D26+E26</f>
        <v>0</v>
      </c>
      <c r="D26" s="484"/>
      <c r="E26" s="484"/>
      <c r="F26" s="484"/>
      <c r="G26" s="484"/>
      <c r="H26" s="484"/>
      <c r="I26" s="483">
        <f t="shared" si="0"/>
        <v>0</v>
      </c>
      <c r="J26" s="484"/>
      <c r="K26" s="483">
        <f>+L26+M26+N26</f>
        <v>0</v>
      </c>
      <c r="L26" s="484"/>
      <c r="M26" s="484"/>
      <c r="N26" s="484"/>
      <c r="O26" s="482"/>
    </row>
  </sheetData>
  <mergeCells count="11">
    <mergeCell ref="K13:N13"/>
    <mergeCell ref="C11:H11"/>
    <mergeCell ref="I11:N11"/>
    <mergeCell ref="C12:E12"/>
    <mergeCell ref="F12:H12"/>
    <mergeCell ref="I12:N12"/>
    <mergeCell ref="C2:I2"/>
    <mergeCell ref="C3:I3"/>
    <mergeCell ref="C4:I4"/>
    <mergeCell ref="I13:I14"/>
    <mergeCell ref="J13:J14"/>
  </mergeCells>
  <pageMargins left="0.15748031496062992" right="0.27559055118110237" top="0.98425196850393704" bottom="0.61" header="0.51181102362204722" footer="0.51181102362204722"/>
  <pageSetup paperSize="9" scale="76" fitToHeight="0" orientation="landscape" horizontalDpi="360" r:id="rId1"/>
  <headerFooter alignWithMargins="0">
    <oddFooter>&amp;R&amp;10&amp;F/&amp;A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  <pageSetUpPr fitToPage="1"/>
  </sheetPr>
  <dimension ref="A1:U30"/>
  <sheetViews>
    <sheetView showGridLines="0" view="pageBreakPreview" zoomScale="90" zoomScaleNormal="100" zoomScaleSheetLayoutView="90" workbookViewId="0">
      <selection activeCell="F31" sqref="F31"/>
    </sheetView>
  </sheetViews>
  <sheetFormatPr defaultRowHeight="21"/>
  <cols>
    <col min="1" max="1" width="6" style="531" customWidth="1"/>
    <col min="2" max="2" width="20.42578125" style="513" customWidth="1"/>
    <col min="3" max="3" width="24.42578125" style="513" bestFit="1" customWidth="1"/>
    <col min="4" max="5" width="6.42578125" style="531" customWidth="1"/>
    <col min="6" max="6" width="7.85546875" style="375" customWidth="1"/>
    <col min="7" max="7" width="10" style="375" customWidth="1"/>
    <col min="8" max="8" width="10" style="135" customWidth="1"/>
    <col min="9" max="9" width="8.5703125" style="460" customWidth="1"/>
    <col min="10" max="10" width="7.5703125" style="460" customWidth="1"/>
    <col min="11" max="11" width="7.7109375" style="460" customWidth="1"/>
    <col min="12" max="12" width="7.42578125" style="460" customWidth="1"/>
    <col min="13" max="13" width="18.28515625" style="460" customWidth="1"/>
    <col min="14" max="14" width="53.140625" style="513" customWidth="1"/>
    <col min="15" max="16" width="9.140625" style="513"/>
    <col min="17" max="17" width="13" style="375" bestFit="1" customWidth="1"/>
    <col min="18" max="18" width="10.28515625" style="375" bestFit="1" customWidth="1"/>
    <col min="19" max="19" width="12.85546875" style="375" bestFit="1" customWidth="1"/>
    <col min="20" max="20" width="10.28515625" style="375" bestFit="1" customWidth="1"/>
    <col min="21" max="256" width="9.140625" style="513"/>
    <col min="257" max="257" width="6" style="513" customWidth="1"/>
    <col min="258" max="258" width="20.42578125" style="513" customWidth="1"/>
    <col min="259" max="259" width="24.42578125" style="513" bestFit="1" customWidth="1"/>
    <col min="260" max="261" width="6.42578125" style="513" customWidth="1"/>
    <col min="262" max="262" width="7.85546875" style="513" customWidth="1"/>
    <col min="263" max="264" width="10" style="513" customWidth="1"/>
    <col min="265" max="265" width="8.5703125" style="513" customWidth="1"/>
    <col min="266" max="266" width="7.5703125" style="513" customWidth="1"/>
    <col min="267" max="267" width="7.7109375" style="513" customWidth="1"/>
    <col min="268" max="268" width="7.42578125" style="513" customWidth="1"/>
    <col min="269" max="269" width="18.28515625" style="513" customWidth="1"/>
    <col min="270" max="270" width="35.42578125" style="513" customWidth="1"/>
    <col min="271" max="272" width="9.140625" style="513"/>
    <col min="273" max="273" width="13" style="513" bestFit="1" customWidth="1"/>
    <col min="274" max="274" width="10.28515625" style="513" bestFit="1" customWidth="1"/>
    <col min="275" max="275" width="12.85546875" style="513" bestFit="1" customWidth="1"/>
    <col min="276" max="276" width="10.28515625" style="513" bestFit="1" customWidth="1"/>
    <col min="277" max="512" width="9.140625" style="513"/>
    <col min="513" max="513" width="6" style="513" customWidth="1"/>
    <col min="514" max="514" width="20.42578125" style="513" customWidth="1"/>
    <col min="515" max="515" width="24.42578125" style="513" bestFit="1" customWidth="1"/>
    <col min="516" max="517" width="6.42578125" style="513" customWidth="1"/>
    <col min="518" max="518" width="7.85546875" style="513" customWidth="1"/>
    <col min="519" max="520" width="10" style="513" customWidth="1"/>
    <col min="521" max="521" width="8.5703125" style="513" customWidth="1"/>
    <col min="522" max="522" width="7.5703125" style="513" customWidth="1"/>
    <col min="523" max="523" width="7.7109375" style="513" customWidth="1"/>
    <col min="524" max="524" width="7.42578125" style="513" customWidth="1"/>
    <col min="525" max="525" width="18.28515625" style="513" customWidth="1"/>
    <col min="526" max="526" width="35.42578125" style="513" customWidth="1"/>
    <col min="527" max="528" width="9.140625" style="513"/>
    <col min="529" max="529" width="13" style="513" bestFit="1" customWidth="1"/>
    <col min="530" max="530" width="10.28515625" style="513" bestFit="1" customWidth="1"/>
    <col min="531" max="531" width="12.85546875" style="513" bestFit="1" customWidth="1"/>
    <col min="532" max="532" width="10.28515625" style="513" bestFit="1" customWidth="1"/>
    <col min="533" max="768" width="9.140625" style="513"/>
    <col min="769" max="769" width="6" style="513" customWidth="1"/>
    <col min="770" max="770" width="20.42578125" style="513" customWidth="1"/>
    <col min="771" max="771" width="24.42578125" style="513" bestFit="1" customWidth="1"/>
    <col min="772" max="773" width="6.42578125" style="513" customWidth="1"/>
    <col min="774" max="774" width="7.85546875" style="513" customWidth="1"/>
    <col min="775" max="776" width="10" style="513" customWidth="1"/>
    <col min="777" max="777" width="8.5703125" style="513" customWidth="1"/>
    <col min="778" max="778" width="7.5703125" style="513" customWidth="1"/>
    <col min="779" max="779" width="7.7109375" style="513" customWidth="1"/>
    <col min="780" max="780" width="7.42578125" style="513" customWidth="1"/>
    <col min="781" max="781" width="18.28515625" style="513" customWidth="1"/>
    <col min="782" max="782" width="35.42578125" style="513" customWidth="1"/>
    <col min="783" max="784" width="9.140625" style="513"/>
    <col min="785" max="785" width="13" style="513" bestFit="1" customWidth="1"/>
    <col min="786" max="786" width="10.28515625" style="513" bestFit="1" customWidth="1"/>
    <col min="787" max="787" width="12.85546875" style="513" bestFit="1" customWidth="1"/>
    <col min="788" max="788" width="10.28515625" style="513" bestFit="1" customWidth="1"/>
    <col min="789" max="1024" width="9.140625" style="513"/>
    <col min="1025" max="1025" width="6" style="513" customWidth="1"/>
    <col min="1026" max="1026" width="20.42578125" style="513" customWidth="1"/>
    <col min="1027" max="1027" width="24.42578125" style="513" bestFit="1" customWidth="1"/>
    <col min="1028" max="1029" width="6.42578125" style="513" customWidth="1"/>
    <col min="1030" max="1030" width="7.85546875" style="513" customWidth="1"/>
    <col min="1031" max="1032" width="10" style="513" customWidth="1"/>
    <col min="1033" max="1033" width="8.5703125" style="513" customWidth="1"/>
    <col min="1034" max="1034" width="7.5703125" style="513" customWidth="1"/>
    <col min="1035" max="1035" width="7.7109375" style="513" customWidth="1"/>
    <col min="1036" max="1036" width="7.42578125" style="513" customWidth="1"/>
    <col min="1037" max="1037" width="18.28515625" style="513" customWidth="1"/>
    <col min="1038" max="1038" width="35.42578125" style="513" customWidth="1"/>
    <col min="1039" max="1040" width="9.140625" style="513"/>
    <col min="1041" max="1041" width="13" style="513" bestFit="1" customWidth="1"/>
    <col min="1042" max="1042" width="10.28515625" style="513" bestFit="1" customWidth="1"/>
    <col min="1043" max="1043" width="12.85546875" style="513" bestFit="1" customWidth="1"/>
    <col min="1044" max="1044" width="10.28515625" style="513" bestFit="1" customWidth="1"/>
    <col min="1045" max="1280" width="9.140625" style="513"/>
    <col min="1281" max="1281" width="6" style="513" customWidth="1"/>
    <col min="1282" max="1282" width="20.42578125" style="513" customWidth="1"/>
    <col min="1283" max="1283" width="24.42578125" style="513" bestFit="1" customWidth="1"/>
    <col min="1284" max="1285" width="6.42578125" style="513" customWidth="1"/>
    <col min="1286" max="1286" width="7.85546875" style="513" customWidth="1"/>
    <col min="1287" max="1288" width="10" style="513" customWidth="1"/>
    <col min="1289" max="1289" width="8.5703125" style="513" customWidth="1"/>
    <col min="1290" max="1290" width="7.5703125" style="513" customWidth="1"/>
    <col min="1291" max="1291" width="7.7109375" style="513" customWidth="1"/>
    <col min="1292" max="1292" width="7.42578125" style="513" customWidth="1"/>
    <col min="1293" max="1293" width="18.28515625" style="513" customWidth="1"/>
    <col min="1294" max="1294" width="35.42578125" style="513" customWidth="1"/>
    <col min="1295" max="1296" width="9.140625" style="513"/>
    <col min="1297" max="1297" width="13" style="513" bestFit="1" customWidth="1"/>
    <col min="1298" max="1298" width="10.28515625" style="513" bestFit="1" customWidth="1"/>
    <col min="1299" max="1299" width="12.85546875" style="513" bestFit="1" customWidth="1"/>
    <col min="1300" max="1300" width="10.28515625" style="513" bestFit="1" customWidth="1"/>
    <col min="1301" max="1536" width="9.140625" style="513"/>
    <col min="1537" max="1537" width="6" style="513" customWidth="1"/>
    <col min="1538" max="1538" width="20.42578125" style="513" customWidth="1"/>
    <col min="1539" max="1539" width="24.42578125" style="513" bestFit="1" customWidth="1"/>
    <col min="1540" max="1541" width="6.42578125" style="513" customWidth="1"/>
    <col min="1542" max="1542" width="7.85546875" style="513" customWidth="1"/>
    <col min="1543" max="1544" width="10" style="513" customWidth="1"/>
    <col min="1545" max="1545" width="8.5703125" style="513" customWidth="1"/>
    <col min="1546" max="1546" width="7.5703125" style="513" customWidth="1"/>
    <col min="1547" max="1547" width="7.7109375" style="513" customWidth="1"/>
    <col min="1548" max="1548" width="7.42578125" style="513" customWidth="1"/>
    <col min="1549" max="1549" width="18.28515625" style="513" customWidth="1"/>
    <col min="1550" max="1550" width="35.42578125" style="513" customWidth="1"/>
    <col min="1551" max="1552" width="9.140625" style="513"/>
    <col min="1553" max="1553" width="13" style="513" bestFit="1" customWidth="1"/>
    <col min="1554" max="1554" width="10.28515625" style="513" bestFit="1" customWidth="1"/>
    <col min="1555" max="1555" width="12.85546875" style="513" bestFit="1" customWidth="1"/>
    <col min="1556" max="1556" width="10.28515625" style="513" bestFit="1" customWidth="1"/>
    <col min="1557" max="1792" width="9.140625" style="513"/>
    <col min="1793" max="1793" width="6" style="513" customWidth="1"/>
    <col min="1794" max="1794" width="20.42578125" style="513" customWidth="1"/>
    <col min="1795" max="1795" width="24.42578125" style="513" bestFit="1" customWidth="1"/>
    <col min="1796" max="1797" width="6.42578125" style="513" customWidth="1"/>
    <col min="1798" max="1798" width="7.85546875" style="513" customWidth="1"/>
    <col min="1799" max="1800" width="10" style="513" customWidth="1"/>
    <col min="1801" max="1801" width="8.5703125" style="513" customWidth="1"/>
    <col min="1802" max="1802" width="7.5703125" style="513" customWidth="1"/>
    <col min="1803" max="1803" width="7.7109375" style="513" customWidth="1"/>
    <col min="1804" max="1804" width="7.42578125" style="513" customWidth="1"/>
    <col min="1805" max="1805" width="18.28515625" style="513" customWidth="1"/>
    <col min="1806" max="1806" width="35.42578125" style="513" customWidth="1"/>
    <col min="1807" max="1808" width="9.140625" style="513"/>
    <col min="1809" max="1809" width="13" style="513" bestFit="1" customWidth="1"/>
    <col min="1810" max="1810" width="10.28515625" style="513" bestFit="1" customWidth="1"/>
    <col min="1811" max="1811" width="12.85546875" style="513" bestFit="1" customWidth="1"/>
    <col min="1812" max="1812" width="10.28515625" style="513" bestFit="1" customWidth="1"/>
    <col min="1813" max="2048" width="9.140625" style="513"/>
    <col min="2049" max="2049" width="6" style="513" customWidth="1"/>
    <col min="2050" max="2050" width="20.42578125" style="513" customWidth="1"/>
    <col min="2051" max="2051" width="24.42578125" style="513" bestFit="1" customWidth="1"/>
    <col min="2052" max="2053" width="6.42578125" style="513" customWidth="1"/>
    <col min="2054" max="2054" width="7.85546875" style="513" customWidth="1"/>
    <col min="2055" max="2056" width="10" style="513" customWidth="1"/>
    <col min="2057" max="2057" width="8.5703125" style="513" customWidth="1"/>
    <col min="2058" max="2058" width="7.5703125" style="513" customWidth="1"/>
    <col min="2059" max="2059" width="7.7109375" style="513" customWidth="1"/>
    <col min="2060" max="2060" width="7.42578125" style="513" customWidth="1"/>
    <col min="2061" max="2061" width="18.28515625" style="513" customWidth="1"/>
    <col min="2062" max="2062" width="35.42578125" style="513" customWidth="1"/>
    <col min="2063" max="2064" width="9.140625" style="513"/>
    <col min="2065" max="2065" width="13" style="513" bestFit="1" customWidth="1"/>
    <col min="2066" max="2066" width="10.28515625" style="513" bestFit="1" customWidth="1"/>
    <col min="2067" max="2067" width="12.85546875" style="513" bestFit="1" customWidth="1"/>
    <col min="2068" max="2068" width="10.28515625" style="513" bestFit="1" customWidth="1"/>
    <col min="2069" max="2304" width="9.140625" style="513"/>
    <col min="2305" max="2305" width="6" style="513" customWidth="1"/>
    <col min="2306" max="2306" width="20.42578125" style="513" customWidth="1"/>
    <col min="2307" max="2307" width="24.42578125" style="513" bestFit="1" customWidth="1"/>
    <col min="2308" max="2309" width="6.42578125" style="513" customWidth="1"/>
    <col min="2310" max="2310" width="7.85546875" style="513" customWidth="1"/>
    <col min="2311" max="2312" width="10" style="513" customWidth="1"/>
    <col min="2313" max="2313" width="8.5703125" style="513" customWidth="1"/>
    <col min="2314" max="2314" width="7.5703125" style="513" customWidth="1"/>
    <col min="2315" max="2315" width="7.7109375" style="513" customWidth="1"/>
    <col min="2316" max="2316" width="7.42578125" style="513" customWidth="1"/>
    <col min="2317" max="2317" width="18.28515625" style="513" customWidth="1"/>
    <col min="2318" max="2318" width="35.42578125" style="513" customWidth="1"/>
    <col min="2319" max="2320" width="9.140625" style="513"/>
    <col min="2321" max="2321" width="13" style="513" bestFit="1" customWidth="1"/>
    <col min="2322" max="2322" width="10.28515625" style="513" bestFit="1" customWidth="1"/>
    <col min="2323" max="2323" width="12.85546875" style="513" bestFit="1" customWidth="1"/>
    <col min="2324" max="2324" width="10.28515625" style="513" bestFit="1" customWidth="1"/>
    <col min="2325" max="2560" width="9.140625" style="513"/>
    <col min="2561" max="2561" width="6" style="513" customWidth="1"/>
    <col min="2562" max="2562" width="20.42578125" style="513" customWidth="1"/>
    <col min="2563" max="2563" width="24.42578125" style="513" bestFit="1" customWidth="1"/>
    <col min="2564" max="2565" width="6.42578125" style="513" customWidth="1"/>
    <col min="2566" max="2566" width="7.85546875" style="513" customWidth="1"/>
    <col min="2567" max="2568" width="10" style="513" customWidth="1"/>
    <col min="2569" max="2569" width="8.5703125" style="513" customWidth="1"/>
    <col min="2570" max="2570" width="7.5703125" style="513" customWidth="1"/>
    <col min="2571" max="2571" width="7.7109375" style="513" customWidth="1"/>
    <col min="2572" max="2572" width="7.42578125" style="513" customWidth="1"/>
    <col min="2573" max="2573" width="18.28515625" style="513" customWidth="1"/>
    <col min="2574" max="2574" width="35.42578125" style="513" customWidth="1"/>
    <col min="2575" max="2576" width="9.140625" style="513"/>
    <col min="2577" max="2577" width="13" style="513" bestFit="1" customWidth="1"/>
    <col min="2578" max="2578" width="10.28515625" style="513" bestFit="1" customWidth="1"/>
    <col min="2579" max="2579" width="12.85546875" style="513" bestFit="1" customWidth="1"/>
    <col min="2580" max="2580" width="10.28515625" style="513" bestFit="1" customWidth="1"/>
    <col min="2581" max="2816" width="9.140625" style="513"/>
    <col min="2817" max="2817" width="6" style="513" customWidth="1"/>
    <col min="2818" max="2818" width="20.42578125" style="513" customWidth="1"/>
    <col min="2819" max="2819" width="24.42578125" style="513" bestFit="1" customWidth="1"/>
    <col min="2820" max="2821" width="6.42578125" style="513" customWidth="1"/>
    <col min="2822" max="2822" width="7.85546875" style="513" customWidth="1"/>
    <col min="2823" max="2824" width="10" style="513" customWidth="1"/>
    <col min="2825" max="2825" width="8.5703125" style="513" customWidth="1"/>
    <col min="2826" max="2826" width="7.5703125" style="513" customWidth="1"/>
    <col min="2827" max="2827" width="7.7109375" style="513" customWidth="1"/>
    <col min="2828" max="2828" width="7.42578125" style="513" customWidth="1"/>
    <col min="2829" max="2829" width="18.28515625" style="513" customWidth="1"/>
    <col min="2830" max="2830" width="35.42578125" style="513" customWidth="1"/>
    <col min="2831" max="2832" width="9.140625" style="513"/>
    <col min="2833" max="2833" width="13" style="513" bestFit="1" customWidth="1"/>
    <col min="2834" max="2834" width="10.28515625" style="513" bestFit="1" customWidth="1"/>
    <col min="2835" max="2835" width="12.85546875" style="513" bestFit="1" customWidth="1"/>
    <col min="2836" max="2836" width="10.28515625" style="513" bestFit="1" customWidth="1"/>
    <col min="2837" max="3072" width="9.140625" style="513"/>
    <col min="3073" max="3073" width="6" style="513" customWidth="1"/>
    <col min="3074" max="3074" width="20.42578125" style="513" customWidth="1"/>
    <col min="3075" max="3075" width="24.42578125" style="513" bestFit="1" customWidth="1"/>
    <col min="3076" max="3077" width="6.42578125" style="513" customWidth="1"/>
    <col min="3078" max="3078" width="7.85546875" style="513" customWidth="1"/>
    <col min="3079" max="3080" width="10" style="513" customWidth="1"/>
    <col min="3081" max="3081" width="8.5703125" style="513" customWidth="1"/>
    <col min="3082" max="3082" width="7.5703125" style="513" customWidth="1"/>
    <col min="3083" max="3083" width="7.7109375" style="513" customWidth="1"/>
    <col min="3084" max="3084" width="7.42578125" style="513" customWidth="1"/>
    <col min="3085" max="3085" width="18.28515625" style="513" customWidth="1"/>
    <col min="3086" max="3086" width="35.42578125" style="513" customWidth="1"/>
    <col min="3087" max="3088" width="9.140625" style="513"/>
    <col min="3089" max="3089" width="13" style="513" bestFit="1" customWidth="1"/>
    <col min="3090" max="3090" width="10.28515625" style="513" bestFit="1" customWidth="1"/>
    <col min="3091" max="3091" width="12.85546875" style="513" bestFit="1" customWidth="1"/>
    <col min="3092" max="3092" width="10.28515625" style="513" bestFit="1" customWidth="1"/>
    <col min="3093" max="3328" width="9.140625" style="513"/>
    <col min="3329" max="3329" width="6" style="513" customWidth="1"/>
    <col min="3330" max="3330" width="20.42578125" style="513" customWidth="1"/>
    <col min="3331" max="3331" width="24.42578125" style="513" bestFit="1" customWidth="1"/>
    <col min="3332" max="3333" width="6.42578125" style="513" customWidth="1"/>
    <col min="3334" max="3334" width="7.85546875" style="513" customWidth="1"/>
    <col min="3335" max="3336" width="10" style="513" customWidth="1"/>
    <col min="3337" max="3337" width="8.5703125" style="513" customWidth="1"/>
    <col min="3338" max="3338" width="7.5703125" style="513" customWidth="1"/>
    <col min="3339" max="3339" width="7.7109375" style="513" customWidth="1"/>
    <col min="3340" max="3340" width="7.42578125" style="513" customWidth="1"/>
    <col min="3341" max="3341" width="18.28515625" style="513" customWidth="1"/>
    <col min="3342" max="3342" width="35.42578125" style="513" customWidth="1"/>
    <col min="3343" max="3344" width="9.140625" style="513"/>
    <col min="3345" max="3345" width="13" style="513" bestFit="1" customWidth="1"/>
    <col min="3346" max="3346" width="10.28515625" style="513" bestFit="1" customWidth="1"/>
    <col min="3347" max="3347" width="12.85546875" style="513" bestFit="1" customWidth="1"/>
    <col min="3348" max="3348" width="10.28515625" style="513" bestFit="1" customWidth="1"/>
    <col min="3349" max="3584" width="9.140625" style="513"/>
    <col min="3585" max="3585" width="6" style="513" customWidth="1"/>
    <col min="3586" max="3586" width="20.42578125" style="513" customWidth="1"/>
    <col min="3587" max="3587" width="24.42578125" style="513" bestFit="1" customWidth="1"/>
    <col min="3588" max="3589" width="6.42578125" style="513" customWidth="1"/>
    <col min="3590" max="3590" width="7.85546875" style="513" customWidth="1"/>
    <col min="3591" max="3592" width="10" style="513" customWidth="1"/>
    <col min="3593" max="3593" width="8.5703125" style="513" customWidth="1"/>
    <col min="3594" max="3594" width="7.5703125" style="513" customWidth="1"/>
    <col min="3595" max="3595" width="7.7109375" style="513" customWidth="1"/>
    <col min="3596" max="3596" width="7.42578125" style="513" customWidth="1"/>
    <col min="3597" max="3597" width="18.28515625" style="513" customWidth="1"/>
    <col min="3598" max="3598" width="35.42578125" style="513" customWidth="1"/>
    <col min="3599" max="3600" width="9.140625" style="513"/>
    <col min="3601" max="3601" width="13" style="513" bestFit="1" customWidth="1"/>
    <col min="3602" max="3602" width="10.28515625" style="513" bestFit="1" customWidth="1"/>
    <col min="3603" max="3603" width="12.85546875" style="513" bestFit="1" customWidth="1"/>
    <col min="3604" max="3604" width="10.28515625" style="513" bestFit="1" customWidth="1"/>
    <col min="3605" max="3840" width="9.140625" style="513"/>
    <col min="3841" max="3841" width="6" style="513" customWidth="1"/>
    <col min="3842" max="3842" width="20.42578125" style="513" customWidth="1"/>
    <col min="3843" max="3843" width="24.42578125" style="513" bestFit="1" customWidth="1"/>
    <col min="3844" max="3845" width="6.42578125" style="513" customWidth="1"/>
    <col min="3846" max="3846" width="7.85546875" style="513" customWidth="1"/>
    <col min="3847" max="3848" width="10" style="513" customWidth="1"/>
    <col min="3849" max="3849" width="8.5703125" style="513" customWidth="1"/>
    <col min="3850" max="3850" width="7.5703125" style="513" customWidth="1"/>
    <col min="3851" max="3851" width="7.7109375" style="513" customWidth="1"/>
    <col min="3852" max="3852" width="7.42578125" style="513" customWidth="1"/>
    <col min="3853" max="3853" width="18.28515625" style="513" customWidth="1"/>
    <col min="3854" max="3854" width="35.42578125" style="513" customWidth="1"/>
    <col min="3855" max="3856" width="9.140625" style="513"/>
    <col min="3857" max="3857" width="13" style="513" bestFit="1" customWidth="1"/>
    <col min="3858" max="3858" width="10.28515625" style="513" bestFit="1" customWidth="1"/>
    <col min="3859" max="3859" width="12.85546875" style="513" bestFit="1" customWidth="1"/>
    <col min="3860" max="3860" width="10.28515625" style="513" bestFit="1" customWidth="1"/>
    <col min="3861" max="4096" width="9.140625" style="513"/>
    <col min="4097" max="4097" width="6" style="513" customWidth="1"/>
    <col min="4098" max="4098" width="20.42578125" style="513" customWidth="1"/>
    <col min="4099" max="4099" width="24.42578125" style="513" bestFit="1" customWidth="1"/>
    <col min="4100" max="4101" width="6.42578125" style="513" customWidth="1"/>
    <col min="4102" max="4102" width="7.85546875" style="513" customWidth="1"/>
    <col min="4103" max="4104" width="10" style="513" customWidth="1"/>
    <col min="4105" max="4105" width="8.5703125" style="513" customWidth="1"/>
    <col min="4106" max="4106" width="7.5703125" style="513" customWidth="1"/>
    <col min="4107" max="4107" width="7.7109375" style="513" customWidth="1"/>
    <col min="4108" max="4108" width="7.42578125" style="513" customWidth="1"/>
    <col min="4109" max="4109" width="18.28515625" style="513" customWidth="1"/>
    <col min="4110" max="4110" width="35.42578125" style="513" customWidth="1"/>
    <col min="4111" max="4112" width="9.140625" style="513"/>
    <col min="4113" max="4113" width="13" style="513" bestFit="1" customWidth="1"/>
    <col min="4114" max="4114" width="10.28515625" style="513" bestFit="1" customWidth="1"/>
    <col min="4115" max="4115" width="12.85546875" style="513" bestFit="1" customWidth="1"/>
    <col min="4116" max="4116" width="10.28515625" style="513" bestFit="1" customWidth="1"/>
    <col min="4117" max="4352" width="9.140625" style="513"/>
    <col min="4353" max="4353" width="6" style="513" customWidth="1"/>
    <col min="4354" max="4354" width="20.42578125" style="513" customWidth="1"/>
    <col min="4355" max="4355" width="24.42578125" style="513" bestFit="1" customWidth="1"/>
    <col min="4356" max="4357" width="6.42578125" style="513" customWidth="1"/>
    <col min="4358" max="4358" width="7.85546875" style="513" customWidth="1"/>
    <col min="4359" max="4360" width="10" style="513" customWidth="1"/>
    <col min="4361" max="4361" width="8.5703125" style="513" customWidth="1"/>
    <col min="4362" max="4362" width="7.5703125" style="513" customWidth="1"/>
    <col min="4363" max="4363" width="7.7109375" style="513" customWidth="1"/>
    <col min="4364" max="4364" width="7.42578125" style="513" customWidth="1"/>
    <col min="4365" max="4365" width="18.28515625" style="513" customWidth="1"/>
    <col min="4366" max="4366" width="35.42578125" style="513" customWidth="1"/>
    <col min="4367" max="4368" width="9.140625" style="513"/>
    <col min="4369" max="4369" width="13" style="513" bestFit="1" customWidth="1"/>
    <col min="4370" max="4370" width="10.28515625" style="513" bestFit="1" customWidth="1"/>
    <col min="4371" max="4371" width="12.85546875" style="513" bestFit="1" customWidth="1"/>
    <col min="4372" max="4372" width="10.28515625" style="513" bestFit="1" customWidth="1"/>
    <col min="4373" max="4608" width="9.140625" style="513"/>
    <col min="4609" max="4609" width="6" style="513" customWidth="1"/>
    <col min="4610" max="4610" width="20.42578125" style="513" customWidth="1"/>
    <col min="4611" max="4611" width="24.42578125" style="513" bestFit="1" customWidth="1"/>
    <col min="4612" max="4613" width="6.42578125" style="513" customWidth="1"/>
    <col min="4614" max="4614" width="7.85546875" style="513" customWidth="1"/>
    <col min="4615" max="4616" width="10" style="513" customWidth="1"/>
    <col min="4617" max="4617" width="8.5703125" style="513" customWidth="1"/>
    <col min="4618" max="4618" width="7.5703125" style="513" customWidth="1"/>
    <col min="4619" max="4619" width="7.7109375" style="513" customWidth="1"/>
    <col min="4620" max="4620" width="7.42578125" style="513" customWidth="1"/>
    <col min="4621" max="4621" width="18.28515625" style="513" customWidth="1"/>
    <col min="4622" max="4622" width="35.42578125" style="513" customWidth="1"/>
    <col min="4623" max="4624" width="9.140625" style="513"/>
    <col min="4625" max="4625" width="13" style="513" bestFit="1" customWidth="1"/>
    <col min="4626" max="4626" width="10.28515625" style="513" bestFit="1" customWidth="1"/>
    <col min="4627" max="4627" width="12.85546875" style="513" bestFit="1" customWidth="1"/>
    <col min="4628" max="4628" width="10.28515625" style="513" bestFit="1" customWidth="1"/>
    <col min="4629" max="4864" width="9.140625" style="513"/>
    <col min="4865" max="4865" width="6" style="513" customWidth="1"/>
    <col min="4866" max="4866" width="20.42578125" style="513" customWidth="1"/>
    <col min="4867" max="4867" width="24.42578125" style="513" bestFit="1" customWidth="1"/>
    <col min="4868" max="4869" width="6.42578125" style="513" customWidth="1"/>
    <col min="4870" max="4870" width="7.85546875" style="513" customWidth="1"/>
    <col min="4871" max="4872" width="10" style="513" customWidth="1"/>
    <col min="4873" max="4873" width="8.5703125" style="513" customWidth="1"/>
    <col min="4874" max="4874" width="7.5703125" style="513" customWidth="1"/>
    <col min="4875" max="4875" width="7.7109375" style="513" customWidth="1"/>
    <col min="4876" max="4876" width="7.42578125" style="513" customWidth="1"/>
    <col min="4877" max="4877" width="18.28515625" style="513" customWidth="1"/>
    <col min="4878" max="4878" width="35.42578125" style="513" customWidth="1"/>
    <col min="4879" max="4880" width="9.140625" style="513"/>
    <col min="4881" max="4881" width="13" style="513" bestFit="1" customWidth="1"/>
    <col min="4882" max="4882" width="10.28515625" style="513" bestFit="1" customWidth="1"/>
    <col min="4883" max="4883" width="12.85546875" style="513" bestFit="1" customWidth="1"/>
    <col min="4884" max="4884" width="10.28515625" style="513" bestFit="1" customWidth="1"/>
    <col min="4885" max="5120" width="9.140625" style="513"/>
    <col min="5121" max="5121" width="6" style="513" customWidth="1"/>
    <col min="5122" max="5122" width="20.42578125" style="513" customWidth="1"/>
    <col min="5123" max="5123" width="24.42578125" style="513" bestFit="1" customWidth="1"/>
    <col min="5124" max="5125" width="6.42578125" style="513" customWidth="1"/>
    <col min="5126" max="5126" width="7.85546875" style="513" customWidth="1"/>
    <col min="5127" max="5128" width="10" style="513" customWidth="1"/>
    <col min="5129" max="5129" width="8.5703125" style="513" customWidth="1"/>
    <col min="5130" max="5130" width="7.5703125" style="513" customWidth="1"/>
    <col min="5131" max="5131" width="7.7109375" style="513" customWidth="1"/>
    <col min="5132" max="5132" width="7.42578125" style="513" customWidth="1"/>
    <col min="5133" max="5133" width="18.28515625" style="513" customWidth="1"/>
    <col min="5134" max="5134" width="35.42578125" style="513" customWidth="1"/>
    <col min="5135" max="5136" width="9.140625" style="513"/>
    <col min="5137" max="5137" width="13" style="513" bestFit="1" customWidth="1"/>
    <col min="5138" max="5138" width="10.28515625" style="513" bestFit="1" customWidth="1"/>
    <col min="5139" max="5139" width="12.85546875" style="513" bestFit="1" customWidth="1"/>
    <col min="5140" max="5140" width="10.28515625" style="513" bestFit="1" customWidth="1"/>
    <col min="5141" max="5376" width="9.140625" style="513"/>
    <col min="5377" max="5377" width="6" style="513" customWidth="1"/>
    <col min="5378" max="5378" width="20.42578125" style="513" customWidth="1"/>
    <col min="5379" max="5379" width="24.42578125" style="513" bestFit="1" customWidth="1"/>
    <col min="5380" max="5381" width="6.42578125" style="513" customWidth="1"/>
    <col min="5382" max="5382" width="7.85546875" style="513" customWidth="1"/>
    <col min="5383" max="5384" width="10" style="513" customWidth="1"/>
    <col min="5385" max="5385" width="8.5703125" style="513" customWidth="1"/>
    <col min="5386" max="5386" width="7.5703125" style="513" customWidth="1"/>
    <col min="5387" max="5387" width="7.7109375" style="513" customWidth="1"/>
    <col min="5388" max="5388" width="7.42578125" style="513" customWidth="1"/>
    <col min="5389" max="5389" width="18.28515625" style="513" customWidth="1"/>
    <col min="5390" max="5390" width="35.42578125" style="513" customWidth="1"/>
    <col min="5391" max="5392" width="9.140625" style="513"/>
    <col min="5393" max="5393" width="13" style="513" bestFit="1" customWidth="1"/>
    <col min="5394" max="5394" width="10.28515625" style="513" bestFit="1" customWidth="1"/>
    <col min="5395" max="5395" width="12.85546875" style="513" bestFit="1" customWidth="1"/>
    <col min="5396" max="5396" width="10.28515625" style="513" bestFit="1" customWidth="1"/>
    <col min="5397" max="5632" width="9.140625" style="513"/>
    <col min="5633" max="5633" width="6" style="513" customWidth="1"/>
    <col min="5634" max="5634" width="20.42578125" style="513" customWidth="1"/>
    <col min="5635" max="5635" width="24.42578125" style="513" bestFit="1" customWidth="1"/>
    <col min="5636" max="5637" width="6.42578125" style="513" customWidth="1"/>
    <col min="5638" max="5638" width="7.85546875" style="513" customWidth="1"/>
    <col min="5639" max="5640" width="10" style="513" customWidth="1"/>
    <col min="5641" max="5641" width="8.5703125" style="513" customWidth="1"/>
    <col min="5642" max="5642" width="7.5703125" style="513" customWidth="1"/>
    <col min="5643" max="5643" width="7.7109375" style="513" customWidth="1"/>
    <col min="5644" max="5644" width="7.42578125" style="513" customWidth="1"/>
    <col min="5645" max="5645" width="18.28515625" style="513" customWidth="1"/>
    <col min="5646" max="5646" width="35.42578125" style="513" customWidth="1"/>
    <col min="5647" max="5648" width="9.140625" style="513"/>
    <col min="5649" max="5649" width="13" style="513" bestFit="1" customWidth="1"/>
    <col min="5650" max="5650" width="10.28515625" style="513" bestFit="1" customWidth="1"/>
    <col min="5651" max="5651" width="12.85546875" style="513" bestFit="1" customWidth="1"/>
    <col min="5652" max="5652" width="10.28515625" style="513" bestFit="1" customWidth="1"/>
    <col min="5653" max="5888" width="9.140625" style="513"/>
    <col min="5889" max="5889" width="6" style="513" customWidth="1"/>
    <col min="5890" max="5890" width="20.42578125" style="513" customWidth="1"/>
    <col min="5891" max="5891" width="24.42578125" style="513" bestFit="1" customWidth="1"/>
    <col min="5892" max="5893" width="6.42578125" style="513" customWidth="1"/>
    <col min="5894" max="5894" width="7.85546875" style="513" customWidth="1"/>
    <col min="5895" max="5896" width="10" style="513" customWidth="1"/>
    <col min="5897" max="5897" width="8.5703125" style="513" customWidth="1"/>
    <col min="5898" max="5898" width="7.5703125" style="513" customWidth="1"/>
    <col min="5899" max="5899" width="7.7109375" style="513" customWidth="1"/>
    <col min="5900" max="5900" width="7.42578125" style="513" customWidth="1"/>
    <col min="5901" max="5901" width="18.28515625" style="513" customWidth="1"/>
    <col min="5902" max="5902" width="35.42578125" style="513" customWidth="1"/>
    <col min="5903" max="5904" width="9.140625" style="513"/>
    <col min="5905" max="5905" width="13" style="513" bestFit="1" customWidth="1"/>
    <col min="5906" max="5906" width="10.28515625" style="513" bestFit="1" customWidth="1"/>
    <col min="5907" max="5907" width="12.85546875" style="513" bestFit="1" customWidth="1"/>
    <col min="5908" max="5908" width="10.28515625" style="513" bestFit="1" customWidth="1"/>
    <col min="5909" max="6144" width="9.140625" style="513"/>
    <col min="6145" max="6145" width="6" style="513" customWidth="1"/>
    <col min="6146" max="6146" width="20.42578125" style="513" customWidth="1"/>
    <col min="6147" max="6147" width="24.42578125" style="513" bestFit="1" customWidth="1"/>
    <col min="6148" max="6149" width="6.42578125" style="513" customWidth="1"/>
    <col min="6150" max="6150" width="7.85546875" style="513" customWidth="1"/>
    <col min="6151" max="6152" width="10" style="513" customWidth="1"/>
    <col min="6153" max="6153" width="8.5703125" style="513" customWidth="1"/>
    <col min="6154" max="6154" width="7.5703125" style="513" customWidth="1"/>
    <col min="6155" max="6155" width="7.7109375" style="513" customWidth="1"/>
    <col min="6156" max="6156" width="7.42578125" style="513" customWidth="1"/>
    <col min="6157" max="6157" width="18.28515625" style="513" customWidth="1"/>
    <col min="6158" max="6158" width="35.42578125" style="513" customWidth="1"/>
    <col min="6159" max="6160" width="9.140625" style="513"/>
    <col min="6161" max="6161" width="13" style="513" bestFit="1" customWidth="1"/>
    <col min="6162" max="6162" width="10.28515625" style="513" bestFit="1" customWidth="1"/>
    <col min="6163" max="6163" width="12.85546875" style="513" bestFit="1" customWidth="1"/>
    <col min="6164" max="6164" width="10.28515625" style="513" bestFit="1" customWidth="1"/>
    <col min="6165" max="6400" width="9.140625" style="513"/>
    <col min="6401" max="6401" width="6" style="513" customWidth="1"/>
    <col min="6402" max="6402" width="20.42578125" style="513" customWidth="1"/>
    <col min="6403" max="6403" width="24.42578125" style="513" bestFit="1" customWidth="1"/>
    <col min="6404" max="6405" width="6.42578125" style="513" customWidth="1"/>
    <col min="6406" max="6406" width="7.85546875" style="513" customWidth="1"/>
    <col min="6407" max="6408" width="10" style="513" customWidth="1"/>
    <col min="6409" max="6409" width="8.5703125" style="513" customWidth="1"/>
    <col min="6410" max="6410" width="7.5703125" style="513" customWidth="1"/>
    <col min="6411" max="6411" width="7.7109375" style="513" customWidth="1"/>
    <col min="6412" max="6412" width="7.42578125" style="513" customWidth="1"/>
    <col min="6413" max="6413" width="18.28515625" style="513" customWidth="1"/>
    <col min="6414" max="6414" width="35.42578125" style="513" customWidth="1"/>
    <col min="6415" max="6416" width="9.140625" style="513"/>
    <col min="6417" max="6417" width="13" style="513" bestFit="1" customWidth="1"/>
    <col min="6418" max="6418" width="10.28515625" style="513" bestFit="1" customWidth="1"/>
    <col min="6419" max="6419" width="12.85546875" style="513" bestFit="1" customWidth="1"/>
    <col min="6420" max="6420" width="10.28515625" style="513" bestFit="1" customWidth="1"/>
    <col min="6421" max="6656" width="9.140625" style="513"/>
    <col min="6657" max="6657" width="6" style="513" customWidth="1"/>
    <col min="6658" max="6658" width="20.42578125" style="513" customWidth="1"/>
    <col min="6659" max="6659" width="24.42578125" style="513" bestFit="1" customWidth="1"/>
    <col min="6660" max="6661" width="6.42578125" style="513" customWidth="1"/>
    <col min="6662" max="6662" width="7.85546875" style="513" customWidth="1"/>
    <col min="6663" max="6664" width="10" style="513" customWidth="1"/>
    <col min="6665" max="6665" width="8.5703125" style="513" customWidth="1"/>
    <col min="6666" max="6666" width="7.5703125" style="513" customWidth="1"/>
    <col min="6667" max="6667" width="7.7109375" style="513" customWidth="1"/>
    <col min="6668" max="6668" width="7.42578125" style="513" customWidth="1"/>
    <col min="6669" max="6669" width="18.28515625" style="513" customWidth="1"/>
    <col min="6670" max="6670" width="35.42578125" style="513" customWidth="1"/>
    <col min="6671" max="6672" width="9.140625" style="513"/>
    <col min="6673" max="6673" width="13" style="513" bestFit="1" customWidth="1"/>
    <col min="6674" max="6674" width="10.28515625" style="513" bestFit="1" customWidth="1"/>
    <col min="6675" max="6675" width="12.85546875" style="513" bestFit="1" customWidth="1"/>
    <col min="6676" max="6676" width="10.28515625" style="513" bestFit="1" customWidth="1"/>
    <col min="6677" max="6912" width="9.140625" style="513"/>
    <col min="6913" max="6913" width="6" style="513" customWidth="1"/>
    <col min="6914" max="6914" width="20.42578125" style="513" customWidth="1"/>
    <col min="6915" max="6915" width="24.42578125" style="513" bestFit="1" customWidth="1"/>
    <col min="6916" max="6917" width="6.42578125" style="513" customWidth="1"/>
    <col min="6918" max="6918" width="7.85546875" style="513" customWidth="1"/>
    <col min="6919" max="6920" width="10" style="513" customWidth="1"/>
    <col min="6921" max="6921" width="8.5703125" style="513" customWidth="1"/>
    <col min="6922" max="6922" width="7.5703125" style="513" customWidth="1"/>
    <col min="6923" max="6923" width="7.7109375" style="513" customWidth="1"/>
    <col min="6924" max="6924" width="7.42578125" style="513" customWidth="1"/>
    <col min="6925" max="6925" width="18.28515625" style="513" customWidth="1"/>
    <col min="6926" max="6926" width="35.42578125" style="513" customWidth="1"/>
    <col min="6927" max="6928" width="9.140625" style="513"/>
    <col min="6929" max="6929" width="13" style="513" bestFit="1" customWidth="1"/>
    <col min="6930" max="6930" width="10.28515625" style="513" bestFit="1" customWidth="1"/>
    <col min="6931" max="6931" width="12.85546875" style="513" bestFit="1" customWidth="1"/>
    <col min="6932" max="6932" width="10.28515625" style="513" bestFit="1" customWidth="1"/>
    <col min="6933" max="7168" width="9.140625" style="513"/>
    <col min="7169" max="7169" width="6" style="513" customWidth="1"/>
    <col min="7170" max="7170" width="20.42578125" style="513" customWidth="1"/>
    <col min="7171" max="7171" width="24.42578125" style="513" bestFit="1" customWidth="1"/>
    <col min="7172" max="7173" width="6.42578125" style="513" customWidth="1"/>
    <col min="7174" max="7174" width="7.85546875" style="513" customWidth="1"/>
    <col min="7175" max="7176" width="10" style="513" customWidth="1"/>
    <col min="7177" max="7177" width="8.5703125" style="513" customWidth="1"/>
    <col min="7178" max="7178" width="7.5703125" style="513" customWidth="1"/>
    <col min="7179" max="7179" width="7.7109375" style="513" customWidth="1"/>
    <col min="7180" max="7180" width="7.42578125" style="513" customWidth="1"/>
    <col min="7181" max="7181" width="18.28515625" style="513" customWidth="1"/>
    <col min="7182" max="7182" width="35.42578125" style="513" customWidth="1"/>
    <col min="7183" max="7184" width="9.140625" style="513"/>
    <col min="7185" max="7185" width="13" style="513" bestFit="1" customWidth="1"/>
    <col min="7186" max="7186" width="10.28515625" style="513" bestFit="1" customWidth="1"/>
    <col min="7187" max="7187" width="12.85546875" style="513" bestFit="1" customWidth="1"/>
    <col min="7188" max="7188" width="10.28515625" style="513" bestFit="1" customWidth="1"/>
    <col min="7189" max="7424" width="9.140625" style="513"/>
    <col min="7425" max="7425" width="6" style="513" customWidth="1"/>
    <col min="7426" max="7426" width="20.42578125" style="513" customWidth="1"/>
    <col min="7427" max="7427" width="24.42578125" style="513" bestFit="1" customWidth="1"/>
    <col min="7428" max="7429" width="6.42578125" style="513" customWidth="1"/>
    <col min="7430" max="7430" width="7.85546875" style="513" customWidth="1"/>
    <col min="7431" max="7432" width="10" style="513" customWidth="1"/>
    <col min="7433" max="7433" width="8.5703125" style="513" customWidth="1"/>
    <col min="7434" max="7434" width="7.5703125" style="513" customWidth="1"/>
    <col min="7435" max="7435" width="7.7109375" style="513" customWidth="1"/>
    <col min="7436" max="7436" width="7.42578125" style="513" customWidth="1"/>
    <col min="7437" max="7437" width="18.28515625" style="513" customWidth="1"/>
    <col min="7438" max="7438" width="35.42578125" style="513" customWidth="1"/>
    <col min="7439" max="7440" width="9.140625" style="513"/>
    <col min="7441" max="7441" width="13" style="513" bestFit="1" customWidth="1"/>
    <col min="7442" max="7442" width="10.28515625" style="513" bestFit="1" customWidth="1"/>
    <col min="7443" max="7443" width="12.85546875" style="513" bestFit="1" customWidth="1"/>
    <col min="7444" max="7444" width="10.28515625" style="513" bestFit="1" customWidth="1"/>
    <col min="7445" max="7680" width="9.140625" style="513"/>
    <col min="7681" max="7681" width="6" style="513" customWidth="1"/>
    <col min="7682" max="7682" width="20.42578125" style="513" customWidth="1"/>
    <col min="7683" max="7683" width="24.42578125" style="513" bestFit="1" customWidth="1"/>
    <col min="7684" max="7685" width="6.42578125" style="513" customWidth="1"/>
    <col min="7686" max="7686" width="7.85546875" style="513" customWidth="1"/>
    <col min="7687" max="7688" width="10" style="513" customWidth="1"/>
    <col min="7689" max="7689" width="8.5703125" style="513" customWidth="1"/>
    <col min="7690" max="7690" width="7.5703125" style="513" customWidth="1"/>
    <col min="7691" max="7691" width="7.7109375" style="513" customWidth="1"/>
    <col min="7692" max="7692" width="7.42578125" style="513" customWidth="1"/>
    <col min="7693" max="7693" width="18.28515625" style="513" customWidth="1"/>
    <col min="7694" max="7694" width="35.42578125" style="513" customWidth="1"/>
    <col min="7695" max="7696" width="9.140625" style="513"/>
    <col min="7697" max="7697" width="13" style="513" bestFit="1" customWidth="1"/>
    <col min="7698" max="7698" width="10.28515625" style="513" bestFit="1" customWidth="1"/>
    <col min="7699" max="7699" width="12.85546875" style="513" bestFit="1" customWidth="1"/>
    <col min="7700" max="7700" width="10.28515625" style="513" bestFit="1" customWidth="1"/>
    <col min="7701" max="7936" width="9.140625" style="513"/>
    <col min="7937" max="7937" width="6" style="513" customWidth="1"/>
    <col min="7938" max="7938" width="20.42578125" style="513" customWidth="1"/>
    <col min="7939" max="7939" width="24.42578125" style="513" bestFit="1" customWidth="1"/>
    <col min="7940" max="7941" width="6.42578125" style="513" customWidth="1"/>
    <col min="7942" max="7942" width="7.85546875" style="513" customWidth="1"/>
    <col min="7943" max="7944" width="10" style="513" customWidth="1"/>
    <col min="7945" max="7945" width="8.5703125" style="513" customWidth="1"/>
    <col min="7946" max="7946" width="7.5703125" style="513" customWidth="1"/>
    <col min="7947" max="7947" width="7.7109375" style="513" customWidth="1"/>
    <col min="7948" max="7948" width="7.42578125" style="513" customWidth="1"/>
    <col min="7949" max="7949" width="18.28515625" style="513" customWidth="1"/>
    <col min="7950" max="7950" width="35.42578125" style="513" customWidth="1"/>
    <col min="7951" max="7952" width="9.140625" style="513"/>
    <col min="7953" max="7953" width="13" style="513" bestFit="1" customWidth="1"/>
    <col min="7954" max="7954" width="10.28515625" style="513" bestFit="1" customWidth="1"/>
    <col min="7955" max="7955" width="12.85546875" style="513" bestFit="1" customWidth="1"/>
    <col min="7956" max="7956" width="10.28515625" style="513" bestFit="1" customWidth="1"/>
    <col min="7957" max="8192" width="9.140625" style="513"/>
    <col min="8193" max="8193" width="6" style="513" customWidth="1"/>
    <col min="8194" max="8194" width="20.42578125" style="513" customWidth="1"/>
    <col min="8195" max="8195" width="24.42578125" style="513" bestFit="1" customWidth="1"/>
    <col min="8196" max="8197" width="6.42578125" style="513" customWidth="1"/>
    <col min="8198" max="8198" width="7.85546875" style="513" customWidth="1"/>
    <col min="8199" max="8200" width="10" style="513" customWidth="1"/>
    <col min="8201" max="8201" width="8.5703125" style="513" customWidth="1"/>
    <col min="8202" max="8202" width="7.5703125" style="513" customWidth="1"/>
    <col min="8203" max="8203" width="7.7109375" style="513" customWidth="1"/>
    <col min="8204" max="8204" width="7.42578125" style="513" customWidth="1"/>
    <col min="8205" max="8205" width="18.28515625" style="513" customWidth="1"/>
    <col min="8206" max="8206" width="35.42578125" style="513" customWidth="1"/>
    <col min="8207" max="8208" width="9.140625" style="513"/>
    <col min="8209" max="8209" width="13" style="513" bestFit="1" customWidth="1"/>
    <col min="8210" max="8210" width="10.28515625" style="513" bestFit="1" customWidth="1"/>
    <col min="8211" max="8211" width="12.85546875" style="513" bestFit="1" customWidth="1"/>
    <col min="8212" max="8212" width="10.28515625" style="513" bestFit="1" customWidth="1"/>
    <col min="8213" max="8448" width="9.140625" style="513"/>
    <col min="8449" max="8449" width="6" style="513" customWidth="1"/>
    <col min="8450" max="8450" width="20.42578125" style="513" customWidth="1"/>
    <col min="8451" max="8451" width="24.42578125" style="513" bestFit="1" customWidth="1"/>
    <col min="8452" max="8453" width="6.42578125" style="513" customWidth="1"/>
    <col min="8454" max="8454" width="7.85546875" style="513" customWidth="1"/>
    <col min="8455" max="8456" width="10" style="513" customWidth="1"/>
    <col min="8457" max="8457" width="8.5703125" style="513" customWidth="1"/>
    <col min="8458" max="8458" width="7.5703125" style="513" customWidth="1"/>
    <col min="8459" max="8459" width="7.7109375" style="513" customWidth="1"/>
    <col min="8460" max="8460" width="7.42578125" style="513" customWidth="1"/>
    <col min="8461" max="8461" width="18.28515625" style="513" customWidth="1"/>
    <col min="8462" max="8462" width="35.42578125" style="513" customWidth="1"/>
    <col min="8463" max="8464" width="9.140625" style="513"/>
    <col min="8465" max="8465" width="13" style="513" bestFit="1" customWidth="1"/>
    <col min="8466" max="8466" width="10.28515625" style="513" bestFit="1" customWidth="1"/>
    <col min="8467" max="8467" width="12.85546875" style="513" bestFit="1" customWidth="1"/>
    <col min="8468" max="8468" width="10.28515625" style="513" bestFit="1" customWidth="1"/>
    <col min="8469" max="8704" width="9.140625" style="513"/>
    <col min="8705" max="8705" width="6" style="513" customWidth="1"/>
    <col min="8706" max="8706" width="20.42578125" style="513" customWidth="1"/>
    <col min="8707" max="8707" width="24.42578125" style="513" bestFit="1" customWidth="1"/>
    <col min="8708" max="8709" width="6.42578125" style="513" customWidth="1"/>
    <col min="8710" max="8710" width="7.85546875" style="513" customWidth="1"/>
    <col min="8711" max="8712" width="10" style="513" customWidth="1"/>
    <col min="8713" max="8713" width="8.5703125" style="513" customWidth="1"/>
    <col min="8714" max="8714" width="7.5703125" style="513" customWidth="1"/>
    <col min="8715" max="8715" width="7.7109375" style="513" customWidth="1"/>
    <col min="8716" max="8716" width="7.42578125" style="513" customWidth="1"/>
    <col min="8717" max="8717" width="18.28515625" style="513" customWidth="1"/>
    <col min="8718" max="8718" width="35.42578125" style="513" customWidth="1"/>
    <col min="8719" max="8720" width="9.140625" style="513"/>
    <col min="8721" max="8721" width="13" style="513" bestFit="1" customWidth="1"/>
    <col min="8722" max="8722" width="10.28515625" style="513" bestFit="1" customWidth="1"/>
    <col min="8723" max="8723" width="12.85546875" style="513" bestFit="1" customWidth="1"/>
    <col min="8724" max="8724" width="10.28515625" style="513" bestFit="1" customWidth="1"/>
    <col min="8725" max="8960" width="9.140625" style="513"/>
    <col min="8961" max="8961" width="6" style="513" customWidth="1"/>
    <col min="8962" max="8962" width="20.42578125" style="513" customWidth="1"/>
    <col min="8963" max="8963" width="24.42578125" style="513" bestFit="1" customWidth="1"/>
    <col min="8964" max="8965" width="6.42578125" style="513" customWidth="1"/>
    <col min="8966" max="8966" width="7.85546875" style="513" customWidth="1"/>
    <col min="8967" max="8968" width="10" style="513" customWidth="1"/>
    <col min="8969" max="8969" width="8.5703125" style="513" customWidth="1"/>
    <col min="8970" max="8970" width="7.5703125" style="513" customWidth="1"/>
    <col min="8971" max="8971" width="7.7109375" style="513" customWidth="1"/>
    <col min="8972" max="8972" width="7.42578125" style="513" customWidth="1"/>
    <col min="8973" max="8973" width="18.28515625" style="513" customWidth="1"/>
    <col min="8974" max="8974" width="35.42578125" style="513" customWidth="1"/>
    <col min="8975" max="8976" width="9.140625" style="513"/>
    <col min="8977" max="8977" width="13" style="513" bestFit="1" customWidth="1"/>
    <col min="8978" max="8978" width="10.28515625" style="513" bestFit="1" customWidth="1"/>
    <col min="8979" max="8979" width="12.85546875" style="513" bestFit="1" customWidth="1"/>
    <col min="8980" max="8980" width="10.28515625" style="513" bestFit="1" customWidth="1"/>
    <col min="8981" max="9216" width="9.140625" style="513"/>
    <col min="9217" max="9217" width="6" style="513" customWidth="1"/>
    <col min="9218" max="9218" width="20.42578125" style="513" customWidth="1"/>
    <col min="9219" max="9219" width="24.42578125" style="513" bestFit="1" customWidth="1"/>
    <col min="9220" max="9221" width="6.42578125" style="513" customWidth="1"/>
    <col min="9222" max="9222" width="7.85546875" style="513" customWidth="1"/>
    <col min="9223" max="9224" width="10" style="513" customWidth="1"/>
    <col min="9225" max="9225" width="8.5703125" style="513" customWidth="1"/>
    <col min="9226" max="9226" width="7.5703125" style="513" customWidth="1"/>
    <col min="9227" max="9227" width="7.7109375" style="513" customWidth="1"/>
    <col min="9228" max="9228" width="7.42578125" style="513" customWidth="1"/>
    <col min="9229" max="9229" width="18.28515625" style="513" customWidth="1"/>
    <col min="9230" max="9230" width="35.42578125" style="513" customWidth="1"/>
    <col min="9231" max="9232" width="9.140625" style="513"/>
    <col min="9233" max="9233" width="13" style="513" bestFit="1" customWidth="1"/>
    <col min="9234" max="9234" width="10.28515625" style="513" bestFit="1" customWidth="1"/>
    <col min="9235" max="9235" width="12.85546875" style="513" bestFit="1" customWidth="1"/>
    <col min="9236" max="9236" width="10.28515625" style="513" bestFit="1" customWidth="1"/>
    <col min="9237" max="9472" width="9.140625" style="513"/>
    <col min="9473" max="9473" width="6" style="513" customWidth="1"/>
    <col min="9474" max="9474" width="20.42578125" style="513" customWidth="1"/>
    <col min="9475" max="9475" width="24.42578125" style="513" bestFit="1" customWidth="1"/>
    <col min="9476" max="9477" width="6.42578125" style="513" customWidth="1"/>
    <col min="9478" max="9478" width="7.85546875" style="513" customWidth="1"/>
    <col min="9479" max="9480" width="10" style="513" customWidth="1"/>
    <col min="9481" max="9481" width="8.5703125" style="513" customWidth="1"/>
    <col min="9482" max="9482" width="7.5703125" style="513" customWidth="1"/>
    <col min="9483" max="9483" width="7.7109375" style="513" customWidth="1"/>
    <col min="9484" max="9484" width="7.42578125" style="513" customWidth="1"/>
    <col min="9485" max="9485" width="18.28515625" style="513" customWidth="1"/>
    <col min="9486" max="9486" width="35.42578125" style="513" customWidth="1"/>
    <col min="9487" max="9488" width="9.140625" style="513"/>
    <col min="9489" max="9489" width="13" style="513" bestFit="1" customWidth="1"/>
    <col min="9490" max="9490" width="10.28515625" style="513" bestFit="1" customWidth="1"/>
    <col min="9491" max="9491" width="12.85546875" style="513" bestFit="1" customWidth="1"/>
    <col min="9492" max="9492" width="10.28515625" style="513" bestFit="1" customWidth="1"/>
    <col min="9493" max="9728" width="9.140625" style="513"/>
    <col min="9729" max="9729" width="6" style="513" customWidth="1"/>
    <col min="9730" max="9730" width="20.42578125" style="513" customWidth="1"/>
    <col min="9731" max="9731" width="24.42578125" style="513" bestFit="1" customWidth="1"/>
    <col min="9732" max="9733" width="6.42578125" style="513" customWidth="1"/>
    <col min="9734" max="9734" width="7.85546875" style="513" customWidth="1"/>
    <col min="9735" max="9736" width="10" style="513" customWidth="1"/>
    <col min="9737" max="9737" width="8.5703125" style="513" customWidth="1"/>
    <col min="9738" max="9738" width="7.5703125" style="513" customWidth="1"/>
    <col min="9739" max="9739" width="7.7109375" style="513" customWidth="1"/>
    <col min="9740" max="9740" width="7.42578125" style="513" customWidth="1"/>
    <col min="9741" max="9741" width="18.28515625" style="513" customWidth="1"/>
    <col min="9742" max="9742" width="35.42578125" style="513" customWidth="1"/>
    <col min="9743" max="9744" width="9.140625" style="513"/>
    <col min="9745" max="9745" width="13" style="513" bestFit="1" customWidth="1"/>
    <col min="9746" max="9746" width="10.28515625" style="513" bestFit="1" customWidth="1"/>
    <col min="9747" max="9747" width="12.85546875" style="513" bestFit="1" customWidth="1"/>
    <col min="9748" max="9748" width="10.28515625" style="513" bestFit="1" customWidth="1"/>
    <col min="9749" max="9984" width="9.140625" style="513"/>
    <col min="9985" max="9985" width="6" style="513" customWidth="1"/>
    <col min="9986" max="9986" width="20.42578125" style="513" customWidth="1"/>
    <col min="9987" max="9987" width="24.42578125" style="513" bestFit="1" customWidth="1"/>
    <col min="9988" max="9989" width="6.42578125" style="513" customWidth="1"/>
    <col min="9990" max="9990" width="7.85546875" style="513" customWidth="1"/>
    <col min="9991" max="9992" width="10" style="513" customWidth="1"/>
    <col min="9993" max="9993" width="8.5703125" style="513" customWidth="1"/>
    <col min="9994" max="9994" width="7.5703125" style="513" customWidth="1"/>
    <col min="9995" max="9995" width="7.7109375" style="513" customWidth="1"/>
    <col min="9996" max="9996" width="7.42578125" style="513" customWidth="1"/>
    <col min="9997" max="9997" width="18.28515625" style="513" customWidth="1"/>
    <col min="9998" max="9998" width="35.42578125" style="513" customWidth="1"/>
    <col min="9999" max="10000" width="9.140625" style="513"/>
    <col min="10001" max="10001" width="13" style="513" bestFit="1" customWidth="1"/>
    <col min="10002" max="10002" width="10.28515625" style="513" bestFit="1" customWidth="1"/>
    <col min="10003" max="10003" width="12.85546875" style="513" bestFit="1" customWidth="1"/>
    <col min="10004" max="10004" width="10.28515625" style="513" bestFit="1" customWidth="1"/>
    <col min="10005" max="10240" width="9.140625" style="513"/>
    <col min="10241" max="10241" width="6" style="513" customWidth="1"/>
    <col min="10242" max="10242" width="20.42578125" style="513" customWidth="1"/>
    <col min="10243" max="10243" width="24.42578125" style="513" bestFit="1" customWidth="1"/>
    <col min="10244" max="10245" width="6.42578125" style="513" customWidth="1"/>
    <col min="10246" max="10246" width="7.85546875" style="513" customWidth="1"/>
    <col min="10247" max="10248" width="10" style="513" customWidth="1"/>
    <col min="10249" max="10249" width="8.5703125" style="513" customWidth="1"/>
    <col min="10250" max="10250" width="7.5703125" style="513" customWidth="1"/>
    <col min="10251" max="10251" width="7.7109375" style="513" customWidth="1"/>
    <col min="10252" max="10252" width="7.42578125" style="513" customWidth="1"/>
    <col min="10253" max="10253" width="18.28515625" style="513" customWidth="1"/>
    <col min="10254" max="10254" width="35.42578125" style="513" customWidth="1"/>
    <col min="10255" max="10256" width="9.140625" style="513"/>
    <col min="10257" max="10257" width="13" style="513" bestFit="1" customWidth="1"/>
    <col min="10258" max="10258" width="10.28515625" style="513" bestFit="1" customWidth="1"/>
    <col min="10259" max="10259" width="12.85546875" style="513" bestFit="1" customWidth="1"/>
    <col min="10260" max="10260" width="10.28515625" style="513" bestFit="1" customWidth="1"/>
    <col min="10261" max="10496" width="9.140625" style="513"/>
    <col min="10497" max="10497" width="6" style="513" customWidth="1"/>
    <col min="10498" max="10498" width="20.42578125" style="513" customWidth="1"/>
    <col min="10499" max="10499" width="24.42578125" style="513" bestFit="1" customWidth="1"/>
    <col min="10500" max="10501" width="6.42578125" style="513" customWidth="1"/>
    <col min="10502" max="10502" width="7.85546875" style="513" customWidth="1"/>
    <col min="10503" max="10504" width="10" style="513" customWidth="1"/>
    <col min="10505" max="10505" width="8.5703125" style="513" customWidth="1"/>
    <col min="10506" max="10506" width="7.5703125" style="513" customWidth="1"/>
    <col min="10507" max="10507" width="7.7109375" style="513" customWidth="1"/>
    <col min="10508" max="10508" width="7.42578125" style="513" customWidth="1"/>
    <col min="10509" max="10509" width="18.28515625" style="513" customWidth="1"/>
    <col min="10510" max="10510" width="35.42578125" style="513" customWidth="1"/>
    <col min="10511" max="10512" width="9.140625" style="513"/>
    <col min="10513" max="10513" width="13" style="513" bestFit="1" customWidth="1"/>
    <col min="10514" max="10514" width="10.28515625" style="513" bestFit="1" customWidth="1"/>
    <col min="10515" max="10515" width="12.85546875" style="513" bestFit="1" customWidth="1"/>
    <col min="10516" max="10516" width="10.28515625" style="513" bestFit="1" customWidth="1"/>
    <col min="10517" max="10752" width="9.140625" style="513"/>
    <col min="10753" max="10753" width="6" style="513" customWidth="1"/>
    <col min="10754" max="10754" width="20.42578125" style="513" customWidth="1"/>
    <col min="10755" max="10755" width="24.42578125" style="513" bestFit="1" customWidth="1"/>
    <col min="10756" max="10757" width="6.42578125" style="513" customWidth="1"/>
    <col min="10758" max="10758" width="7.85546875" style="513" customWidth="1"/>
    <col min="10759" max="10760" width="10" style="513" customWidth="1"/>
    <col min="10761" max="10761" width="8.5703125" style="513" customWidth="1"/>
    <col min="10762" max="10762" width="7.5703125" style="513" customWidth="1"/>
    <col min="10763" max="10763" width="7.7109375" style="513" customWidth="1"/>
    <col min="10764" max="10764" width="7.42578125" style="513" customWidth="1"/>
    <col min="10765" max="10765" width="18.28515625" style="513" customWidth="1"/>
    <col min="10766" max="10766" width="35.42578125" style="513" customWidth="1"/>
    <col min="10767" max="10768" width="9.140625" style="513"/>
    <col min="10769" max="10769" width="13" style="513" bestFit="1" customWidth="1"/>
    <col min="10770" max="10770" width="10.28515625" style="513" bestFit="1" customWidth="1"/>
    <col min="10771" max="10771" width="12.85546875" style="513" bestFit="1" customWidth="1"/>
    <col min="10772" max="10772" width="10.28515625" style="513" bestFit="1" customWidth="1"/>
    <col min="10773" max="11008" width="9.140625" style="513"/>
    <col min="11009" max="11009" width="6" style="513" customWidth="1"/>
    <col min="11010" max="11010" width="20.42578125" style="513" customWidth="1"/>
    <col min="11011" max="11011" width="24.42578125" style="513" bestFit="1" customWidth="1"/>
    <col min="11012" max="11013" width="6.42578125" style="513" customWidth="1"/>
    <col min="11014" max="11014" width="7.85546875" style="513" customWidth="1"/>
    <col min="11015" max="11016" width="10" style="513" customWidth="1"/>
    <col min="11017" max="11017" width="8.5703125" style="513" customWidth="1"/>
    <col min="11018" max="11018" width="7.5703125" style="513" customWidth="1"/>
    <col min="11019" max="11019" width="7.7109375" style="513" customWidth="1"/>
    <col min="11020" max="11020" width="7.42578125" style="513" customWidth="1"/>
    <col min="11021" max="11021" width="18.28515625" style="513" customWidth="1"/>
    <col min="11022" max="11022" width="35.42578125" style="513" customWidth="1"/>
    <col min="11023" max="11024" width="9.140625" style="513"/>
    <col min="11025" max="11025" width="13" style="513" bestFit="1" customWidth="1"/>
    <col min="11026" max="11026" width="10.28515625" style="513" bestFit="1" customWidth="1"/>
    <col min="11027" max="11027" width="12.85546875" style="513" bestFit="1" customWidth="1"/>
    <col min="11028" max="11028" width="10.28515625" style="513" bestFit="1" customWidth="1"/>
    <col min="11029" max="11264" width="9.140625" style="513"/>
    <col min="11265" max="11265" width="6" style="513" customWidth="1"/>
    <col min="11266" max="11266" width="20.42578125" style="513" customWidth="1"/>
    <col min="11267" max="11267" width="24.42578125" style="513" bestFit="1" customWidth="1"/>
    <col min="11268" max="11269" width="6.42578125" style="513" customWidth="1"/>
    <col min="11270" max="11270" width="7.85546875" style="513" customWidth="1"/>
    <col min="11271" max="11272" width="10" style="513" customWidth="1"/>
    <col min="11273" max="11273" width="8.5703125" style="513" customWidth="1"/>
    <col min="11274" max="11274" width="7.5703125" style="513" customWidth="1"/>
    <col min="11275" max="11275" width="7.7109375" style="513" customWidth="1"/>
    <col min="11276" max="11276" width="7.42578125" style="513" customWidth="1"/>
    <col min="11277" max="11277" width="18.28515625" style="513" customWidth="1"/>
    <col min="11278" max="11278" width="35.42578125" style="513" customWidth="1"/>
    <col min="11279" max="11280" width="9.140625" style="513"/>
    <col min="11281" max="11281" width="13" style="513" bestFit="1" customWidth="1"/>
    <col min="11282" max="11282" width="10.28515625" style="513" bestFit="1" customWidth="1"/>
    <col min="11283" max="11283" width="12.85546875" style="513" bestFit="1" customWidth="1"/>
    <col min="11284" max="11284" width="10.28515625" style="513" bestFit="1" customWidth="1"/>
    <col min="11285" max="11520" width="9.140625" style="513"/>
    <col min="11521" max="11521" width="6" style="513" customWidth="1"/>
    <col min="11522" max="11522" width="20.42578125" style="513" customWidth="1"/>
    <col min="11523" max="11523" width="24.42578125" style="513" bestFit="1" customWidth="1"/>
    <col min="11524" max="11525" width="6.42578125" style="513" customWidth="1"/>
    <col min="11526" max="11526" width="7.85546875" style="513" customWidth="1"/>
    <col min="11527" max="11528" width="10" style="513" customWidth="1"/>
    <col min="11529" max="11529" width="8.5703125" style="513" customWidth="1"/>
    <col min="11530" max="11530" width="7.5703125" style="513" customWidth="1"/>
    <col min="11531" max="11531" width="7.7109375" style="513" customWidth="1"/>
    <col min="11532" max="11532" width="7.42578125" style="513" customWidth="1"/>
    <col min="11533" max="11533" width="18.28515625" style="513" customWidth="1"/>
    <col min="11534" max="11534" width="35.42578125" style="513" customWidth="1"/>
    <col min="11535" max="11536" width="9.140625" style="513"/>
    <col min="11537" max="11537" width="13" style="513" bestFit="1" customWidth="1"/>
    <col min="11538" max="11538" width="10.28515625" style="513" bestFit="1" customWidth="1"/>
    <col min="11539" max="11539" width="12.85546875" style="513" bestFit="1" customWidth="1"/>
    <col min="11540" max="11540" width="10.28515625" style="513" bestFit="1" customWidth="1"/>
    <col min="11541" max="11776" width="9.140625" style="513"/>
    <col min="11777" max="11777" width="6" style="513" customWidth="1"/>
    <col min="11778" max="11778" width="20.42578125" style="513" customWidth="1"/>
    <col min="11779" max="11779" width="24.42578125" style="513" bestFit="1" customWidth="1"/>
    <col min="11780" max="11781" width="6.42578125" style="513" customWidth="1"/>
    <col min="11782" max="11782" width="7.85546875" style="513" customWidth="1"/>
    <col min="11783" max="11784" width="10" style="513" customWidth="1"/>
    <col min="11785" max="11785" width="8.5703125" style="513" customWidth="1"/>
    <col min="11786" max="11786" width="7.5703125" style="513" customWidth="1"/>
    <col min="11787" max="11787" width="7.7109375" style="513" customWidth="1"/>
    <col min="11788" max="11788" width="7.42578125" style="513" customWidth="1"/>
    <col min="11789" max="11789" width="18.28515625" style="513" customWidth="1"/>
    <col min="11790" max="11790" width="35.42578125" style="513" customWidth="1"/>
    <col min="11791" max="11792" width="9.140625" style="513"/>
    <col min="11793" max="11793" width="13" style="513" bestFit="1" customWidth="1"/>
    <col min="11794" max="11794" width="10.28515625" style="513" bestFit="1" customWidth="1"/>
    <col min="11795" max="11795" width="12.85546875" style="513" bestFit="1" customWidth="1"/>
    <col min="11796" max="11796" width="10.28515625" style="513" bestFit="1" customWidth="1"/>
    <col min="11797" max="12032" width="9.140625" style="513"/>
    <col min="12033" max="12033" width="6" style="513" customWidth="1"/>
    <col min="12034" max="12034" width="20.42578125" style="513" customWidth="1"/>
    <col min="12035" max="12035" width="24.42578125" style="513" bestFit="1" customWidth="1"/>
    <col min="12036" max="12037" width="6.42578125" style="513" customWidth="1"/>
    <col min="12038" max="12038" width="7.85546875" style="513" customWidth="1"/>
    <col min="12039" max="12040" width="10" style="513" customWidth="1"/>
    <col min="12041" max="12041" width="8.5703125" style="513" customWidth="1"/>
    <col min="12042" max="12042" width="7.5703125" style="513" customWidth="1"/>
    <col min="12043" max="12043" width="7.7109375" style="513" customWidth="1"/>
    <col min="12044" max="12044" width="7.42578125" style="513" customWidth="1"/>
    <col min="12045" max="12045" width="18.28515625" style="513" customWidth="1"/>
    <col min="12046" max="12046" width="35.42578125" style="513" customWidth="1"/>
    <col min="12047" max="12048" width="9.140625" style="513"/>
    <col min="12049" max="12049" width="13" style="513" bestFit="1" customWidth="1"/>
    <col min="12050" max="12050" width="10.28515625" style="513" bestFit="1" customWidth="1"/>
    <col min="12051" max="12051" width="12.85546875" style="513" bestFit="1" customWidth="1"/>
    <col min="12052" max="12052" width="10.28515625" style="513" bestFit="1" customWidth="1"/>
    <col min="12053" max="12288" width="9.140625" style="513"/>
    <col min="12289" max="12289" width="6" style="513" customWidth="1"/>
    <col min="12290" max="12290" width="20.42578125" style="513" customWidth="1"/>
    <col min="12291" max="12291" width="24.42578125" style="513" bestFit="1" customWidth="1"/>
    <col min="12292" max="12293" width="6.42578125" style="513" customWidth="1"/>
    <col min="12294" max="12294" width="7.85546875" style="513" customWidth="1"/>
    <col min="12295" max="12296" width="10" style="513" customWidth="1"/>
    <col min="12297" max="12297" width="8.5703125" style="513" customWidth="1"/>
    <col min="12298" max="12298" width="7.5703125" style="513" customWidth="1"/>
    <col min="12299" max="12299" width="7.7109375" style="513" customWidth="1"/>
    <col min="12300" max="12300" width="7.42578125" style="513" customWidth="1"/>
    <col min="12301" max="12301" width="18.28515625" style="513" customWidth="1"/>
    <col min="12302" max="12302" width="35.42578125" style="513" customWidth="1"/>
    <col min="12303" max="12304" width="9.140625" style="513"/>
    <col min="12305" max="12305" width="13" style="513" bestFit="1" customWidth="1"/>
    <col min="12306" max="12306" width="10.28515625" style="513" bestFit="1" customWidth="1"/>
    <col min="12307" max="12307" width="12.85546875" style="513" bestFit="1" customWidth="1"/>
    <col min="12308" max="12308" width="10.28515625" style="513" bestFit="1" customWidth="1"/>
    <col min="12309" max="12544" width="9.140625" style="513"/>
    <col min="12545" max="12545" width="6" style="513" customWidth="1"/>
    <col min="12546" max="12546" width="20.42578125" style="513" customWidth="1"/>
    <col min="12547" max="12547" width="24.42578125" style="513" bestFit="1" customWidth="1"/>
    <col min="12548" max="12549" width="6.42578125" style="513" customWidth="1"/>
    <col min="12550" max="12550" width="7.85546875" style="513" customWidth="1"/>
    <col min="12551" max="12552" width="10" style="513" customWidth="1"/>
    <col min="12553" max="12553" width="8.5703125" style="513" customWidth="1"/>
    <col min="12554" max="12554" width="7.5703125" style="513" customWidth="1"/>
    <col min="12555" max="12555" width="7.7109375" style="513" customWidth="1"/>
    <col min="12556" max="12556" width="7.42578125" style="513" customWidth="1"/>
    <col min="12557" max="12557" width="18.28515625" style="513" customWidth="1"/>
    <col min="12558" max="12558" width="35.42578125" style="513" customWidth="1"/>
    <col min="12559" max="12560" width="9.140625" style="513"/>
    <col min="12561" max="12561" width="13" style="513" bestFit="1" customWidth="1"/>
    <col min="12562" max="12562" width="10.28515625" style="513" bestFit="1" customWidth="1"/>
    <col min="12563" max="12563" width="12.85546875" style="513" bestFit="1" customWidth="1"/>
    <col min="12564" max="12564" width="10.28515625" style="513" bestFit="1" customWidth="1"/>
    <col min="12565" max="12800" width="9.140625" style="513"/>
    <col min="12801" max="12801" width="6" style="513" customWidth="1"/>
    <col min="12802" max="12802" width="20.42578125" style="513" customWidth="1"/>
    <col min="12803" max="12803" width="24.42578125" style="513" bestFit="1" customWidth="1"/>
    <col min="12804" max="12805" width="6.42578125" style="513" customWidth="1"/>
    <col min="12806" max="12806" width="7.85546875" style="513" customWidth="1"/>
    <col min="12807" max="12808" width="10" style="513" customWidth="1"/>
    <col min="12809" max="12809" width="8.5703125" style="513" customWidth="1"/>
    <col min="12810" max="12810" width="7.5703125" style="513" customWidth="1"/>
    <col min="12811" max="12811" width="7.7109375" style="513" customWidth="1"/>
    <col min="12812" max="12812" width="7.42578125" style="513" customWidth="1"/>
    <col min="12813" max="12813" width="18.28515625" style="513" customWidth="1"/>
    <col min="12814" max="12814" width="35.42578125" style="513" customWidth="1"/>
    <col min="12815" max="12816" width="9.140625" style="513"/>
    <col min="12817" max="12817" width="13" style="513" bestFit="1" customWidth="1"/>
    <col min="12818" max="12818" width="10.28515625" style="513" bestFit="1" customWidth="1"/>
    <col min="12819" max="12819" width="12.85546875" style="513" bestFit="1" customWidth="1"/>
    <col min="12820" max="12820" width="10.28515625" style="513" bestFit="1" customWidth="1"/>
    <col min="12821" max="13056" width="9.140625" style="513"/>
    <col min="13057" max="13057" width="6" style="513" customWidth="1"/>
    <col min="13058" max="13058" width="20.42578125" style="513" customWidth="1"/>
    <col min="13059" max="13059" width="24.42578125" style="513" bestFit="1" customWidth="1"/>
    <col min="13060" max="13061" width="6.42578125" style="513" customWidth="1"/>
    <col min="13062" max="13062" width="7.85546875" style="513" customWidth="1"/>
    <col min="13063" max="13064" width="10" style="513" customWidth="1"/>
    <col min="13065" max="13065" width="8.5703125" style="513" customWidth="1"/>
    <col min="13066" max="13066" width="7.5703125" style="513" customWidth="1"/>
    <col min="13067" max="13067" width="7.7109375" style="513" customWidth="1"/>
    <col min="13068" max="13068" width="7.42578125" style="513" customWidth="1"/>
    <col min="13069" max="13069" width="18.28515625" style="513" customWidth="1"/>
    <col min="13070" max="13070" width="35.42578125" style="513" customWidth="1"/>
    <col min="13071" max="13072" width="9.140625" style="513"/>
    <col min="13073" max="13073" width="13" style="513" bestFit="1" customWidth="1"/>
    <col min="13074" max="13074" width="10.28515625" style="513" bestFit="1" customWidth="1"/>
    <col min="13075" max="13075" width="12.85546875" style="513" bestFit="1" customWidth="1"/>
    <col min="13076" max="13076" width="10.28515625" style="513" bestFit="1" customWidth="1"/>
    <col min="13077" max="13312" width="9.140625" style="513"/>
    <col min="13313" max="13313" width="6" style="513" customWidth="1"/>
    <col min="13314" max="13314" width="20.42578125" style="513" customWidth="1"/>
    <col min="13315" max="13315" width="24.42578125" style="513" bestFit="1" customWidth="1"/>
    <col min="13316" max="13317" width="6.42578125" style="513" customWidth="1"/>
    <col min="13318" max="13318" width="7.85546875" style="513" customWidth="1"/>
    <col min="13319" max="13320" width="10" style="513" customWidth="1"/>
    <col min="13321" max="13321" width="8.5703125" style="513" customWidth="1"/>
    <col min="13322" max="13322" width="7.5703125" style="513" customWidth="1"/>
    <col min="13323" max="13323" width="7.7109375" style="513" customWidth="1"/>
    <col min="13324" max="13324" width="7.42578125" style="513" customWidth="1"/>
    <col min="13325" max="13325" width="18.28515625" style="513" customWidth="1"/>
    <col min="13326" max="13326" width="35.42578125" style="513" customWidth="1"/>
    <col min="13327" max="13328" width="9.140625" style="513"/>
    <col min="13329" max="13329" width="13" style="513" bestFit="1" customWidth="1"/>
    <col min="13330" max="13330" width="10.28515625" style="513" bestFit="1" customWidth="1"/>
    <col min="13331" max="13331" width="12.85546875" style="513" bestFit="1" customWidth="1"/>
    <col min="13332" max="13332" width="10.28515625" style="513" bestFit="1" customWidth="1"/>
    <col min="13333" max="13568" width="9.140625" style="513"/>
    <col min="13569" max="13569" width="6" style="513" customWidth="1"/>
    <col min="13570" max="13570" width="20.42578125" style="513" customWidth="1"/>
    <col min="13571" max="13571" width="24.42578125" style="513" bestFit="1" customWidth="1"/>
    <col min="13572" max="13573" width="6.42578125" style="513" customWidth="1"/>
    <col min="13574" max="13574" width="7.85546875" style="513" customWidth="1"/>
    <col min="13575" max="13576" width="10" style="513" customWidth="1"/>
    <col min="13577" max="13577" width="8.5703125" style="513" customWidth="1"/>
    <col min="13578" max="13578" width="7.5703125" style="513" customWidth="1"/>
    <col min="13579" max="13579" width="7.7109375" style="513" customWidth="1"/>
    <col min="13580" max="13580" width="7.42578125" style="513" customWidth="1"/>
    <col min="13581" max="13581" width="18.28515625" style="513" customWidth="1"/>
    <col min="13582" max="13582" width="35.42578125" style="513" customWidth="1"/>
    <col min="13583" max="13584" width="9.140625" style="513"/>
    <col min="13585" max="13585" width="13" style="513" bestFit="1" customWidth="1"/>
    <col min="13586" max="13586" width="10.28515625" style="513" bestFit="1" customWidth="1"/>
    <col min="13587" max="13587" width="12.85546875" style="513" bestFit="1" customWidth="1"/>
    <col min="13588" max="13588" width="10.28515625" style="513" bestFit="1" customWidth="1"/>
    <col min="13589" max="13824" width="9.140625" style="513"/>
    <col min="13825" max="13825" width="6" style="513" customWidth="1"/>
    <col min="13826" max="13826" width="20.42578125" style="513" customWidth="1"/>
    <col min="13827" max="13827" width="24.42578125" style="513" bestFit="1" customWidth="1"/>
    <col min="13828" max="13829" width="6.42578125" style="513" customWidth="1"/>
    <col min="13830" max="13830" width="7.85546875" style="513" customWidth="1"/>
    <col min="13831" max="13832" width="10" style="513" customWidth="1"/>
    <col min="13833" max="13833" width="8.5703125" style="513" customWidth="1"/>
    <col min="13834" max="13834" width="7.5703125" style="513" customWidth="1"/>
    <col min="13835" max="13835" width="7.7109375" style="513" customWidth="1"/>
    <col min="13836" max="13836" width="7.42578125" style="513" customWidth="1"/>
    <col min="13837" max="13837" width="18.28515625" style="513" customWidth="1"/>
    <col min="13838" max="13838" width="35.42578125" style="513" customWidth="1"/>
    <col min="13839" max="13840" width="9.140625" style="513"/>
    <col min="13841" max="13841" width="13" style="513" bestFit="1" customWidth="1"/>
    <col min="13842" max="13842" width="10.28515625" style="513" bestFit="1" customWidth="1"/>
    <col min="13843" max="13843" width="12.85546875" style="513" bestFit="1" customWidth="1"/>
    <col min="13844" max="13844" width="10.28515625" style="513" bestFit="1" customWidth="1"/>
    <col min="13845" max="14080" width="9.140625" style="513"/>
    <col min="14081" max="14081" width="6" style="513" customWidth="1"/>
    <col min="14082" max="14082" width="20.42578125" style="513" customWidth="1"/>
    <col min="14083" max="14083" width="24.42578125" style="513" bestFit="1" customWidth="1"/>
    <col min="14084" max="14085" width="6.42578125" style="513" customWidth="1"/>
    <col min="14086" max="14086" width="7.85546875" style="513" customWidth="1"/>
    <col min="14087" max="14088" width="10" style="513" customWidth="1"/>
    <col min="14089" max="14089" width="8.5703125" style="513" customWidth="1"/>
    <col min="14090" max="14090" width="7.5703125" style="513" customWidth="1"/>
    <col min="14091" max="14091" width="7.7109375" style="513" customWidth="1"/>
    <col min="14092" max="14092" width="7.42578125" style="513" customWidth="1"/>
    <col min="14093" max="14093" width="18.28515625" style="513" customWidth="1"/>
    <col min="14094" max="14094" width="35.42578125" style="513" customWidth="1"/>
    <col min="14095" max="14096" width="9.140625" style="513"/>
    <col min="14097" max="14097" width="13" style="513" bestFit="1" customWidth="1"/>
    <col min="14098" max="14098" width="10.28515625" style="513" bestFit="1" customWidth="1"/>
    <col min="14099" max="14099" width="12.85546875" style="513" bestFit="1" customWidth="1"/>
    <col min="14100" max="14100" width="10.28515625" style="513" bestFit="1" customWidth="1"/>
    <col min="14101" max="14336" width="9.140625" style="513"/>
    <col min="14337" max="14337" width="6" style="513" customWidth="1"/>
    <col min="14338" max="14338" width="20.42578125" style="513" customWidth="1"/>
    <col min="14339" max="14339" width="24.42578125" style="513" bestFit="1" customWidth="1"/>
    <col min="14340" max="14341" width="6.42578125" style="513" customWidth="1"/>
    <col min="14342" max="14342" width="7.85546875" style="513" customWidth="1"/>
    <col min="14343" max="14344" width="10" style="513" customWidth="1"/>
    <col min="14345" max="14345" width="8.5703125" style="513" customWidth="1"/>
    <col min="14346" max="14346" width="7.5703125" style="513" customWidth="1"/>
    <col min="14347" max="14347" width="7.7109375" style="513" customWidth="1"/>
    <col min="14348" max="14348" width="7.42578125" style="513" customWidth="1"/>
    <col min="14349" max="14349" width="18.28515625" style="513" customWidth="1"/>
    <col min="14350" max="14350" width="35.42578125" style="513" customWidth="1"/>
    <col min="14351" max="14352" width="9.140625" style="513"/>
    <col min="14353" max="14353" width="13" style="513" bestFit="1" customWidth="1"/>
    <col min="14354" max="14354" width="10.28515625" style="513" bestFit="1" customWidth="1"/>
    <col min="14355" max="14355" width="12.85546875" style="513" bestFit="1" customWidth="1"/>
    <col min="14356" max="14356" width="10.28515625" style="513" bestFit="1" customWidth="1"/>
    <col min="14357" max="14592" width="9.140625" style="513"/>
    <col min="14593" max="14593" width="6" style="513" customWidth="1"/>
    <col min="14594" max="14594" width="20.42578125" style="513" customWidth="1"/>
    <col min="14595" max="14595" width="24.42578125" style="513" bestFit="1" customWidth="1"/>
    <col min="14596" max="14597" width="6.42578125" style="513" customWidth="1"/>
    <col min="14598" max="14598" width="7.85546875" style="513" customWidth="1"/>
    <col min="14599" max="14600" width="10" style="513" customWidth="1"/>
    <col min="14601" max="14601" width="8.5703125" style="513" customWidth="1"/>
    <col min="14602" max="14602" width="7.5703125" style="513" customWidth="1"/>
    <col min="14603" max="14603" width="7.7109375" style="513" customWidth="1"/>
    <col min="14604" max="14604" width="7.42578125" style="513" customWidth="1"/>
    <col min="14605" max="14605" width="18.28515625" style="513" customWidth="1"/>
    <col min="14606" max="14606" width="35.42578125" style="513" customWidth="1"/>
    <col min="14607" max="14608" width="9.140625" style="513"/>
    <col min="14609" max="14609" width="13" style="513" bestFit="1" customWidth="1"/>
    <col min="14610" max="14610" width="10.28515625" style="513" bestFit="1" customWidth="1"/>
    <col min="14611" max="14611" width="12.85546875" style="513" bestFit="1" customWidth="1"/>
    <col min="14612" max="14612" width="10.28515625" style="513" bestFit="1" customWidth="1"/>
    <col min="14613" max="14848" width="9.140625" style="513"/>
    <col min="14849" max="14849" width="6" style="513" customWidth="1"/>
    <col min="14850" max="14850" width="20.42578125" style="513" customWidth="1"/>
    <col min="14851" max="14851" width="24.42578125" style="513" bestFit="1" customWidth="1"/>
    <col min="14852" max="14853" width="6.42578125" style="513" customWidth="1"/>
    <col min="14854" max="14854" width="7.85546875" style="513" customWidth="1"/>
    <col min="14855" max="14856" width="10" style="513" customWidth="1"/>
    <col min="14857" max="14857" width="8.5703125" style="513" customWidth="1"/>
    <col min="14858" max="14858" width="7.5703125" style="513" customWidth="1"/>
    <col min="14859" max="14859" width="7.7109375" style="513" customWidth="1"/>
    <col min="14860" max="14860" width="7.42578125" style="513" customWidth="1"/>
    <col min="14861" max="14861" width="18.28515625" style="513" customWidth="1"/>
    <col min="14862" max="14862" width="35.42578125" style="513" customWidth="1"/>
    <col min="14863" max="14864" width="9.140625" style="513"/>
    <col min="14865" max="14865" width="13" style="513" bestFit="1" customWidth="1"/>
    <col min="14866" max="14866" width="10.28515625" style="513" bestFit="1" customWidth="1"/>
    <col min="14867" max="14867" width="12.85546875" style="513" bestFit="1" customWidth="1"/>
    <col min="14868" max="14868" width="10.28515625" style="513" bestFit="1" customWidth="1"/>
    <col min="14869" max="15104" width="9.140625" style="513"/>
    <col min="15105" max="15105" width="6" style="513" customWidth="1"/>
    <col min="15106" max="15106" width="20.42578125" style="513" customWidth="1"/>
    <col min="15107" max="15107" width="24.42578125" style="513" bestFit="1" customWidth="1"/>
    <col min="15108" max="15109" width="6.42578125" style="513" customWidth="1"/>
    <col min="15110" max="15110" width="7.85546875" style="513" customWidth="1"/>
    <col min="15111" max="15112" width="10" style="513" customWidth="1"/>
    <col min="15113" max="15113" width="8.5703125" style="513" customWidth="1"/>
    <col min="15114" max="15114" width="7.5703125" style="513" customWidth="1"/>
    <col min="15115" max="15115" width="7.7109375" style="513" customWidth="1"/>
    <col min="15116" max="15116" width="7.42578125" style="513" customWidth="1"/>
    <col min="15117" max="15117" width="18.28515625" style="513" customWidth="1"/>
    <col min="15118" max="15118" width="35.42578125" style="513" customWidth="1"/>
    <col min="15119" max="15120" width="9.140625" style="513"/>
    <col min="15121" max="15121" width="13" style="513" bestFit="1" customWidth="1"/>
    <col min="15122" max="15122" width="10.28515625" style="513" bestFit="1" customWidth="1"/>
    <col min="15123" max="15123" width="12.85546875" style="513" bestFit="1" customWidth="1"/>
    <col min="15124" max="15124" width="10.28515625" style="513" bestFit="1" customWidth="1"/>
    <col min="15125" max="15360" width="9.140625" style="513"/>
    <col min="15361" max="15361" width="6" style="513" customWidth="1"/>
    <col min="15362" max="15362" width="20.42578125" style="513" customWidth="1"/>
    <col min="15363" max="15363" width="24.42578125" style="513" bestFit="1" customWidth="1"/>
    <col min="15364" max="15365" width="6.42578125" style="513" customWidth="1"/>
    <col min="15366" max="15366" width="7.85546875" style="513" customWidth="1"/>
    <col min="15367" max="15368" width="10" style="513" customWidth="1"/>
    <col min="15369" max="15369" width="8.5703125" style="513" customWidth="1"/>
    <col min="15370" max="15370" width="7.5703125" style="513" customWidth="1"/>
    <col min="15371" max="15371" width="7.7109375" style="513" customWidth="1"/>
    <col min="15372" max="15372" width="7.42578125" style="513" customWidth="1"/>
    <col min="15373" max="15373" width="18.28515625" style="513" customWidth="1"/>
    <col min="15374" max="15374" width="35.42578125" style="513" customWidth="1"/>
    <col min="15375" max="15376" width="9.140625" style="513"/>
    <col min="15377" max="15377" width="13" style="513" bestFit="1" customWidth="1"/>
    <col min="15378" max="15378" width="10.28515625" style="513" bestFit="1" customWidth="1"/>
    <col min="15379" max="15379" width="12.85546875" style="513" bestFit="1" customWidth="1"/>
    <col min="15380" max="15380" width="10.28515625" style="513" bestFit="1" customWidth="1"/>
    <col min="15381" max="15616" width="9.140625" style="513"/>
    <col min="15617" max="15617" width="6" style="513" customWidth="1"/>
    <col min="15618" max="15618" width="20.42578125" style="513" customWidth="1"/>
    <col min="15619" max="15619" width="24.42578125" style="513" bestFit="1" customWidth="1"/>
    <col min="15620" max="15621" width="6.42578125" style="513" customWidth="1"/>
    <col min="15622" max="15622" width="7.85546875" style="513" customWidth="1"/>
    <col min="15623" max="15624" width="10" style="513" customWidth="1"/>
    <col min="15625" max="15625" width="8.5703125" style="513" customWidth="1"/>
    <col min="15626" max="15626" width="7.5703125" style="513" customWidth="1"/>
    <col min="15627" max="15627" width="7.7109375" style="513" customWidth="1"/>
    <col min="15628" max="15628" width="7.42578125" style="513" customWidth="1"/>
    <col min="15629" max="15629" width="18.28515625" style="513" customWidth="1"/>
    <col min="15630" max="15630" width="35.42578125" style="513" customWidth="1"/>
    <col min="15631" max="15632" width="9.140625" style="513"/>
    <col min="15633" max="15633" width="13" style="513" bestFit="1" customWidth="1"/>
    <col min="15634" max="15634" width="10.28515625" style="513" bestFit="1" customWidth="1"/>
    <col min="15635" max="15635" width="12.85546875" style="513" bestFit="1" customWidth="1"/>
    <col min="15636" max="15636" width="10.28515625" style="513" bestFit="1" customWidth="1"/>
    <col min="15637" max="15872" width="9.140625" style="513"/>
    <col min="15873" max="15873" width="6" style="513" customWidth="1"/>
    <col min="15874" max="15874" width="20.42578125" style="513" customWidth="1"/>
    <col min="15875" max="15875" width="24.42578125" style="513" bestFit="1" customWidth="1"/>
    <col min="15876" max="15877" width="6.42578125" style="513" customWidth="1"/>
    <col min="15878" max="15878" width="7.85546875" style="513" customWidth="1"/>
    <col min="15879" max="15880" width="10" style="513" customWidth="1"/>
    <col min="15881" max="15881" width="8.5703125" style="513" customWidth="1"/>
    <col min="15882" max="15882" width="7.5703125" style="513" customWidth="1"/>
    <col min="15883" max="15883" width="7.7109375" style="513" customWidth="1"/>
    <col min="15884" max="15884" width="7.42578125" style="513" customWidth="1"/>
    <col min="15885" max="15885" width="18.28515625" style="513" customWidth="1"/>
    <col min="15886" max="15886" width="35.42578125" style="513" customWidth="1"/>
    <col min="15887" max="15888" width="9.140625" style="513"/>
    <col min="15889" max="15889" width="13" style="513" bestFit="1" customWidth="1"/>
    <col min="15890" max="15890" width="10.28515625" style="513" bestFit="1" customWidth="1"/>
    <col min="15891" max="15891" width="12.85546875" style="513" bestFit="1" customWidth="1"/>
    <col min="15892" max="15892" width="10.28515625" style="513" bestFit="1" customWidth="1"/>
    <col min="15893" max="16128" width="9.140625" style="513"/>
    <col min="16129" max="16129" width="6" style="513" customWidth="1"/>
    <col min="16130" max="16130" width="20.42578125" style="513" customWidth="1"/>
    <col min="16131" max="16131" width="24.42578125" style="513" bestFit="1" customWidth="1"/>
    <col min="16132" max="16133" width="6.42578125" style="513" customWidth="1"/>
    <col min="16134" max="16134" width="7.85546875" style="513" customWidth="1"/>
    <col min="16135" max="16136" width="10" style="513" customWidth="1"/>
    <col min="16137" max="16137" width="8.5703125" style="513" customWidth="1"/>
    <col min="16138" max="16138" width="7.5703125" style="513" customWidth="1"/>
    <col min="16139" max="16139" width="7.7109375" style="513" customWidth="1"/>
    <col min="16140" max="16140" width="7.42578125" style="513" customWidth="1"/>
    <col min="16141" max="16141" width="18.28515625" style="513" customWidth="1"/>
    <col min="16142" max="16142" width="35.42578125" style="513" customWidth="1"/>
    <col min="16143" max="16144" width="9.140625" style="513"/>
    <col min="16145" max="16145" width="13" style="513" bestFit="1" customWidth="1"/>
    <col min="16146" max="16146" width="10.28515625" style="513" bestFit="1" customWidth="1"/>
    <col min="16147" max="16147" width="12.85546875" style="513" bestFit="1" customWidth="1"/>
    <col min="16148" max="16148" width="10.28515625" style="513" bestFit="1" customWidth="1"/>
    <col min="16149" max="16384" width="9.140625" style="513"/>
  </cols>
  <sheetData>
    <row r="1" spans="1:20" s="505" customFormat="1">
      <c r="A1" s="457" t="s">
        <v>5</v>
      </c>
      <c r="B1" s="374"/>
      <c r="C1" s="501" t="s">
        <v>171</v>
      </c>
      <c r="D1" s="501"/>
      <c r="E1" s="501"/>
      <c r="F1" s="502"/>
      <c r="G1" s="502"/>
      <c r="H1" s="503"/>
      <c r="I1" s="503"/>
      <c r="J1" s="503"/>
      <c r="K1" s="503"/>
      <c r="L1" s="503"/>
      <c r="M1" s="503"/>
      <c r="N1" s="504"/>
      <c r="Q1" s="506"/>
      <c r="R1" s="506"/>
      <c r="S1" s="506"/>
      <c r="T1" s="506"/>
    </row>
    <row r="2" spans="1:20" s="505" customFormat="1">
      <c r="A2" s="457" t="s">
        <v>313</v>
      </c>
      <c r="B2" s="459"/>
      <c r="C2" s="501" t="s">
        <v>172</v>
      </c>
      <c r="D2" s="501"/>
      <c r="E2" s="501"/>
      <c r="F2" s="502"/>
      <c r="G2" s="502"/>
      <c r="H2" s="503"/>
      <c r="I2" s="503"/>
      <c r="J2" s="503"/>
      <c r="K2" s="503"/>
      <c r="L2" s="503"/>
      <c r="M2" s="503"/>
      <c r="N2" s="500"/>
      <c r="Q2" s="506"/>
      <c r="R2" s="506"/>
      <c r="S2" s="506"/>
      <c r="T2" s="506"/>
    </row>
    <row r="3" spans="1:20" s="505" customFormat="1">
      <c r="A3" s="485" t="s">
        <v>397</v>
      </c>
      <c r="B3" s="459"/>
      <c r="C3" s="503" t="s">
        <v>548</v>
      </c>
      <c r="D3" s="501"/>
      <c r="E3" s="501"/>
      <c r="F3" s="502"/>
      <c r="G3" s="502"/>
      <c r="H3" s="503"/>
      <c r="I3" s="503"/>
      <c r="J3" s="503"/>
      <c r="K3" s="503"/>
      <c r="L3" s="503"/>
      <c r="M3" s="503"/>
      <c r="N3" s="500"/>
      <c r="Q3" s="506"/>
      <c r="R3" s="506"/>
      <c r="S3" s="506"/>
      <c r="T3" s="506"/>
    </row>
    <row r="4" spans="1:20" s="505" customFormat="1">
      <c r="A4" s="594" t="s">
        <v>318</v>
      </c>
      <c r="B4" s="459"/>
      <c r="C4" s="500"/>
      <c r="D4" s="501"/>
      <c r="E4" s="501"/>
      <c r="F4" s="502"/>
      <c r="G4" s="502"/>
      <c r="H4" s="503"/>
      <c r="I4" s="503"/>
      <c r="J4" s="503"/>
      <c r="K4" s="503"/>
      <c r="L4" s="503"/>
      <c r="M4" s="503"/>
      <c r="N4" s="500"/>
      <c r="Q4" s="506"/>
      <c r="R4" s="506"/>
      <c r="S4" s="506"/>
      <c r="T4" s="506"/>
    </row>
    <row r="5" spans="1:20" s="499" customFormat="1">
      <c r="A5" s="595" t="s">
        <v>237</v>
      </c>
      <c r="B5" s="459"/>
      <c r="C5" s="507"/>
      <c r="D5" s="497"/>
      <c r="E5" s="497"/>
      <c r="F5" s="497"/>
      <c r="G5" s="497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498"/>
    </row>
    <row r="6" spans="1:20" s="499" customFormat="1">
      <c r="A6" s="486" t="s">
        <v>236</v>
      </c>
      <c r="B6" s="459"/>
      <c r="C6" s="50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8"/>
    </row>
    <row r="7" spans="1:20" s="499" customFormat="1">
      <c r="A7" s="487" t="s">
        <v>137</v>
      </c>
      <c r="B7" s="459"/>
      <c r="C7" s="507"/>
      <c r="D7" s="497"/>
      <c r="E7" s="497"/>
      <c r="F7" s="497"/>
      <c r="G7" s="497"/>
      <c r="H7" s="497"/>
      <c r="I7" s="497"/>
      <c r="J7" s="497"/>
      <c r="K7" s="497"/>
      <c r="L7" s="497"/>
      <c r="M7" s="497"/>
      <c r="N7" s="497"/>
      <c r="O7" s="497"/>
      <c r="P7" s="497"/>
      <c r="Q7" s="497"/>
      <c r="R7" s="498"/>
    </row>
    <row r="8" spans="1:20" s="499" customFormat="1">
      <c r="A8" s="488" t="s">
        <v>238</v>
      </c>
      <c r="B8" s="459"/>
      <c r="C8" s="507"/>
      <c r="D8" s="497"/>
      <c r="E8" s="497"/>
      <c r="F8" s="497"/>
      <c r="G8" s="497"/>
      <c r="H8" s="497"/>
      <c r="I8" s="497"/>
      <c r="J8" s="497"/>
      <c r="K8" s="497"/>
      <c r="L8" s="497"/>
      <c r="M8" s="497"/>
      <c r="N8" s="497"/>
      <c r="O8" s="497"/>
      <c r="P8" s="497"/>
      <c r="Q8" s="497"/>
      <c r="R8" s="498"/>
    </row>
    <row r="9" spans="1:20" s="499" customFormat="1">
      <c r="A9" s="489" t="s">
        <v>239</v>
      </c>
      <c r="B9" s="461"/>
      <c r="C9" s="507"/>
      <c r="D9" s="497"/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8"/>
    </row>
    <row r="10" spans="1:20">
      <c r="A10" s="508" t="s">
        <v>101</v>
      </c>
      <c r="B10" s="508"/>
      <c r="C10" s="508" t="s">
        <v>173</v>
      </c>
      <c r="D10" s="508" t="s">
        <v>38</v>
      </c>
      <c r="E10" s="1203" t="s">
        <v>37</v>
      </c>
      <c r="F10" s="377" t="s">
        <v>174</v>
      </c>
      <c r="G10" s="377"/>
      <c r="H10" s="509" t="s">
        <v>175</v>
      </c>
      <c r="I10" s="510"/>
      <c r="J10" s="511" t="s">
        <v>176</v>
      </c>
      <c r="K10" s="512"/>
      <c r="L10" s="512"/>
      <c r="M10" s="510" t="s">
        <v>177</v>
      </c>
      <c r="N10" s="508"/>
    </row>
    <row r="11" spans="1:20">
      <c r="A11" s="514" t="s">
        <v>178</v>
      </c>
      <c r="B11" s="514" t="s">
        <v>2</v>
      </c>
      <c r="C11" s="514" t="s">
        <v>179</v>
      </c>
      <c r="D11" s="514" t="s">
        <v>12</v>
      </c>
      <c r="E11" s="1204"/>
      <c r="F11" s="379" t="s">
        <v>180</v>
      </c>
      <c r="G11" s="379" t="s">
        <v>181</v>
      </c>
      <c r="H11" s="515" t="s">
        <v>182</v>
      </c>
      <c r="I11" s="515" t="s">
        <v>182</v>
      </c>
      <c r="J11" s="516" t="s">
        <v>183</v>
      </c>
      <c r="K11" s="516" t="s">
        <v>184</v>
      </c>
      <c r="L11" s="516" t="s">
        <v>183</v>
      </c>
      <c r="M11" s="516" t="s">
        <v>185</v>
      </c>
      <c r="N11" s="514" t="s">
        <v>164</v>
      </c>
    </row>
    <row r="12" spans="1:20">
      <c r="A12" s="517" t="s">
        <v>186</v>
      </c>
      <c r="B12" s="518"/>
      <c r="C12" s="517" t="s">
        <v>187</v>
      </c>
      <c r="D12" s="517" t="s">
        <v>183</v>
      </c>
      <c r="E12" s="1205"/>
      <c r="F12" s="38" t="s">
        <v>188</v>
      </c>
      <c r="G12" s="38"/>
      <c r="H12" s="483" t="s">
        <v>189</v>
      </c>
      <c r="I12" s="483" t="s">
        <v>190</v>
      </c>
      <c r="J12" s="483" t="s">
        <v>191</v>
      </c>
      <c r="K12" s="483" t="s">
        <v>192</v>
      </c>
      <c r="L12" s="483" t="s">
        <v>193</v>
      </c>
      <c r="M12" s="483" t="s">
        <v>194</v>
      </c>
      <c r="N12" s="518"/>
    </row>
    <row r="13" spans="1:20" s="505" customFormat="1">
      <c r="A13" s="494" t="s">
        <v>0</v>
      </c>
      <c r="B13" s="495"/>
      <c r="C13" s="494"/>
      <c r="D13" s="494"/>
      <c r="E13" s="519"/>
      <c r="F13" s="73"/>
      <c r="G13" s="73">
        <f>+G14+G20</f>
        <v>0</v>
      </c>
      <c r="H13" s="469"/>
      <c r="I13" s="469"/>
      <c r="J13" s="469"/>
      <c r="K13" s="469"/>
      <c r="L13" s="469"/>
      <c r="M13" s="469"/>
      <c r="N13" s="493"/>
      <c r="Q13" s="506"/>
      <c r="R13" s="506"/>
      <c r="S13" s="506"/>
      <c r="T13" s="506"/>
    </row>
    <row r="14" spans="1:20">
      <c r="A14" s="520" t="s">
        <v>253</v>
      </c>
      <c r="B14" s="521"/>
      <c r="C14" s="522"/>
      <c r="D14" s="520"/>
      <c r="E14" s="520"/>
      <c r="F14" s="523"/>
      <c r="G14" s="523">
        <f>SUM(G15:G17)</f>
        <v>0</v>
      </c>
      <c r="H14" s="490"/>
      <c r="I14" s="524"/>
      <c r="J14" s="524"/>
      <c r="K14" s="524"/>
      <c r="L14" s="524"/>
      <c r="M14" s="524"/>
      <c r="N14" s="525" t="s">
        <v>195</v>
      </c>
    </row>
    <row r="15" spans="1:20">
      <c r="A15" s="514">
        <v>1</v>
      </c>
      <c r="B15" s="525"/>
      <c r="C15" s="525"/>
      <c r="D15" s="514"/>
      <c r="E15" s="514"/>
      <c r="F15" s="526"/>
      <c r="G15" s="526">
        <f>+F15*D15</f>
        <v>0</v>
      </c>
      <c r="H15" s="145"/>
      <c r="I15" s="527"/>
      <c r="J15" s="527"/>
      <c r="K15" s="527"/>
      <c r="L15" s="527"/>
      <c r="M15" s="527"/>
      <c r="N15" s="525" t="s">
        <v>196</v>
      </c>
    </row>
    <row r="16" spans="1:20">
      <c r="A16" s="514">
        <v>2</v>
      </c>
      <c r="B16" s="525"/>
      <c r="C16" s="525"/>
      <c r="D16" s="514"/>
      <c r="E16" s="514"/>
      <c r="F16" s="526"/>
      <c r="G16" s="526">
        <f t="shared" ref="G16:G23" si="0">+F16*D16</f>
        <v>0</v>
      </c>
      <c r="H16" s="145"/>
      <c r="I16" s="527"/>
      <c r="J16" s="527"/>
      <c r="K16" s="527"/>
      <c r="L16" s="527"/>
      <c r="M16" s="527"/>
      <c r="N16" s="525" t="s">
        <v>197</v>
      </c>
    </row>
    <row r="17" spans="1:21">
      <c r="A17" s="514">
        <v>3</v>
      </c>
      <c r="B17" s="525"/>
      <c r="C17" s="525"/>
      <c r="D17" s="514"/>
      <c r="E17" s="514"/>
      <c r="F17" s="526"/>
      <c r="G17" s="526">
        <f t="shared" si="0"/>
        <v>0</v>
      </c>
      <c r="H17" s="145"/>
      <c r="I17" s="527"/>
      <c r="J17" s="527"/>
      <c r="K17" s="527"/>
      <c r="L17" s="527"/>
      <c r="M17" s="527"/>
      <c r="N17" s="525" t="s">
        <v>198</v>
      </c>
    </row>
    <row r="18" spans="1:21">
      <c r="A18" s="514"/>
      <c r="B18" s="525"/>
      <c r="C18" s="525"/>
      <c r="D18" s="514"/>
      <c r="E18" s="514"/>
      <c r="F18" s="526"/>
      <c r="G18" s="526"/>
      <c r="H18" s="145"/>
      <c r="I18" s="527"/>
      <c r="J18" s="527"/>
      <c r="K18" s="527"/>
      <c r="L18" s="527"/>
      <c r="M18" s="527"/>
      <c r="N18" s="525" t="s">
        <v>199</v>
      </c>
    </row>
    <row r="19" spans="1:21">
      <c r="A19" s="514"/>
      <c r="B19" s="525"/>
      <c r="C19" s="525"/>
      <c r="D19" s="514"/>
      <c r="E19" s="514"/>
      <c r="F19" s="526"/>
      <c r="G19" s="526"/>
      <c r="H19" s="145"/>
      <c r="I19" s="527"/>
      <c r="J19" s="527"/>
      <c r="K19" s="527"/>
      <c r="L19" s="527"/>
      <c r="M19" s="527"/>
      <c r="N19" s="525" t="s">
        <v>407</v>
      </c>
    </row>
    <row r="20" spans="1:21">
      <c r="A20" s="528" t="s">
        <v>255</v>
      </c>
      <c r="B20" s="521"/>
      <c r="C20" s="522"/>
      <c r="D20" s="520"/>
      <c r="E20" s="520"/>
      <c r="F20" s="523"/>
      <c r="G20" s="523">
        <f>SUM(G21:G23)</f>
        <v>0</v>
      </c>
      <c r="H20" s="490"/>
      <c r="I20" s="524"/>
      <c r="J20" s="524"/>
      <c r="K20" s="524"/>
      <c r="L20" s="524"/>
      <c r="M20" s="524"/>
      <c r="N20" s="525" t="s">
        <v>200</v>
      </c>
    </row>
    <row r="21" spans="1:21">
      <c r="A21" s="514">
        <v>1</v>
      </c>
      <c r="B21" s="525"/>
      <c r="C21" s="525"/>
      <c r="D21" s="514"/>
      <c r="E21" s="514"/>
      <c r="F21" s="526"/>
      <c r="G21" s="526">
        <f>+F21*D21</f>
        <v>0</v>
      </c>
      <c r="H21" s="145"/>
      <c r="I21" s="527"/>
      <c r="J21" s="527"/>
      <c r="K21" s="527"/>
      <c r="L21" s="527"/>
      <c r="M21" s="527"/>
      <c r="N21" s="525" t="s">
        <v>201</v>
      </c>
    </row>
    <row r="22" spans="1:21">
      <c r="A22" s="514">
        <v>2</v>
      </c>
      <c r="B22" s="525"/>
      <c r="C22" s="525"/>
      <c r="D22" s="514"/>
      <c r="E22" s="514"/>
      <c r="F22" s="526"/>
      <c r="G22" s="526">
        <f t="shared" si="0"/>
        <v>0</v>
      </c>
      <c r="H22" s="145"/>
      <c r="I22" s="527"/>
      <c r="J22" s="527"/>
      <c r="K22" s="527"/>
      <c r="L22" s="527"/>
      <c r="M22" s="527"/>
      <c r="N22" s="525"/>
    </row>
    <row r="23" spans="1:21">
      <c r="A23" s="514">
        <v>3</v>
      </c>
      <c r="B23" s="525"/>
      <c r="C23" s="525"/>
      <c r="D23" s="514"/>
      <c r="E23" s="514"/>
      <c r="F23" s="526"/>
      <c r="G23" s="526">
        <f t="shared" si="0"/>
        <v>0</v>
      </c>
      <c r="H23" s="145"/>
      <c r="I23" s="527"/>
      <c r="J23" s="527"/>
      <c r="K23" s="527"/>
      <c r="L23" s="527"/>
      <c r="M23" s="527"/>
      <c r="N23" s="525"/>
      <c r="U23" s="529"/>
    </row>
    <row r="24" spans="1:21">
      <c r="A24" s="514"/>
      <c r="B24" s="525"/>
      <c r="C24" s="525"/>
      <c r="D24" s="514"/>
      <c r="E24" s="514"/>
      <c r="F24" s="526"/>
      <c r="G24" s="526"/>
      <c r="H24" s="145"/>
      <c r="I24" s="527"/>
      <c r="J24" s="527"/>
      <c r="K24" s="527"/>
      <c r="L24" s="527"/>
      <c r="M24" s="527"/>
      <c r="N24" s="525"/>
    </row>
    <row r="25" spans="1:21">
      <c r="A25" s="514"/>
      <c r="B25" s="525"/>
      <c r="C25" s="525"/>
      <c r="D25" s="514"/>
      <c r="E25" s="514"/>
      <c r="F25" s="526"/>
      <c r="G25" s="526"/>
      <c r="H25" s="145"/>
      <c r="I25" s="527"/>
      <c r="J25" s="527"/>
      <c r="K25" s="527"/>
      <c r="L25" s="527"/>
      <c r="M25" s="527"/>
      <c r="N25" s="525"/>
    </row>
    <row r="26" spans="1:21">
      <c r="A26" s="517"/>
      <c r="B26" s="518"/>
      <c r="C26" s="518"/>
      <c r="D26" s="517"/>
      <c r="E26" s="517"/>
      <c r="F26" s="381"/>
      <c r="G26" s="381"/>
      <c r="H26" s="483"/>
      <c r="I26" s="530"/>
      <c r="J26" s="530"/>
      <c r="K26" s="530"/>
      <c r="L26" s="530"/>
      <c r="M26" s="530"/>
      <c r="N26" s="518"/>
    </row>
    <row r="27" spans="1:21" ht="16.5" customHeight="1"/>
    <row r="28" spans="1:21" s="533" customFormat="1" ht="28.5">
      <c r="A28" s="539" t="s">
        <v>471</v>
      </c>
      <c r="B28" s="540"/>
      <c r="C28" s="540"/>
      <c r="D28" s="541"/>
      <c r="E28" s="541"/>
      <c r="F28" s="542"/>
      <c r="G28" s="542"/>
      <c r="H28" s="543"/>
      <c r="I28" s="544"/>
      <c r="J28" s="544"/>
      <c r="K28" s="544"/>
      <c r="L28" s="544"/>
      <c r="M28" s="544"/>
      <c r="Q28" s="535"/>
      <c r="R28" s="535"/>
      <c r="S28" s="535"/>
      <c r="T28" s="535"/>
    </row>
    <row r="29" spans="1:21" s="505" customFormat="1" ht="21.75">
      <c r="A29" s="1004" t="s">
        <v>519</v>
      </c>
      <c r="B29" s="538"/>
      <c r="C29" s="538"/>
      <c r="D29" s="538"/>
      <c r="E29" s="538"/>
      <c r="F29" s="538"/>
      <c r="G29" s="538"/>
      <c r="H29" s="538"/>
      <c r="I29" s="538"/>
      <c r="J29" s="538"/>
      <c r="K29" s="538"/>
      <c r="L29" s="496"/>
      <c r="M29" s="496"/>
      <c r="Q29" s="506"/>
      <c r="R29" s="506"/>
      <c r="S29" s="506"/>
      <c r="T29" s="506"/>
    </row>
    <row r="30" spans="1:21" ht="21.75">
      <c r="A30" s="1004" t="s">
        <v>520</v>
      </c>
    </row>
  </sheetData>
  <mergeCells count="1">
    <mergeCell ref="E10:E12"/>
  </mergeCells>
  <hyperlinks>
    <hyperlink ref="A29" r:id="rId1" display="http://bb.go.th/topic.php?gid=237&amp;mid=279" xr:uid="{92BC3B18-3721-46C2-A58E-E4BBFBF888C2}"/>
    <hyperlink ref="A30" r:id="rId2" xr:uid="{27CA619F-4FA4-45C6-9FE3-470A50614C6C}"/>
  </hyperlinks>
  <pageMargins left="0.2" right="0.27559055118110237" top="0.31496062992125984" bottom="0.39370078740157483" header="0.19685039370078741" footer="0.23622047244094491"/>
  <pageSetup paperSize="9" scale="80" orientation="landscape" r:id="rId3"/>
  <headerFooter alignWithMargins="0">
    <oddHeader>&amp;R&amp;"Cordia New,ตัวหนา"&amp;18รด.&amp;A</oddHeader>
    <oddFooter>&amp;L&amp;10(&amp;D),(&amp;T)&amp;R&amp;10&amp;F.xls
Sheet&amp;A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O12"/>
  <sheetViews>
    <sheetView showGridLines="0" zoomScaleNormal="100" zoomScaleSheetLayoutView="100" workbookViewId="0">
      <selection activeCell="L8" sqref="L8"/>
    </sheetView>
  </sheetViews>
  <sheetFormatPr defaultRowHeight="24.75"/>
  <cols>
    <col min="1" max="1" width="2.7109375" style="664" customWidth="1"/>
    <col min="2" max="2" width="4.42578125" style="664" customWidth="1"/>
    <col min="3" max="3" width="3.7109375" style="664" customWidth="1"/>
    <col min="4" max="4" width="32" style="664" customWidth="1"/>
    <col min="5" max="5" width="20.85546875" style="664" customWidth="1"/>
    <col min="6" max="6" width="22.140625" style="664" customWidth="1"/>
    <col min="7" max="13" width="9.140625" style="664"/>
    <col min="14" max="14" width="14.85546875" style="666" bestFit="1" customWidth="1"/>
    <col min="15" max="256" width="9.140625" style="664"/>
    <col min="257" max="257" width="2.7109375" style="664" customWidth="1"/>
    <col min="258" max="258" width="4.42578125" style="664" customWidth="1"/>
    <col min="259" max="259" width="3.7109375" style="664" customWidth="1"/>
    <col min="260" max="260" width="32" style="664" customWidth="1"/>
    <col min="261" max="261" width="16.85546875" style="664" customWidth="1"/>
    <col min="262" max="262" width="72.42578125" style="664" customWidth="1"/>
    <col min="263" max="269" width="9.140625" style="664"/>
    <col min="270" max="270" width="14.85546875" style="664" bestFit="1" customWidth="1"/>
    <col min="271" max="512" width="9.140625" style="664"/>
    <col min="513" max="513" width="2.7109375" style="664" customWidth="1"/>
    <col min="514" max="514" width="4.42578125" style="664" customWidth="1"/>
    <col min="515" max="515" width="3.7109375" style="664" customWidth="1"/>
    <col min="516" max="516" width="32" style="664" customWidth="1"/>
    <col min="517" max="517" width="16.85546875" style="664" customWidth="1"/>
    <col min="518" max="518" width="72.42578125" style="664" customWidth="1"/>
    <col min="519" max="525" width="9.140625" style="664"/>
    <col min="526" max="526" width="14.85546875" style="664" bestFit="1" customWidth="1"/>
    <col min="527" max="768" width="9.140625" style="664"/>
    <col min="769" max="769" width="2.7109375" style="664" customWidth="1"/>
    <col min="770" max="770" width="4.42578125" style="664" customWidth="1"/>
    <col min="771" max="771" width="3.7109375" style="664" customWidth="1"/>
    <col min="772" max="772" width="32" style="664" customWidth="1"/>
    <col min="773" max="773" width="16.85546875" style="664" customWidth="1"/>
    <col min="774" max="774" width="72.42578125" style="664" customWidth="1"/>
    <col min="775" max="781" width="9.140625" style="664"/>
    <col min="782" max="782" width="14.85546875" style="664" bestFit="1" customWidth="1"/>
    <col min="783" max="1024" width="9.140625" style="664"/>
    <col min="1025" max="1025" width="2.7109375" style="664" customWidth="1"/>
    <col min="1026" max="1026" width="4.42578125" style="664" customWidth="1"/>
    <col min="1027" max="1027" width="3.7109375" style="664" customWidth="1"/>
    <col min="1028" max="1028" width="32" style="664" customWidth="1"/>
    <col min="1029" max="1029" width="16.85546875" style="664" customWidth="1"/>
    <col min="1030" max="1030" width="72.42578125" style="664" customWidth="1"/>
    <col min="1031" max="1037" width="9.140625" style="664"/>
    <col min="1038" max="1038" width="14.85546875" style="664" bestFit="1" customWidth="1"/>
    <col min="1039" max="1280" width="9.140625" style="664"/>
    <col min="1281" max="1281" width="2.7109375" style="664" customWidth="1"/>
    <col min="1282" max="1282" width="4.42578125" style="664" customWidth="1"/>
    <col min="1283" max="1283" width="3.7109375" style="664" customWidth="1"/>
    <col min="1284" max="1284" width="32" style="664" customWidth="1"/>
    <col min="1285" max="1285" width="16.85546875" style="664" customWidth="1"/>
    <col min="1286" max="1286" width="72.42578125" style="664" customWidth="1"/>
    <col min="1287" max="1293" width="9.140625" style="664"/>
    <col min="1294" max="1294" width="14.85546875" style="664" bestFit="1" customWidth="1"/>
    <col min="1295" max="1536" width="9.140625" style="664"/>
    <col min="1537" max="1537" width="2.7109375" style="664" customWidth="1"/>
    <col min="1538" max="1538" width="4.42578125" style="664" customWidth="1"/>
    <col min="1539" max="1539" width="3.7109375" style="664" customWidth="1"/>
    <col min="1540" max="1540" width="32" style="664" customWidth="1"/>
    <col min="1541" max="1541" width="16.85546875" style="664" customWidth="1"/>
    <col min="1542" max="1542" width="72.42578125" style="664" customWidth="1"/>
    <col min="1543" max="1549" width="9.140625" style="664"/>
    <col min="1550" max="1550" width="14.85546875" style="664" bestFit="1" customWidth="1"/>
    <col min="1551" max="1792" width="9.140625" style="664"/>
    <col min="1793" max="1793" width="2.7109375" style="664" customWidth="1"/>
    <col min="1794" max="1794" width="4.42578125" style="664" customWidth="1"/>
    <col min="1795" max="1795" width="3.7109375" style="664" customWidth="1"/>
    <col min="1796" max="1796" width="32" style="664" customWidth="1"/>
    <col min="1797" max="1797" width="16.85546875" style="664" customWidth="1"/>
    <col min="1798" max="1798" width="72.42578125" style="664" customWidth="1"/>
    <col min="1799" max="1805" width="9.140625" style="664"/>
    <col min="1806" max="1806" width="14.85546875" style="664" bestFit="1" customWidth="1"/>
    <col min="1807" max="2048" width="9.140625" style="664"/>
    <col min="2049" max="2049" width="2.7109375" style="664" customWidth="1"/>
    <col min="2050" max="2050" width="4.42578125" style="664" customWidth="1"/>
    <col min="2051" max="2051" width="3.7109375" style="664" customWidth="1"/>
    <col min="2052" max="2052" width="32" style="664" customWidth="1"/>
    <col min="2053" max="2053" width="16.85546875" style="664" customWidth="1"/>
    <col min="2054" max="2054" width="72.42578125" style="664" customWidth="1"/>
    <col min="2055" max="2061" width="9.140625" style="664"/>
    <col min="2062" max="2062" width="14.85546875" style="664" bestFit="1" customWidth="1"/>
    <col min="2063" max="2304" width="9.140625" style="664"/>
    <col min="2305" max="2305" width="2.7109375" style="664" customWidth="1"/>
    <col min="2306" max="2306" width="4.42578125" style="664" customWidth="1"/>
    <col min="2307" max="2307" width="3.7109375" style="664" customWidth="1"/>
    <col min="2308" max="2308" width="32" style="664" customWidth="1"/>
    <col min="2309" max="2309" width="16.85546875" style="664" customWidth="1"/>
    <col min="2310" max="2310" width="72.42578125" style="664" customWidth="1"/>
    <col min="2311" max="2317" width="9.140625" style="664"/>
    <col min="2318" max="2318" width="14.85546875" style="664" bestFit="1" customWidth="1"/>
    <col min="2319" max="2560" width="9.140625" style="664"/>
    <col min="2561" max="2561" width="2.7109375" style="664" customWidth="1"/>
    <col min="2562" max="2562" width="4.42578125" style="664" customWidth="1"/>
    <col min="2563" max="2563" width="3.7109375" style="664" customWidth="1"/>
    <col min="2564" max="2564" width="32" style="664" customWidth="1"/>
    <col min="2565" max="2565" width="16.85546875" style="664" customWidth="1"/>
    <col min="2566" max="2566" width="72.42578125" style="664" customWidth="1"/>
    <col min="2567" max="2573" width="9.140625" style="664"/>
    <col min="2574" max="2574" width="14.85546875" style="664" bestFit="1" customWidth="1"/>
    <col min="2575" max="2816" width="9.140625" style="664"/>
    <col min="2817" max="2817" width="2.7109375" style="664" customWidth="1"/>
    <col min="2818" max="2818" width="4.42578125" style="664" customWidth="1"/>
    <col min="2819" max="2819" width="3.7109375" style="664" customWidth="1"/>
    <col min="2820" max="2820" width="32" style="664" customWidth="1"/>
    <col min="2821" max="2821" width="16.85546875" style="664" customWidth="1"/>
    <col min="2822" max="2822" width="72.42578125" style="664" customWidth="1"/>
    <col min="2823" max="2829" width="9.140625" style="664"/>
    <col min="2830" max="2830" width="14.85546875" style="664" bestFit="1" customWidth="1"/>
    <col min="2831" max="3072" width="9.140625" style="664"/>
    <col min="3073" max="3073" width="2.7109375" style="664" customWidth="1"/>
    <col min="3074" max="3074" width="4.42578125" style="664" customWidth="1"/>
    <col min="3075" max="3075" width="3.7109375" style="664" customWidth="1"/>
    <col min="3076" max="3076" width="32" style="664" customWidth="1"/>
    <col min="3077" max="3077" width="16.85546875" style="664" customWidth="1"/>
    <col min="3078" max="3078" width="72.42578125" style="664" customWidth="1"/>
    <col min="3079" max="3085" width="9.140625" style="664"/>
    <col min="3086" max="3086" width="14.85546875" style="664" bestFit="1" customWidth="1"/>
    <col min="3087" max="3328" width="9.140625" style="664"/>
    <col min="3329" max="3329" width="2.7109375" style="664" customWidth="1"/>
    <col min="3330" max="3330" width="4.42578125" style="664" customWidth="1"/>
    <col min="3331" max="3331" width="3.7109375" style="664" customWidth="1"/>
    <col min="3332" max="3332" width="32" style="664" customWidth="1"/>
    <col min="3333" max="3333" width="16.85546875" style="664" customWidth="1"/>
    <col min="3334" max="3334" width="72.42578125" style="664" customWidth="1"/>
    <col min="3335" max="3341" width="9.140625" style="664"/>
    <col min="3342" max="3342" width="14.85546875" style="664" bestFit="1" customWidth="1"/>
    <col min="3343" max="3584" width="9.140625" style="664"/>
    <col min="3585" max="3585" width="2.7109375" style="664" customWidth="1"/>
    <col min="3586" max="3586" width="4.42578125" style="664" customWidth="1"/>
    <col min="3587" max="3587" width="3.7109375" style="664" customWidth="1"/>
    <col min="3588" max="3588" width="32" style="664" customWidth="1"/>
    <col min="3589" max="3589" width="16.85546875" style="664" customWidth="1"/>
    <col min="3590" max="3590" width="72.42578125" style="664" customWidth="1"/>
    <col min="3591" max="3597" width="9.140625" style="664"/>
    <col min="3598" max="3598" width="14.85546875" style="664" bestFit="1" customWidth="1"/>
    <col min="3599" max="3840" width="9.140625" style="664"/>
    <col min="3841" max="3841" width="2.7109375" style="664" customWidth="1"/>
    <col min="3842" max="3842" width="4.42578125" style="664" customWidth="1"/>
    <col min="3843" max="3843" width="3.7109375" style="664" customWidth="1"/>
    <col min="3844" max="3844" width="32" style="664" customWidth="1"/>
    <col min="3845" max="3845" width="16.85546875" style="664" customWidth="1"/>
    <col min="3846" max="3846" width="72.42578125" style="664" customWidth="1"/>
    <col min="3847" max="3853" width="9.140625" style="664"/>
    <col min="3854" max="3854" width="14.85546875" style="664" bestFit="1" customWidth="1"/>
    <col min="3855" max="4096" width="9.140625" style="664"/>
    <col min="4097" max="4097" width="2.7109375" style="664" customWidth="1"/>
    <col min="4098" max="4098" width="4.42578125" style="664" customWidth="1"/>
    <col min="4099" max="4099" width="3.7109375" style="664" customWidth="1"/>
    <col min="4100" max="4100" width="32" style="664" customWidth="1"/>
    <col min="4101" max="4101" width="16.85546875" style="664" customWidth="1"/>
    <col min="4102" max="4102" width="72.42578125" style="664" customWidth="1"/>
    <col min="4103" max="4109" width="9.140625" style="664"/>
    <col min="4110" max="4110" width="14.85546875" style="664" bestFit="1" customWidth="1"/>
    <col min="4111" max="4352" width="9.140625" style="664"/>
    <col min="4353" max="4353" width="2.7109375" style="664" customWidth="1"/>
    <col min="4354" max="4354" width="4.42578125" style="664" customWidth="1"/>
    <col min="4355" max="4355" width="3.7109375" style="664" customWidth="1"/>
    <col min="4356" max="4356" width="32" style="664" customWidth="1"/>
    <col min="4357" max="4357" width="16.85546875" style="664" customWidth="1"/>
    <col min="4358" max="4358" width="72.42578125" style="664" customWidth="1"/>
    <col min="4359" max="4365" width="9.140625" style="664"/>
    <col min="4366" max="4366" width="14.85546875" style="664" bestFit="1" customWidth="1"/>
    <col min="4367" max="4608" width="9.140625" style="664"/>
    <col min="4609" max="4609" width="2.7109375" style="664" customWidth="1"/>
    <col min="4610" max="4610" width="4.42578125" style="664" customWidth="1"/>
    <col min="4611" max="4611" width="3.7109375" style="664" customWidth="1"/>
    <col min="4612" max="4612" width="32" style="664" customWidth="1"/>
    <col min="4613" max="4613" width="16.85546875" style="664" customWidth="1"/>
    <col min="4614" max="4614" width="72.42578125" style="664" customWidth="1"/>
    <col min="4615" max="4621" width="9.140625" style="664"/>
    <col min="4622" max="4622" width="14.85546875" style="664" bestFit="1" customWidth="1"/>
    <col min="4623" max="4864" width="9.140625" style="664"/>
    <col min="4865" max="4865" width="2.7109375" style="664" customWidth="1"/>
    <col min="4866" max="4866" width="4.42578125" style="664" customWidth="1"/>
    <col min="4867" max="4867" width="3.7109375" style="664" customWidth="1"/>
    <col min="4868" max="4868" width="32" style="664" customWidth="1"/>
    <col min="4869" max="4869" width="16.85546875" style="664" customWidth="1"/>
    <col min="4870" max="4870" width="72.42578125" style="664" customWidth="1"/>
    <col min="4871" max="4877" width="9.140625" style="664"/>
    <col min="4878" max="4878" width="14.85546875" style="664" bestFit="1" customWidth="1"/>
    <col min="4879" max="5120" width="9.140625" style="664"/>
    <col min="5121" max="5121" width="2.7109375" style="664" customWidth="1"/>
    <col min="5122" max="5122" width="4.42578125" style="664" customWidth="1"/>
    <col min="5123" max="5123" width="3.7109375" style="664" customWidth="1"/>
    <col min="5124" max="5124" width="32" style="664" customWidth="1"/>
    <col min="5125" max="5125" width="16.85546875" style="664" customWidth="1"/>
    <col min="5126" max="5126" width="72.42578125" style="664" customWidth="1"/>
    <col min="5127" max="5133" width="9.140625" style="664"/>
    <col min="5134" max="5134" width="14.85546875" style="664" bestFit="1" customWidth="1"/>
    <col min="5135" max="5376" width="9.140625" style="664"/>
    <col min="5377" max="5377" width="2.7109375" style="664" customWidth="1"/>
    <col min="5378" max="5378" width="4.42578125" style="664" customWidth="1"/>
    <col min="5379" max="5379" width="3.7109375" style="664" customWidth="1"/>
    <col min="5380" max="5380" width="32" style="664" customWidth="1"/>
    <col min="5381" max="5381" width="16.85546875" style="664" customWidth="1"/>
    <col min="5382" max="5382" width="72.42578125" style="664" customWidth="1"/>
    <col min="5383" max="5389" width="9.140625" style="664"/>
    <col min="5390" max="5390" width="14.85546875" style="664" bestFit="1" customWidth="1"/>
    <col min="5391" max="5632" width="9.140625" style="664"/>
    <col min="5633" max="5633" width="2.7109375" style="664" customWidth="1"/>
    <col min="5634" max="5634" width="4.42578125" style="664" customWidth="1"/>
    <col min="5635" max="5635" width="3.7109375" style="664" customWidth="1"/>
    <col min="5636" max="5636" width="32" style="664" customWidth="1"/>
    <col min="5637" max="5637" width="16.85546875" style="664" customWidth="1"/>
    <col min="5638" max="5638" width="72.42578125" style="664" customWidth="1"/>
    <col min="5639" max="5645" width="9.140625" style="664"/>
    <col min="5646" max="5646" width="14.85546875" style="664" bestFit="1" customWidth="1"/>
    <col min="5647" max="5888" width="9.140625" style="664"/>
    <col min="5889" max="5889" width="2.7109375" style="664" customWidth="1"/>
    <col min="5890" max="5890" width="4.42578125" style="664" customWidth="1"/>
    <col min="5891" max="5891" width="3.7109375" style="664" customWidth="1"/>
    <col min="5892" max="5892" width="32" style="664" customWidth="1"/>
    <col min="5893" max="5893" width="16.85546875" style="664" customWidth="1"/>
    <col min="5894" max="5894" width="72.42578125" style="664" customWidth="1"/>
    <col min="5895" max="5901" width="9.140625" style="664"/>
    <col min="5902" max="5902" width="14.85546875" style="664" bestFit="1" customWidth="1"/>
    <col min="5903" max="6144" width="9.140625" style="664"/>
    <col min="6145" max="6145" width="2.7109375" style="664" customWidth="1"/>
    <col min="6146" max="6146" width="4.42578125" style="664" customWidth="1"/>
    <col min="6147" max="6147" width="3.7109375" style="664" customWidth="1"/>
    <col min="6148" max="6148" width="32" style="664" customWidth="1"/>
    <col min="6149" max="6149" width="16.85546875" style="664" customWidth="1"/>
    <col min="6150" max="6150" width="72.42578125" style="664" customWidth="1"/>
    <col min="6151" max="6157" width="9.140625" style="664"/>
    <col min="6158" max="6158" width="14.85546875" style="664" bestFit="1" customWidth="1"/>
    <col min="6159" max="6400" width="9.140625" style="664"/>
    <col min="6401" max="6401" width="2.7109375" style="664" customWidth="1"/>
    <col min="6402" max="6402" width="4.42578125" style="664" customWidth="1"/>
    <col min="6403" max="6403" width="3.7109375" style="664" customWidth="1"/>
    <col min="6404" max="6404" width="32" style="664" customWidth="1"/>
    <col min="6405" max="6405" width="16.85546875" style="664" customWidth="1"/>
    <col min="6406" max="6406" width="72.42578125" style="664" customWidth="1"/>
    <col min="6407" max="6413" width="9.140625" style="664"/>
    <col min="6414" max="6414" width="14.85546875" style="664" bestFit="1" customWidth="1"/>
    <col min="6415" max="6656" width="9.140625" style="664"/>
    <col min="6657" max="6657" width="2.7109375" style="664" customWidth="1"/>
    <col min="6658" max="6658" width="4.42578125" style="664" customWidth="1"/>
    <col min="6659" max="6659" width="3.7109375" style="664" customWidth="1"/>
    <col min="6660" max="6660" width="32" style="664" customWidth="1"/>
    <col min="6661" max="6661" width="16.85546875" style="664" customWidth="1"/>
    <col min="6662" max="6662" width="72.42578125" style="664" customWidth="1"/>
    <col min="6663" max="6669" width="9.140625" style="664"/>
    <col min="6670" max="6670" width="14.85546875" style="664" bestFit="1" customWidth="1"/>
    <col min="6671" max="6912" width="9.140625" style="664"/>
    <col min="6913" max="6913" width="2.7109375" style="664" customWidth="1"/>
    <col min="6914" max="6914" width="4.42578125" style="664" customWidth="1"/>
    <col min="6915" max="6915" width="3.7109375" style="664" customWidth="1"/>
    <col min="6916" max="6916" width="32" style="664" customWidth="1"/>
    <col min="6917" max="6917" width="16.85546875" style="664" customWidth="1"/>
    <col min="6918" max="6918" width="72.42578125" style="664" customWidth="1"/>
    <col min="6919" max="6925" width="9.140625" style="664"/>
    <col min="6926" max="6926" width="14.85546875" style="664" bestFit="1" customWidth="1"/>
    <col min="6927" max="7168" width="9.140625" style="664"/>
    <col min="7169" max="7169" width="2.7109375" style="664" customWidth="1"/>
    <col min="7170" max="7170" width="4.42578125" style="664" customWidth="1"/>
    <col min="7171" max="7171" width="3.7109375" style="664" customWidth="1"/>
    <col min="7172" max="7172" width="32" style="664" customWidth="1"/>
    <col min="7173" max="7173" width="16.85546875" style="664" customWidth="1"/>
    <col min="7174" max="7174" width="72.42578125" style="664" customWidth="1"/>
    <col min="7175" max="7181" width="9.140625" style="664"/>
    <col min="7182" max="7182" width="14.85546875" style="664" bestFit="1" customWidth="1"/>
    <col min="7183" max="7424" width="9.140625" style="664"/>
    <col min="7425" max="7425" width="2.7109375" style="664" customWidth="1"/>
    <col min="7426" max="7426" width="4.42578125" style="664" customWidth="1"/>
    <col min="7427" max="7427" width="3.7109375" style="664" customWidth="1"/>
    <col min="7428" max="7428" width="32" style="664" customWidth="1"/>
    <col min="7429" max="7429" width="16.85546875" style="664" customWidth="1"/>
    <col min="7430" max="7430" width="72.42578125" style="664" customWidth="1"/>
    <col min="7431" max="7437" width="9.140625" style="664"/>
    <col min="7438" max="7438" width="14.85546875" style="664" bestFit="1" customWidth="1"/>
    <col min="7439" max="7680" width="9.140625" style="664"/>
    <col min="7681" max="7681" width="2.7109375" style="664" customWidth="1"/>
    <col min="7682" max="7682" width="4.42578125" style="664" customWidth="1"/>
    <col min="7683" max="7683" width="3.7109375" style="664" customWidth="1"/>
    <col min="7684" max="7684" width="32" style="664" customWidth="1"/>
    <col min="7685" max="7685" width="16.85546875" style="664" customWidth="1"/>
    <col min="7686" max="7686" width="72.42578125" style="664" customWidth="1"/>
    <col min="7687" max="7693" width="9.140625" style="664"/>
    <col min="7694" max="7694" width="14.85546875" style="664" bestFit="1" customWidth="1"/>
    <col min="7695" max="7936" width="9.140625" style="664"/>
    <col min="7937" max="7937" width="2.7109375" style="664" customWidth="1"/>
    <col min="7938" max="7938" width="4.42578125" style="664" customWidth="1"/>
    <col min="7939" max="7939" width="3.7109375" style="664" customWidth="1"/>
    <col min="7940" max="7940" width="32" style="664" customWidth="1"/>
    <col min="7941" max="7941" width="16.85546875" style="664" customWidth="1"/>
    <col min="7942" max="7942" width="72.42578125" style="664" customWidth="1"/>
    <col min="7943" max="7949" width="9.140625" style="664"/>
    <col min="7950" max="7950" width="14.85546875" style="664" bestFit="1" customWidth="1"/>
    <col min="7951" max="8192" width="9.140625" style="664"/>
    <col min="8193" max="8193" width="2.7109375" style="664" customWidth="1"/>
    <col min="8194" max="8194" width="4.42578125" style="664" customWidth="1"/>
    <col min="8195" max="8195" width="3.7109375" style="664" customWidth="1"/>
    <col min="8196" max="8196" width="32" style="664" customWidth="1"/>
    <col min="8197" max="8197" width="16.85546875" style="664" customWidth="1"/>
    <col min="8198" max="8198" width="72.42578125" style="664" customWidth="1"/>
    <col min="8199" max="8205" width="9.140625" style="664"/>
    <col min="8206" max="8206" width="14.85546875" style="664" bestFit="1" customWidth="1"/>
    <col min="8207" max="8448" width="9.140625" style="664"/>
    <col min="8449" max="8449" width="2.7109375" style="664" customWidth="1"/>
    <col min="8450" max="8450" width="4.42578125" style="664" customWidth="1"/>
    <col min="8451" max="8451" width="3.7109375" style="664" customWidth="1"/>
    <col min="8452" max="8452" width="32" style="664" customWidth="1"/>
    <col min="8453" max="8453" width="16.85546875" style="664" customWidth="1"/>
    <col min="8454" max="8454" width="72.42578125" style="664" customWidth="1"/>
    <col min="8455" max="8461" width="9.140625" style="664"/>
    <col min="8462" max="8462" width="14.85546875" style="664" bestFit="1" customWidth="1"/>
    <col min="8463" max="8704" width="9.140625" style="664"/>
    <col min="8705" max="8705" width="2.7109375" style="664" customWidth="1"/>
    <col min="8706" max="8706" width="4.42578125" style="664" customWidth="1"/>
    <col min="8707" max="8707" width="3.7109375" style="664" customWidth="1"/>
    <col min="8708" max="8708" width="32" style="664" customWidth="1"/>
    <col min="8709" max="8709" width="16.85546875" style="664" customWidth="1"/>
    <col min="8710" max="8710" width="72.42578125" style="664" customWidth="1"/>
    <col min="8711" max="8717" width="9.140625" style="664"/>
    <col min="8718" max="8718" width="14.85546875" style="664" bestFit="1" customWidth="1"/>
    <col min="8719" max="8960" width="9.140625" style="664"/>
    <col min="8961" max="8961" width="2.7109375" style="664" customWidth="1"/>
    <col min="8962" max="8962" width="4.42578125" style="664" customWidth="1"/>
    <col min="8963" max="8963" width="3.7109375" style="664" customWidth="1"/>
    <col min="8964" max="8964" width="32" style="664" customWidth="1"/>
    <col min="8965" max="8965" width="16.85546875" style="664" customWidth="1"/>
    <col min="8966" max="8966" width="72.42578125" style="664" customWidth="1"/>
    <col min="8967" max="8973" width="9.140625" style="664"/>
    <col min="8974" max="8974" width="14.85546875" style="664" bestFit="1" customWidth="1"/>
    <col min="8975" max="9216" width="9.140625" style="664"/>
    <col min="9217" max="9217" width="2.7109375" style="664" customWidth="1"/>
    <col min="9218" max="9218" width="4.42578125" style="664" customWidth="1"/>
    <col min="9219" max="9219" width="3.7109375" style="664" customWidth="1"/>
    <col min="9220" max="9220" width="32" style="664" customWidth="1"/>
    <col min="9221" max="9221" width="16.85546875" style="664" customWidth="1"/>
    <col min="9222" max="9222" width="72.42578125" style="664" customWidth="1"/>
    <col min="9223" max="9229" width="9.140625" style="664"/>
    <col min="9230" max="9230" width="14.85546875" style="664" bestFit="1" customWidth="1"/>
    <col min="9231" max="9472" width="9.140625" style="664"/>
    <col min="9473" max="9473" width="2.7109375" style="664" customWidth="1"/>
    <col min="9474" max="9474" width="4.42578125" style="664" customWidth="1"/>
    <col min="9475" max="9475" width="3.7109375" style="664" customWidth="1"/>
    <col min="9476" max="9476" width="32" style="664" customWidth="1"/>
    <col min="9477" max="9477" width="16.85546875" style="664" customWidth="1"/>
    <col min="9478" max="9478" width="72.42578125" style="664" customWidth="1"/>
    <col min="9479" max="9485" width="9.140625" style="664"/>
    <col min="9486" max="9486" width="14.85546875" style="664" bestFit="1" customWidth="1"/>
    <col min="9487" max="9728" width="9.140625" style="664"/>
    <col min="9729" max="9729" width="2.7109375" style="664" customWidth="1"/>
    <col min="9730" max="9730" width="4.42578125" style="664" customWidth="1"/>
    <col min="9731" max="9731" width="3.7109375" style="664" customWidth="1"/>
    <col min="9732" max="9732" width="32" style="664" customWidth="1"/>
    <col min="9733" max="9733" width="16.85546875" style="664" customWidth="1"/>
    <col min="9734" max="9734" width="72.42578125" style="664" customWidth="1"/>
    <col min="9735" max="9741" width="9.140625" style="664"/>
    <col min="9742" max="9742" width="14.85546875" style="664" bestFit="1" customWidth="1"/>
    <col min="9743" max="9984" width="9.140625" style="664"/>
    <col min="9985" max="9985" width="2.7109375" style="664" customWidth="1"/>
    <col min="9986" max="9986" width="4.42578125" style="664" customWidth="1"/>
    <col min="9987" max="9987" width="3.7109375" style="664" customWidth="1"/>
    <col min="9988" max="9988" width="32" style="664" customWidth="1"/>
    <col min="9989" max="9989" width="16.85546875" style="664" customWidth="1"/>
    <col min="9990" max="9990" width="72.42578125" style="664" customWidth="1"/>
    <col min="9991" max="9997" width="9.140625" style="664"/>
    <col min="9998" max="9998" width="14.85546875" style="664" bestFit="1" customWidth="1"/>
    <col min="9999" max="10240" width="9.140625" style="664"/>
    <col min="10241" max="10241" width="2.7109375" style="664" customWidth="1"/>
    <col min="10242" max="10242" width="4.42578125" style="664" customWidth="1"/>
    <col min="10243" max="10243" width="3.7109375" style="664" customWidth="1"/>
    <col min="10244" max="10244" width="32" style="664" customWidth="1"/>
    <col min="10245" max="10245" width="16.85546875" style="664" customWidth="1"/>
    <col min="10246" max="10246" width="72.42578125" style="664" customWidth="1"/>
    <col min="10247" max="10253" width="9.140625" style="664"/>
    <col min="10254" max="10254" width="14.85546875" style="664" bestFit="1" customWidth="1"/>
    <col min="10255" max="10496" width="9.140625" style="664"/>
    <col min="10497" max="10497" width="2.7109375" style="664" customWidth="1"/>
    <col min="10498" max="10498" width="4.42578125" style="664" customWidth="1"/>
    <col min="10499" max="10499" width="3.7109375" style="664" customWidth="1"/>
    <col min="10500" max="10500" width="32" style="664" customWidth="1"/>
    <col min="10501" max="10501" width="16.85546875" style="664" customWidth="1"/>
    <col min="10502" max="10502" width="72.42578125" style="664" customWidth="1"/>
    <col min="10503" max="10509" width="9.140625" style="664"/>
    <col min="10510" max="10510" width="14.85546875" style="664" bestFit="1" customWidth="1"/>
    <col min="10511" max="10752" width="9.140625" style="664"/>
    <col min="10753" max="10753" width="2.7109375" style="664" customWidth="1"/>
    <col min="10754" max="10754" width="4.42578125" style="664" customWidth="1"/>
    <col min="10755" max="10755" width="3.7109375" style="664" customWidth="1"/>
    <col min="10756" max="10756" width="32" style="664" customWidth="1"/>
    <col min="10757" max="10757" width="16.85546875" style="664" customWidth="1"/>
    <col min="10758" max="10758" width="72.42578125" style="664" customWidth="1"/>
    <col min="10759" max="10765" width="9.140625" style="664"/>
    <col min="10766" max="10766" width="14.85546875" style="664" bestFit="1" customWidth="1"/>
    <col min="10767" max="11008" width="9.140625" style="664"/>
    <col min="11009" max="11009" width="2.7109375" style="664" customWidth="1"/>
    <col min="11010" max="11010" width="4.42578125" style="664" customWidth="1"/>
    <col min="11011" max="11011" width="3.7109375" style="664" customWidth="1"/>
    <col min="11012" max="11012" width="32" style="664" customWidth="1"/>
    <col min="11013" max="11013" width="16.85546875" style="664" customWidth="1"/>
    <col min="11014" max="11014" width="72.42578125" style="664" customWidth="1"/>
    <col min="11015" max="11021" width="9.140625" style="664"/>
    <col min="11022" max="11022" width="14.85546875" style="664" bestFit="1" customWidth="1"/>
    <col min="11023" max="11264" width="9.140625" style="664"/>
    <col min="11265" max="11265" width="2.7109375" style="664" customWidth="1"/>
    <col min="11266" max="11266" width="4.42578125" style="664" customWidth="1"/>
    <col min="11267" max="11267" width="3.7109375" style="664" customWidth="1"/>
    <col min="11268" max="11268" width="32" style="664" customWidth="1"/>
    <col min="11269" max="11269" width="16.85546875" style="664" customWidth="1"/>
    <col min="11270" max="11270" width="72.42578125" style="664" customWidth="1"/>
    <col min="11271" max="11277" width="9.140625" style="664"/>
    <col min="11278" max="11278" width="14.85546875" style="664" bestFit="1" customWidth="1"/>
    <col min="11279" max="11520" width="9.140625" style="664"/>
    <col min="11521" max="11521" width="2.7109375" style="664" customWidth="1"/>
    <col min="11522" max="11522" width="4.42578125" style="664" customWidth="1"/>
    <col min="11523" max="11523" width="3.7109375" style="664" customWidth="1"/>
    <col min="11524" max="11524" width="32" style="664" customWidth="1"/>
    <col min="11525" max="11525" width="16.85546875" style="664" customWidth="1"/>
    <col min="11526" max="11526" width="72.42578125" style="664" customWidth="1"/>
    <col min="11527" max="11533" width="9.140625" style="664"/>
    <col min="11534" max="11534" width="14.85546875" style="664" bestFit="1" customWidth="1"/>
    <col min="11535" max="11776" width="9.140625" style="664"/>
    <col min="11777" max="11777" width="2.7109375" style="664" customWidth="1"/>
    <col min="11778" max="11778" width="4.42578125" style="664" customWidth="1"/>
    <col min="11779" max="11779" width="3.7109375" style="664" customWidth="1"/>
    <col min="11780" max="11780" width="32" style="664" customWidth="1"/>
    <col min="11781" max="11781" width="16.85546875" style="664" customWidth="1"/>
    <col min="11782" max="11782" width="72.42578125" style="664" customWidth="1"/>
    <col min="11783" max="11789" width="9.140625" style="664"/>
    <col min="11790" max="11790" width="14.85546875" style="664" bestFit="1" customWidth="1"/>
    <col min="11791" max="12032" width="9.140625" style="664"/>
    <col min="12033" max="12033" width="2.7109375" style="664" customWidth="1"/>
    <col min="12034" max="12034" width="4.42578125" style="664" customWidth="1"/>
    <col min="12035" max="12035" width="3.7109375" style="664" customWidth="1"/>
    <col min="12036" max="12036" width="32" style="664" customWidth="1"/>
    <col min="12037" max="12037" width="16.85546875" style="664" customWidth="1"/>
    <col min="12038" max="12038" width="72.42578125" style="664" customWidth="1"/>
    <col min="12039" max="12045" width="9.140625" style="664"/>
    <col min="12046" max="12046" width="14.85546875" style="664" bestFit="1" customWidth="1"/>
    <col min="12047" max="12288" width="9.140625" style="664"/>
    <col min="12289" max="12289" width="2.7109375" style="664" customWidth="1"/>
    <col min="12290" max="12290" width="4.42578125" style="664" customWidth="1"/>
    <col min="12291" max="12291" width="3.7109375" style="664" customWidth="1"/>
    <col min="12292" max="12292" width="32" style="664" customWidth="1"/>
    <col min="12293" max="12293" width="16.85546875" style="664" customWidth="1"/>
    <col min="12294" max="12294" width="72.42578125" style="664" customWidth="1"/>
    <col min="12295" max="12301" width="9.140625" style="664"/>
    <col min="12302" max="12302" width="14.85546875" style="664" bestFit="1" customWidth="1"/>
    <col min="12303" max="12544" width="9.140625" style="664"/>
    <col min="12545" max="12545" width="2.7109375" style="664" customWidth="1"/>
    <col min="12546" max="12546" width="4.42578125" style="664" customWidth="1"/>
    <col min="12547" max="12547" width="3.7109375" style="664" customWidth="1"/>
    <col min="12548" max="12548" width="32" style="664" customWidth="1"/>
    <col min="12549" max="12549" width="16.85546875" style="664" customWidth="1"/>
    <col min="12550" max="12550" width="72.42578125" style="664" customWidth="1"/>
    <col min="12551" max="12557" width="9.140625" style="664"/>
    <col min="12558" max="12558" width="14.85546875" style="664" bestFit="1" customWidth="1"/>
    <col min="12559" max="12800" width="9.140625" style="664"/>
    <col min="12801" max="12801" width="2.7109375" style="664" customWidth="1"/>
    <col min="12802" max="12802" width="4.42578125" style="664" customWidth="1"/>
    <col min="12803" max="12803" width="3.7109375" style="664" customWidth="1"/>
    <col min="12804" max="12804" width="32" style="664" customWidth="1"/>
    <col min="12805" max="12805" width="16.85546875" style="664" customWidth="1"/>
    <col min="12806" max="12806" width="72.42578125" style="664" customWidth="1"/>
    <col min="12807" max="12813" width="9.140625" style="664"/>
    <col min="12814" max="12814" width="14.85546875" style="664" bestFit="1" customWidth="1"/>
    <col min="12815" max="13056" width="9.140625" style="664"/>
    <col min="13057" max="13057" width="2.7109375" style="664" customWidth="1"/>
    <col min="13058" max="13058" width="4.42578125" style="664" customWidth="1"/>
    <col min="13059" max="13059" width="3.7109375" style="664" customWidth="1"/>
    <col min="13060" max="13060" width="32" style="664" customWidth="1"/>
    <col min="13061" max="13061" width="16.85546875" style="664" customWidth="1"/>
    <col min="13062" max="13062" width="72.42578125" style="664" customWidth="1"/>
    <col min="13063" max="13069" width="9.140625" style="664"/>
    <col min="13070" max="13070" width="14.85546875" style="664" bestFit="1" customWidth="1"/>
    <col min="13071" max="13312" width="9.140625" style="664"/>
    <col min="13313" max="13313" width="2.7109375" style="664" customWidth="1"/>
    <col min="13314" max="13314" width="4.42578125" style="664" customWidth="1"/>
    <col min="13315" max="13315" width="3.7109375" style="664" customWidth="1"/>
    <col min="13316" max="13316" width="32" style="664" customWidth="1"/>
    <col min="13317" max="13317" width="16.85546875" style="664" customWidth="1"/>
    <col min="13318" max="13318" width="72.42578125" style="664" customWidth="1"/>
    <col min="13319" max="13325" width="9.140625" style="664"/>
    <col min="13326" max="13326" width="14.85546875" style="664" bestFit="1" customWidth="1"/>
    <col min="13327" max="13568" width="9.140625" style="664"/>
    <col min="13569" max="13569" width="2.7109375" style="664" customWidth="1"/>
    <col min="13570" max="13570" width="4.42578125" style="664" customWidth="1"/>
    <col min="13571" max="13571" width="3.7109375" style="664" customWidth="1"/>
    <col min="13572" max="13572" width="32" style="664" customWidth="1"/>
    <col min="13573" max="13573" width="16.85546875" style="664" customWidth="1"/>
    <col min="13574" max="13574" width="72.42578125" style="664" customWidth="1"/>
    <col min="13575" max="13581" width="9.140625" style="664"/>
    <col min="13582" max="13582" width="14.85546875" style="664" bestFit="1" customWidth="1"/>
    <col min="13583" max="13824" width="9.140625" style="664"/>
    <col min="13825" max="13825" width="2.7109375" style="664" customWidth="1"/>
    <col min="13826" max="13826" width="4.42578125" style="664" customWidth="1"/>
    <col min="13827" max="13827" width="3.7109375" style="664" customWidth="1"/>
    <col min="13828" max="13828" width="32" style="664" customWidth="1"/>
    <col min="13829" max="13829" width="16.85546875" style="664" customWidth="1"/>
    <col min="13830" max="13830" width="72.42578125" style="664" customWidth="1"/>
    <col min="13831" max="13837" width="9.140625" style="664"/>
    <col min="13838" max="13838" width="14.85546875" style="664" bestFit="1" customWidth="1"/>
    <col min="13839" max="14080" width="9.140625" style="664"/>
    <col min="14081" max="14081" width="2.7109375" style="664" customWidth="1"/>
    <col min="14082" max="14082" width="4.42578125" style="664" customWidth="1"/>
    <col min="14083" max="14083" width="3.7109375" style="664" customWidth="1"/>
    <col min="14084" max="14084" width="32" style="664" customWidth="1"/>
    <col min="14085" max="14085" width="16.85546875" style="664" customWidth="1"/>
    <col min="14086" max="14086" width="72.42578125" style="664" customWidth="1"/>
    <col min="14087" max="14093" width="9.140625" style="664"/>
    <col min="14094" max="14094" width="14.85546875" style="664" bestFit="1" customWidth="1"/>
    <col min="14095" max="14336" width="9.140625" style="664"/>
    <col min="14337" max="14337" width="2.7109375" style="664" customWidth="1"/>
    <col min="14338" max="14338" width="4.42578125" style="664" customWidth="1"/>
    <col min="14339" max="14339" width="3.7109375" style="664" customWidth="1"/>
    <col min="14340" max="14340" width="32" style="664" customWidth="1"/>
    <col min="14341" max="14341" width="16.85546875" style="664" customWidth="1"/>
    <col min="14342" max="14342" width="72.42578125" style="664" customWidth="1"/>
    <col min="14343" max="14349" width="9.140625" style="664"/>
    <col min="14350" max="14350" width="14.85546875" style="664" bestFit="1" customWidth="1"/>
    <col min="14351" max="14592" width="9.140625" style="664"/>
    <col min="14593" max="14593" width="2.7109375" style="664" customWidth="1"/>
    <col min="14594" max="14594" width="4.42578125" style="664" customWidth="1"/>
    <col min="14595" max="14595" width="3.7109375" style="664" customWidth="1"/>
    <col min="14596" max="14596" width="32" style="664" customWidth="1"/>
    <col min="14597" max="14597" width="16.85546875" style="664" customWidth="1"/>
    <col min="14598" max="14598" width="72.42578125" style="664" customWidth="1"/>
    <col min="14599" max="14605" width="9.140625" style="664"/>
    <col min="14606" max="14606" width="14.85546875" style="664" bestFit="1" customWidth="1"/>
    <col min="14607" max="14848" width="9.140625" style="664"/>
    <col min="14849" max="14849" width="2.7109375" style="664" customWidth="1"/>
    <col min="14850" max="14850" width="4.42578125" style="664" customWidth="1"/>
    <col min="14851" max="14851" width="3.7109375" style="664" customWidth="1"/>
    <col min="14852" max="14852" width="32" style="664" customWidth="1"/>
    <col min="14853" max="14853" width="16.85546875" style="664" customWidth="1"/>
    <col min="14854" max="14854" width="72.42578125" style="664" customWidth="1"/>
    <col min="14855" max="14861" width="9.140625" style="664"/>
    <col min="14862" max="14862" width="14.85546875" style="664" bestFit="1" customWidth="1"/>
    <col min="14863" max="15104" width="9.140625" style="664"/>
    <col min="15105" max="15105" width="2.7109375" style="664" customWidth="1"/>
    <col min="15106" max="15106" width="4.42578125" style="664" customWidth="1"/>
    <col min="15107" max="15107" width="3.7109375" style="664" customWidth="1"/>
    <col min="15108" max="15108" width="32" style="664" customWidth="1"/>
    <col min="15109" max="15109" width="16.85546875" style="664" customWidth="1"/>
    <col min="15110" max="15110" width="72.42578125" style="664" customWidth="1"/>
    <col min="15111" max="15117" width="9.140625" style="664"/>
    <col min="15118" max="15118" width="14.85546875" style="664" bestFit="1" customWidth="1"/>
    <col min="15119" max="15360" width="9.140625" style="664"/>
    <col min="15361" max="15361" width="2.7109375" style="664" customWidth="1"/>
    <col min="15362" max="15362" width="4.42578125" style="664" customWidth="1"/>
    <col min="15363" max="15363" width="3.7109375" style="664" customWidth="1"/>
    <col min="15364" max="15364" width="32" style="664" customWidth="1"/>
    <col min="15365" max="15365" width="16.85546875" style="664" customWidth="1"/>
    <col min="15366" max="15366" width="72.42578125" style="664" customWidth="1"/>
    <col min="15367" max="15373" width="9.140625" style="664"/>
    <col min="15374" max="15374" width="14.85546875" style="664" bestFit="1" customWidth="1"/>
    <col min="15375" max="15616" width="9.140625" style="664"/>
    <col min="15617" max="15617" width="2.7109375" style="664" customWidth="1"/>
    <col min="15618" max="15618" width="4.42578125" style="664" customWidth="1"/>
    <col min="15619" max="15619" width="3.7109375" style="664" customWidth="1"/>
    <col min="15620" max="15620" width="32" style="664" customWidth="1"/>
    <col min="15621" max="15621" width="16.85546875" style="664" customWidth="1"/>
    <col min="15622" max="15622" width="72.42578125" style="664" customWidth="1"/>
    <col min="15623" max="15629" width="9.140625" style="664"/>
    <col min="15630" max="15630" width="14.85546875" style="664" bestFit="1" customWidth="1"/>
    <col min="15631" max="15872" width="9.140625" style="664"/>
    <col min="15873" max="15873" width="2.7109375" style="664" customWidth="1"/>
    <col min="15874" max="15874" width="4.42578125" style="664" customWidth="1"/>
    <col min="15875" max="15875" width="3.7109375" style="664" customWidth="1"/>
    <col min="15876" max="15876" width="32" style="664" customWidth="1"/>
    <col min="15877" max="15877" width="16.85546875" style="664" customWidth="1"/>
    <col min="15878" max="15878" width="72.42578125" style="664" customWidth="1"/>
    <col min="15879" max="15885" width="9.140625" style="664"/>
    <col min="15886" max="15886" width="14.85546875" style="664" bestFit="1" customWidth="1"/>
    <col min="15887" max="16128" width="9.140625" style="664"/>
    <col min="16129" max="16129" width="2.7109375" style="664" customWidth="1"/>
    <col min="16130" max="16130" width="4.42578125" style="664" customWidth="1"/>
    <col min="16131" max="16131" width="3.7109375" style="664" customWidth="1"/>
    <col min="16132" max="16132" width="32" style="664" customWidth="1"/>
    <col min="16133" max="16133" width="16.85546875" style="664" customWidth="1"/>
    <col min="16134" max="16134" width="72.42578125" style="664" customWidth="1"/>
    <col min="16135" max="16141" width="9.140625" style="664"/>
    <col min="16142" max="16142" width="14.85546875" style="664" bestFit="1" customWidth="1"/>
    <col min="16143" max="16384" width="9.140625" style="664"/>
  </cols>
  <sheetData>
    <row r="1" spans="1:15">
      <c r="A1" s="662" t="s">
        <v>531</v>
      </c>
      <c r="B1" s="663"/>
      <c r="C1" s="663"/>
      <c r="F1" s="665" t="s">
        <v>246</v>
      </c>
    </row>
    <row r="2" spans="1:15" ht="2.25" customHeight="1"/>
    <row r="3" spans="1:15" s="669" customFormat="1" ht="27.75">
      <c r="A3" s="667" t="s">
        <v>5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  <c r="N3" s="670"/>
      <c r="O3" s="671"/>
    </row>
    <row r="4" spans="1:15" s="669" customFormat="1" ht="27.75">
      <c r="A4" s="672"/>
      <c r="B4" s="669" t="s">
        <v>247</v>
      </c>
      <c r="L4" s="673"/>
      <c r="N4" s="670"/>
      <c r="O4" s="671"/>
    </row>
    <row r="5" spans="1:15" s="669" customFormat="1" ht="27.75">
      <c r="A5" s="672"/>
      <c r="D5" s="669" t="s">
        <v>497</v>
      </c>
      <c r="E5" s="670"/>
      <c r="F5" s="669" t="s">
        <v>3</v>
      </c>
      <c r="L5" s="673"/>
      <c r="N5" s="670"/>
      <c r="O5" s="671"/>
    </row>
    <row r="6" spans="1:15" s="669" customFormat="1" ht="27.75">
      <c r="A6" s="672"/>
      <c r="D6" s="669" t="s">
        <v>532</v>
      </c>
      <c r="E6" s="670">
        <f>+E7+E8+E9</f>
        <v>0</v>
      </c>
      <c r="F6" s="669" t="s">
        <v>3</v>
      </c>
      <c r="L6" s="673"/>
      <c r="N6" s="670"/>
      <c r="O6" s="671"/>
    </row>
    <row r="7" spans="1:15" s="669" customFormat="1" ht="27.75">
      <c r="A7" s="672"/>
      <c r="D7" s="674" t="s">
        <v>249</v>
      </c>
      <c r="E7" s="670"/>
      <c r="F7" s="669" t="s">
        <v>3</v>
      </c>
      <c r="L7" s="673"/>
      <c r="N7" s="670"/>
      <c r="O7" s="671"/>
    </row>
    <row r="8" spans="1:15" s="669" customFormat="1" ht="27.75">
      <c r="A8" s="672"/>
      <c r="D8" s="674" t="s">
        <v>250</v>
      </c>
      <c r="E8" s="670"/>
      <c r="F8" s="669" t="s">
        <v>3</v>
      </c>
      <c r="L8" s="673"/>
      <c r="N8" s="670"/>
      <c r="O8" s="671"/>
    </row>
    <row r="9" spans="1:15" s="669" customFormat="1" ht="27.75">
      <c r="A9" s="672"/>
      <c r="D9" s="674" t="s">
        <v>250</v>
      </c>
      <c r="E9" s="670"/>
      <c r="F9" s="669" t="s">
        <v>3</v>
      </c>
      <c r="L9" s="673"/>
      <c r="N9" s="670"/>
      <c r="O9" s="671"/>
    </row>
    <row r="10" spans="1:15" s="669" customFormat="1" ht="27.75">
      <c r="A10" s="672"/>
      <c r="D10" s="669" t="s">
        <v>533</v>
      </c>
      <c r="E10" s="670">
        <f>+E6-E5</f>
        <v>0</v>
      </c>
      <c r="F10" s="669" t="s">
        <v>3</v>
      </c>
      <c r="L10" s="673"/>
      <c r="N10" s="670"/>
      <c r="O10" s="671"/>
    </row>
    <row r="11" spans="1:15" s="669" customFormat="1" ht="27.75">
      <c r="A11" s="672"/>
      <c r="D11" s="669" t="s">
        <v>245</v>
      </c>
      <c r="E11" s="675" t="e">
        <f>+E10/E5</f>
        <v>#DIV/0!</v>
      </c>
      <c r="L11" s="673"/>
      <c r="N11" s="670"/>
      <c r="O11" s="671"/>
    </row>
    <row r="12" spans="1:15" s="669" customFormat="1" ht="0.75" customHeight="1">
      <c r="N12" s="670"/>
      <c r="O12" s="671"/>
    </row>
  </sheetData>
  <pageMargins left="0.55118110236220497" right="0.23622047244094499" top="0.43307086614173201" bottom="0.39370078740157499" header="0.31496062992126" footer="0.196850393700787"/>
  <pageSetup paperSize="9" orientation="portrait" r:id="rId1"/>
  <headerFooter alignWithMargins="0">
    <oddFooter>&amp;C&amp;8&amp;P/&amp;N&amp;R&amp;8&amp;F/&amp;A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</sheetPr>
  <dimension ref="A1:T27"/>
  <sheetViews>
    <sheetView showGridLines="0" topLeftCell="A22" zoomScaleNormal="100" zoomScaleSheetLayoutView="90" workbookViewId="0">
      <selection activeCell="F32" sqref="F32"/>
    </sheetView>
  </sheetViews>
  <sheetFormatPr defaultRowHeight="21"/>
  <cols>
    <col min="1" max="1" width="6.85546875" style="531" customWidth="1"/>
    <col min="2" max="2" width="24.5703125" style="513" customWidth="1"/>
    <col min="3" max="3" width="33.5703125" style="513" customWidth="1"/>
    <col min="4" max="4" width="9.7109375" style="531" customWidth="1"/>
    <col min="5" max="5" width="12.5703125" style="531" customWidth="1"/>
    <col min="6" max="6" width="11.5703125" style="375" customWidth="1"/>
    <col min="7" max="7" width="6.7109375" style="375" customWidth="1"/>
    <col min="8" max="10" width="5.85546875" style="375" customWidth="1"/>
    <col min="11" max="11" width="30" style="513" customWidth="1"/>
    <col min="12" max="256" width="9.140625" style="513"/>
    <col min="257" max="257" width="6.85546875" style="513" customWidth="1"/>
    <col min="258" max="258" width="28.7109375" style="513" customWidth="1"/>
    <col min="259" max="259" width="32.42578125" style="513" customWidth="1"/>
    <col min="260" max="260" width="9.7109375" style="513" customWidth="1"/>
    <col min="261" max="261" width="10" style="513" customWidth="1"/>
    <col min="262" max="262" width="14.42578125" style="513" customWidth="1"/>
    <col min="263" max="266" width="5.85546875" style="513" customWidth="1"/>
    <col min="267" max="267" width="30" style="513" customWidth="1"/>
    <col min="268" max="512" width="9.140625" style="513"/>
    <col min="513" max="513" width="6.85546875" style="513" customWidth="1"/>
    <col min="514" max="514" width="28.7109375" style="513" customWidth="1"/>
    <col min="515" max="515" width="32.42578125" style="513" customWidth="1"/>
    <col min="516" max="516" width="9.7109375" style="513" customWidth="1"/>
    <col min="517" max="517" width="10" style="513" customWidth="1"/>
    <col min="518" max="518" width="14.42578125" style="513" customWidth="1"/>
    <col min="519" max="522" width="5.85546875" style="513" customWidth="1"/>
    <col min="523" max="523" width="30" style="513" customWidth="1"/>
    <col min="524" max="768" width="9.140625" style="513"/>
    <col min="769" max="769" width="6.85546875" style="513" customWidth="1"/>
    <col min="770" max="770" width="28.7109375" style="513" customWidth="1"/>
    <col min="771" max="771" width="32.42578125" style="513" customWidth="1"/>
    <col min="772" max="772" width="9.7109375" style="513" customWidth="1"/>
    <col min="773" max="773" width="10" style="513" customWidth="1"/>
    <col min="774" max="774" width="14.42578125" style="513" customWidth="1"/>
    <col min="775" max="778" width="5.85546875" style="513" customWidth="1"/>
    <col min="779" max="779" width="30" style="513" customWidth="1"/>
    <col min="780" max="1024" width="9.140625" style="513"/>
    <col min="1025" max="1025" width="6.85546875" style="513" customWidth="1"/>
    <col min="1026" max="1026" width="28.7109375" style="513" customWidth="1"/>
    <col min="1027" max="1027" width="32.42578125" style="513" customWidth="1"/>
    <col min="1028" max="1028" width="9.7109375" style="513" customWidth="1"/>
    <col min="1029" max="1029" width="10" style="513" customWidth="1"/>
    <col min="1030" max="1030" width="14.42578125" style="513" customWidth="1"/>
    <col min="1031" max="1034" width="5.85546875" style="513" customWidth="1"/>
    <col min="1035" max="1035" width="30" style="513" customWidth="1"/>
    <col min="1036" max="1280" width="9.140625" style="513"/>
    <col min="1281" max="1281" width="6.85546875" style="513" customWidth="1"/>
    <col min="1282" max="1282" width="28.7109375" style="513" customWidth="1"/>
    <col min="1283" max="1283" width="32.42578125" style="513" customWidth="1"/>
    <col min="1284" max="1284" width="9.7109375" style="513" customWidth="1"/>
    <col min="1285" max="1285" width="10" style="513" customWidth="1"/>
    <col min="1286" max="1286" width="14.42578125" style="513" customWidth="1"/>
    <col min="1287" max="1290" width="5.85546875" style="513" customWidth="1"/>
    <col min="1291" max="1291" width="30" style="513" customWidth="1"/>
    <col min="1292" max="1536" width="9.140625" style="513"/>
    <col min="1537" max="1537" width="6.85546875" style="513" customWidth="1"/>
    <col min="1538" max="1538" width="28.7109375" style="513" customWidth="1"/>
    <col min="1539" max="1539" width="32.42578125" style="513" customWidth="1"/>
    <col min="1540" max="1540" width="9.7109375" style="513" customWidth="1"/>
    <col min="1541" max="1541" width="10" style="513" customWidth="1"/>
    <col min="1542" max="1542" width="14.42578125" style="513" customWidth="1"/>
    <col min="1543" max="1546" width="5.85546875" style="513" customWidth="1"/>
    <col min="1547" max="1547" width="30" style="513" customWidth="1"/>
    <col min="1548" max="1792" width="9.140625" style="513"/>
    <col min="1793" max="1793" width="6.85546875" style="513" customWidth="1"/>
    <col min="1794" max="1794" width="28.7109375" style="513" customWidth="1"/>
    <col min="1795" max="1795" width="32.42578125" style="513" customWidth="1"/>
    <col min="1796" max="1796" width="9.7109375" style="513" customWidth="1"/>
    <col min="1797" max="1797" width="10" style="513" customWidth="1"/>
    <col min="1798" max="1798" width="14.42578125" style="513" customWidth="1"/>
    <col min="1799" max="1802" width="5.85546875" style="513" customWidth="1"/>
    <col min="1803" max="1803" width="30" style="513" customWidth="1"/>
    <col min="1804" max="2048" width="9.140625" style="513"/>
    <col min="2049" max="2049" width="6.85546875" style="513" customWidth="1"/>
    <col min="2050" max="2050" width="28.7109375" style="513" customWidth="1"/>
    <col min="2051" max="2051" width="32.42578125" style="513" customWidth="1"/>
    <col min="2052" max="2052" width="9.7109375" style="513" customWidth="1"/>
    <col min="2053" max="2053" width="10" style="513" customWidth="1"/>
    <col min="2054" max="2054" width="14.42578125" style="513" customWidth="1"/>
    <col min="2055" max="2058" width="5.85546875" style="513" customWidth="1"/>
    <col min="2059" max="2059" width="30" style="513" customWidth="1"/>
    <col min="2060" max="2304" width="9.140625" style="513"/>
    <col min="2305" max="2305" width="6.85546875" style="513" customWidth="1"/>
    <col min="2306" max="2306" width="28.7109375" style="513" customWidth="1"/>
    <col min="2307" max="2307" width="32.42578125" style="513" customWidth="1"/>
    <col min="2308" max="2308" width="9.7109375" style="513" customWidth="1"/>
    <col min="2309" max="2309" width="10" style="513" customWidth="1"/>
    <col min="2310" max="2310" width="14.42578125" style="513" customWidth="1"/>
    <col min="2311" max="2314" width="5.85546875" style="513" customWidth="1"/>
    <col min="2315" max="2315" width="30" style="513" customWidth="1"/>
    <col min="2316" max="2560" width="9.140625" style="513"/>
    <col min="2561" max="2561" width="6.85546875" style="513" customWidth="1"/>
    <col min="2562" max="2562" width="28.7109375" style="513" customWidth="1"/>
    <col min="2563" max="2563" width="32.42578125" style="513" customWidth="1"/>
    <col min="2564" max="2564" width="9.7109375" style="513" customWidth="1"/>
    <col min="2565" max="2565" width="10" style="513" customWidth="1"/>
    <col min="2566" max="2566" width="14.42578125" style="513" customWidth="1"/>
    <col min="2567" max="2570" width="5.85546875" style="513" customWidth="1"/>
    <col min="2571" max="2571" width="30" style="513" customWidth="1"/>
    <col min="2572" max="2816" width="9.140625" style="513"/>
    <col min="2817" max="2817" width="6.85546875" style="513" customWidth="1"/>
    <col min="2818" max="2818" width="28.7109375" style="513" customWidth="1"/>
    <col min="2819" max="2819" width="32.42578125" style="513" customWidth="1"/>
    <col min="2820" max="2820" width="9.7109375" style="513" customWidth="1"/>
    <col min="2821" max="2821" width="10" style="513" customWidth="1"/>
    <col min="2822" max="2822" width="14.42578125" style="513" customWidth="1"/>
    <col min="2823" max="2826" width="5.85546875" style="513" customWidth="1"/>
    <col min="2827" max="2827" width="30" style="513" customWidth="1"/>
    <col min="2828" max="3072" width="9.140625" style="513"/>
    <col min="3073" max="3073" width="6.85546875" style="513" customWidth="1"/>
    <col min="3074" max="3074" width="28.7109375" style="513" customWidth="1"/>
    <col min="3075" max="3075" width="32.42578125" style="513" customWidth="1"/>
    <col min="3076" max="3076" width="9.7109375" style="513" customWidth="1"/>
    <col min="3077" max="3077" width="10" style="513" customWidth="1"/>
    <col min="3078" max="3078" width="14.42578125" style="513" customWidth="1"/>
    <col min="3079" max="3082" width="5.85546875" style="513" customWidth="1"/>
    <col min="3083" max="3083" width="30" style="513" customWidth="1"/>
    <col min="3084" max="3328" width="9.140625" style="513"/>
    <col min="3329" max="3329" width="6.85546875" style="513" customWidth="1"/>
    <col min="3330" max="3330" width="28.7109375" style="513" customWidth="1"/>
    <col min="3331" max="3331" width="32.42578125" style="513" customWidth="1"/>
    <col min="3332" max="3332" width="9.7109375" style="513" customWidth="1"/>
    <col min="3333" max="3333" width="10" style="513" customWidth="1"/>
    <col min="3334" max="3334" width="14.42578125" style="513" customWidth="1"/>
    <col min="3335" max="3338" width="5.85546875" style="513" customWidth="1"/>
    <col min="3339" max="3339" width="30" style="513" customWidth="1"/>
    <col min="3340" max="3584" width="9.140625" style="513"/>
    <col min="3585" max="3585" width="6.85546875" style="513" customWidth="1"/>
    <col min="3586" max="3586" width="28.7109375" style="513" customWidth="1"/>
    <col min="3587" max="3587" width="32.42578125" style="513" customWidth="1"/>
    <col min="3588" max="3588" width="9.7109375" style="513" customWidth="1"/>
    <col min="3589" max="3589" width="10" style="513" customWidth="1"/>
    <col min="3590" max="3590" width="14.42578125" style="513" customWidth="1"/>
    <col min="3591" max="3594" width="5.85546875" style="513" customWidth="1"/>
    <col min="3595" max="3595" width="30" style="513" customWidth="1"/>
    <col min="3596" max="3840" width="9.140625" style="513"/>
    <col min="3841" max="3841" width="6.85546875" style="513" customWidth="1"/>
    <col min="3842" max="3842" width="28.7109375" style="513" customWidth="1"/>
    <col min="3843" max="3843" width="32.42578125" style="513" customWidth="1"/>
    <col min="3844" max="3844" width="9.7109375" style="513" customWidth="1"/>
    <col min="3845" max="3845" width="10" style="513" customWidth="1"/>
    <col min="3846" max="3846" width="14.42578125" style="513" customWidth="1"/>
    <col min="3847" max="3850" width="5.85546875" style="513" customWidth="1"/>
    <col min="3851" max="3851" width="30" style="513" customWidth="1"/>
    <col min="3852" max="4096" width="9.140625" style="513"/>
    <col min="4097" max="4097" width="6.85546875" style="513" customWidth="1"/>
    <col min="4098" max="4098" width="28.7109375" style="513" customWidth="1"/>
    <col min="4099" max="4099" width="32.42578125" style="513" customWidth="1"/>
    <col min="4100" max="4100" width="9.7109375" style="513" customWidth="1"/>
    <col min="4101" max="4101" width="10" style="513" customWidth="1"/>
    <col min="4102" max="4102" width="14.42578125" style="513" customWidth="1"/>
    <col min="4103" max="4106" width="5.85546875" style="513" customWidth="1"/>
    <col min="4107" max="4107" width="30" style="513" customWidth="1"/>
    <col min="4108" max="4352" width="9.140625" style="513"/>
    <col min="4353" max="4353" width="6.85546875" style="513" customWidth="1"/>
    <col min="4354" max="4354" width="28.7109375" style="513" customWidth="1"/>
    <col min="4355" max="4355" width="32.42578125" style="513" customWidth="1"/>
    <col min="4356" max="4356" width="9.7109375" style="513" customWidth="1"/>
    <col min="4357" max="4357" width="10" style="513" customWidth="1"/>
    <col min="4358" max="4358" width="14.42578125" style="513" customWidth="1"/>
    <col min="4359" max="4362" width="5.85546875" style="513" customWidth="1"/>
    <col min="4363" max="4363" width="30" style="513" customWidth="1"/>
    <col min="4364" max="4608" width="9.140625" style="513"/>
    <col min="4609" max="4609" width="6.85546875" style="513" customWidth="1"/>
    <col min="4610" max="4610" width="28.7109375" style="513" customWidth="1"/>
    <col min="4611" max="4611" width="32.42578125" style="513" customWidth="1"/>
    <col min="4612" max="4612" width="9.7109375" style="513" customWidth="1"/>
    <col min="4613" max="4613" width="10" style="513" customWidth="1"/>
    <col min="4614" max="4614" width="14.42578125" style="513" customWidth="1"/>
    <col min="4615" max="4618" width="5.85546875" style="513" customWidth="1"/>
    <col min="4619" max="4619" width="30" style="513" customWidth="1"/>
    <col min="4620" max="4864" width="9.140625" style="513"/>
    <col min="4865" max="4865" width="6.85546875" style="513" customWidth="1"/>
    <col min="4866" max="4866" width="28.7109375" style="513" customWidth="1"/>
    <col min="4867" max="4867" width="32.42578125" style="513" customWidth="1"/>
    <col min="4868" max="4868" width="9.7109375" style="513" customWidth="1"/>
    <col min="4869" max="4869" width="10" style="513" customWidth="1"/>
    <col min="4870" max="4870" width="14.42578125" style="513" customWidth="1"/>
    <col min="4871" max="4874" width="5.85546875" style="513" customWidth="1"/>
    <col min="4875" max="4875" width="30" style="513" customWidth="1"/>
    <col min="4876" max="5120" width="9.140625" style="513"/>
    <col min="5121" max="5121" width="6.85546875" style="513" customWidth="1"/>
    <col min="5122" max="5122" width="28.7109375" style="513" customWidth="1"/>
    <col min="5123" max="5123" width="32.42578125" style="513" customWidth="1"/>
    <col min="5124" max="5124" width="9.7109375" style="513" customWidth="1"/>
    <col min="5125" max="5125" width="10" style="513" customWidth="1"/>
    <col min="5126" max="5126" width="14.42578125" style="513" customWidth="1"/>
    <col min="5127" max="5130" width="5.85546875" style="513" customWidth="1"/>
    <col min="5131" max="5131" width="30" style="513" customWidth="1"/>
    <col min="5132" max="5376" width="9.140625" style="513"/>
    <col min="5377" max="5377" width="6.85546875" style="513" customWidth="1"/>
    <col min="5378" max="5378" width="28.7109375" style="513" customWidth="1"/>
    <col min="5379" max="5379" width="32.42578125" style="513" customWidth="1"/>
    <col min="5380" max="5380" width="9.7109375" style="513" customWidth="1"/>
    <col min="5381" max="5381" width="10" style="513" customWidth="1"/>
    <col min="5382" max="5382" width="14.42578125" style="513" customWidth="1"/>
    <col min="5383" max="5386" width="5.85546875" style="513" customWidth="1"/>
    <col min="5387" max="5387" width="30" style="513" customWidth="1"/>
    <col min="5388" max="5632" width="9.140625" style="513"/>
    <col min="5633" max="5633" width="6.85546875" style="513" customWidth="1"/>
    <col min="5634" max="5634" width="28.7109375" style="513" customWidth="1"/>
    <col min="5635" max="5635" width="32.42578125" style="513" customWidth="1"/>
    <col min="5636" max="5636" width="9.7109375" style="513" customWidth="1"/>
    <col min="5637" max="5637" width="10" style="513" customWidth="1"/>
    <col min="5638" max="5638" width="14.42578125" style="513" customWidth="1"/>
    <col min="5639" max="5642" width="5.85546875" style="513" customWidth="1"/>
    <col min="5643" max="5643" width="30" style="513" customWidth="1"/>
    <col min="5644" max="5888" width="9.140625" style="513"/>
    <col min="5889" max="5889" width="6.85546875" style="513" customWidth="1"/>
    <col min="5890" max="5890" width="28.7109375" style="513" customWidth="1"/>
    <col min="5891" max="5891" width="32.42578125" style="513" customWidth="1"/>
    <col min="5892" max="5892" width="9.7109375" style="513" customWidth="1"/>
    <col min="5893" max="5893" width="10" style="513" customWidth="1"/>
    <col min="5894" max="5894" width="14.42578125" style="513" customWidth="1"/>
    <col min="5895" max="5898" width="5.85546875" style="513" customWidth="1"/>
    <col min="5899" max="5899" width="30" style="513" customWidth="1"/>
    <col min="5900" max="6144" width="9.140625" style="513"/>
    <col min="6145" max="6145" width="6.85546875" style="513" customWidth="1"/>
    <col min="6146" max="6146" width="28.7109375" style="513" customWidth="1"/>
    <col min="6147" max="6147" width="32.42578125" style="513" customWidth="1"/>
    <col min="6148" max="6148" width="9.7109375" style="513" customWidth="1"/>
    <col min="6149" max="6149" width="10" style="513" customWidth="1"/>
    <col min="6150" max="6150" width="14.42578125" style="513" customWidth="1"/>
    <col min="6151" max="6154" width="5.85546875" style="513" customWidth="1"/>
    <col min="6155" max="6155" width="30" style="513" customWidth="1"/>
    <col min="6156" max="6400" width="9.140625" style="513"/>
    <col min="6401" max="6401" width="6.85546875" style="513" customWidth="1"/>
    <col min="6402" max="6402" width="28.7109375" style="513" customWidth="1"/>
    <col min="6403" max="6403" width="32.42578125" style="513" customWidth="1"/>
    <col min="6404" max="6404" width="9.7109375" style="513" customWidth="1"/>
    <col min="6405" max="6405" width="10" style="513" customWidth="1"/>
    <col min="6406" max="6406" width="14.42578125" style="513" customWidth="1"/>
    <col min="6407" max="6410" width="5.85546875" style="513" customWidth="1"/>
    <col min="6411" max="6411" width="30" style="513" customWidth="1"/>
    <col min="6412" max="6656" width="9.140625" style="513"/>
    <col min="6657" max="6657" width="6.85546875" style="513" customWidth="1"/>
    <col min="6658" max="6658" width="28.7109375" style="513" customWidth="1"/>
    <col min="6659" max="6659" width="32.42578125" style="513" customWidth="1"/>
    <col min="6660" max="6660" width="9.7109375" style="513" customWidth="1"/>
    <col min="6661" max="6661" width="10" style="513" customWidth="1"/>
    <col min="6662" max="6662" width="14.42578125" style="513" customWidth="1"/>
    <col min="6663" max="6666" width="5.85546875" style="513" customWidth="1"/>
    <col min="6667" max="6667" width="30" style="513" customWidth="1"/>
    <col min="6668" max="6912" width="9.140625" style="513"/>
    <col min="6913" max="6913" width="6.85546875" style="513" customWidth="1"/>
    <col min="6914" max="6914" width="28.7109375" style="513" customWidth="1"/>
    <col min="6915" max="6915" width="32.42578125" style="513" customWidth="1"/>
    <col min="6916" max="6916" width="9.7109375" style="513" customWidth="1"/>
    <col min="6917" max="6917" width="10" style="513" customWidth="1"/>
    <col min="6918" max="6918" width="14.42578125" style="513" customWidth="1"/>
    <col min="6919" max="6922" width="5.85546875" style="513" customWidth="1"/>
    <col min="6923" max="6923" width="30" style="513" customWidth="1"/>
    <col min="6924" max="7168" width="9.140625" style="513"/>
    <col min="7169" max="7169" width="6.85546875" style="513" customWidth="1"/>
    <col min="7170" max="7170" width="28.7109375" style="513" customWidth="1"/>
    <col min="7171" max="7171" width="32.42578125" style="513" customWidth="1"/>
    <col min="7172" max="7172" width="9.7109375" style="513" customWidth="1"/>
    <col min="7173" max="7173" width="10" style="513" customWidth="1"/>
    <col min="7174" max="7174" width="14.42578125" style="513" customWidth="1"/>
    <col min="7175" max="7178" width="5.85546875" style="513" customWidth="1"/>
    <col min="7179" max="7179" width="30" style="513" customWidth="1"/>
    <col min="7180" max="7424" width="9.140625" style="513"/>
    <col min="7425" max="7425" width="6.85546875" style="513" customWidth="1"/>
    <col min="7426" max="7426" width="28.7109375" style="513" customWidth="1"/>
    <col min="7427" max="7427" width="32.42578125" style="513" customWidth="1"/>
    <col min="7428" max="7428" width="9.7109375" style="513" customWidth="1"/>
    <col min="7429" max="7429" width="10" style="513" customWidth="1"/>
    <col min="7430" max="7430" width="14.42578125" style="513" customWidth="1"/>
    <col min="7431" max="7434" width="5.85546875" style="513" customWidth="1"/>
    <col min="7435" max="7435" width="30" style="513" customWidth="1"/>
    <col min="7436" max="7680" width="9.140625" style="513"/>
    <col min="7681" max="7681" width="6.85546875" style="513" customWidth="1"/>
    <col min="7682" max="7682" width="28.7109375" style="513" customWidth="1"/>
    <col min="7683" max="7683" width="32.42578125" style="513" customWidth="1"/>
    <col min="7684" max="7684" width="9.7109375" style="513" customWidth="1"/>
    <col min="7685" max="7685" width="10" style="513" customWidth="1"/>
    <col min="7686" max="7686" width="14.42578125" style="513" customWidth="1"/>
    <col min="7687" max="7690" width="5.85546875" style="513" customWidth="1"/>
    <col min="7691" max="7691" width="30" style="513" customWidth="1"/>
    <col min="7692" max="7936" width="9.140625" style="513"/>
    <col min="7937" max="7937" width="6.85546875" style="513" customWidth="1"/>
    <col min="7938" max="7938" width="28.7109375" style="513" customWidth="1"/>
    <col min="7939" max="7939" width="32.42578125" style="513" customWidth="1"/>
    <col min="7940" max="7940" width="9.7109375" style="513" customWidth="1"/>
    <col min="7941" max="7941" width="10" style="513" customWidth="1"/>
    <col min="7942" max="7942" width="14.42578125" style="513" customWidth="1"/>
    <col min="7943" max="7946" width="5.85546875" style="513" customWidth="1"/>
    <col min="7947" max="7947" width="30" style="513" customWidth="1"/>
    <col min="7948" max="8192" width="9.140625" style="513"/>
    <col min="8193" max="8193" width="6.85546875" style="513" customWidth="1"/>
    <col min="8194" max="8194" width="28.7109375" style="513" customWidth="1"/>
    <col min="8195" max="8195" width="32.42578125" style="513" customWidth="1"/>
    <col min="8196" max="8196" width="9.7109375" style="513" customWidth="1"/>
    <col min="8197" max="8197" width="10" style="513" customWidth="1"/>
    <col min="8198" max="8198" width="14.42578125" style="513" customWidth="1"/>
    <col min="8199" max="8202" width="5.85546875" style="513" customWidth="1"/>
    <col min="8203" max="8203" width="30" style="513" customWidth="1"/>
    <col min="8204" max="8448" width="9.140625" style="513"/>
    <col min="8449" max="8449" width="6.85546875" style="513" customWidth="1"/>
    <col min="8450" max="8450" width="28.7109375" style="513" customWidth="1"/>
    <col min="8451" max="8451" width="32.42578125" style="513" customWidth="1"/>
    <col min="8452" max="8452" width="9.7109375" style="513" customWidth="1"/>
    <col min="8453" max="8453" width="10" style="513" customWidth="1"/>
    <col min="8454" max="8454" width="14.42578125" style="513" customWidth="1"/>
    <col min="8455" max="8458" width="5.85546875" style="513" customWidth="1"/>
    <col min="8459" max="8459" width="30" style="513" customWidth="1"/>
    <col min="8460" max="8704" width="9.140625" style="513"/>
    <col min="8705" max="8705" width="6.85546875" style="513" customWidth="1"/>
    <col min="8706" max="8706" width="28.7109375" style="513" customWidth="1"/>
    <col min="8707" max="8707" width="32.42578125" style="513" customWidth="1"/>
    <col min="8708" max="8708" width="9.7109375" style="513" customWidth="1"/>
    <col min="8709" max="8709" width="10" style="513" customWidth="1"/>
    <col min="8710" max="8710" width="14.42578125" style="513" customWidth="1"/>
    <col min="8711" max="8714" width="5.85546875" style="513" customWidth="1"/>
    <col min="8715" max="8715" width="30" style="513" customWidth="1"/>
    <col min="8716" max="8960" width="9.140625" style="513"/>
    <col min="8961" max="8961" width="6.85546875" style="513" customWidth="1"/>
    <col min="8962" max="8962" width="28.7109375" style="513" customWidth="1"/>
    <col min="8963" max="8963" width="32.42578125" style="513" customWidth="1"/>
    <col min="8964" max="8964" width="9.7109375" style="513" customWidth="1"/>
    <col min="8965" max="8965" width="10" style="513" customWidth="1"/>
    <col min="8966" max="8966" width="14.42578125" style="513" customWidth="1"/>
    <col min="8967" max="8970" width="5.85546875" style="513" customWidth="1"/>
    <col min="8971" max="8971" width="30" style="513" customWidth="1"/>
    <col min="8972" max="9216" width="9.140625" style="513"/>
    <col min="9217" max="9217" width="6.85546875" style="513" customWidth="1"/>
    <col min="9218" max="9218" width="28.7109375" style="513" customWidth="1"/>
    <col min="9219" max="9219" width="32.42578125" style="513" customWidth="1"/>
    <col min="9220" max="9220" width="9.7109375" style="513" customWidth="1"/>
    <col min="9221" max="9221" width="10" style="513" customWidth="1"/>
    <col min="9222" max="9222" width="14.42578125" style="513" customWidth="1"/>
    <col min="9223" max="9226" width="5.85546875" style="513" customWidth="1"/>
    <col min="9227" max="9227" width="30" style="513" customWidth="1"/>
    <col min="9228" max="9472" width="9.140625" style="513"/>
    <col min="9473" max="9473" width="6.85546875" style="513" customWidth="1"/>
    <col min="9474" max="9474" width="28.7109375" style="513" customWidth="1"/>
    <col min="9475" max="9475" width="32.42578125" style="513" customWidth="1"/>
    <col min="9476" max="9476" width="9.7109375" style="513" customWidth="1"/>
    <col min="9477" max="9477" width="10" style="513" customWidth="1"/>
    <col min="9478" max="9478" width="14.42578125" style="513" customWidth="1"/>
    <col min="9479" max="9482" width="5.85546875" style="513" customWidth="1"/>
    <col min="9483" max="9483" width="30" style="513" customWidth="1"/>
    <col min="9484" max="9728" width="9.140625" style="513"/>
    <col min="9729" max="9729" width="6.85546875" style="513" customWidth="1"/>
    <col min="9730" max="9730" width="28.7109375" style="513" customWidth="1"/>
    <col min="9731" max="9731" width="32.42578125" style="513" customWidth="1"/>
    <col min="9732" max="9732" width="9.7109375" style="513" customWidth="1"/>
    <col min="9733" max="9733" width="10" style="513" customWidth="1"/>
    <col min="9734" max="9734" width="14.42578125" style="513" customWidth="1"/>
    <col min="9735" max="9738" width="5.85546875" style="513" customWidth="1"/>
    <col min="9739" max="9739" width="30" style="513" customWidth="1"/>
    <col min="9740" max="9984" width="9.140625" style="513"/>
    <col min="9985" max="9985" width="6.85546875" style="513" customWidth="1"/>
    <col min="9986" max="9986" width="28.7109375" style="513" customWidth="1"/>
    <col min="9987" max="9987" width="32.42578125" style="513" customWidth="1"/>
    <col min="9988" max="9988" width="9.7109375" style="513" customWidth="1"/>
    <col min="9989" max="9989" width="10" style="513" customWidth="1"/>
    <col min="9990" max="9990" width="14.42578125" style="513" customWidth="1"/>
    <col min="9991" max="9994" width="5.85546875" style="513" customWidth="1"/>
    <col min="9995" max="9995" width="30" style="513" customWidth="1"/>
    <col min="9996" max="10240" width="9.140625" style="513"/>
    <col min="10241" max="10241" width="6.85546875" style="513" customWidth="1"/>
    <col min="10242" max="10242" width="28.7109375" style="513" customWidth="1"/>
    <col min="10243" max="10243" width="32.42578125" style="513" customWidth="1"/>
    <col min="10244" max="10244" width="9.7109375" style="513" customWidth="1"/>
    <col min="10245" max="10245" width="10" style="513" customWidth="1"/>
    <col min="10246" max="10246" width="14.42578125" style="513" customWidth="1"/>
    <col min="10247" max="10250" width="5.85546875" style="513" customWidth="1"/>
    <col min="10251" max="10251" width="30" style="513" customWidth="1"/>
    <col min="10252" max="10496" width="9.140625" style="513"/>
    <col min="10497" max="10497" width="6.85546875" style="513" customWidth="1"/>
    <col min="10498" max="10498" width="28.7109375" style="513" customWidth="1"/>
    <col min="10499" max="10499" width="32.42578125" style="513" customWidth="1"/>
    <col min="10500" max="10500" width="9.7109375" style="513" customWidth="1"/>
    <col min="10501" max="10501" width="10" style="513" customWidth="1"/>
    <col min="10502" max="10502" width="14.42578125" style="513" customWidth="1"/>
    <col min="10503" max="10506" width="5.85546875" style="513" customWidth="1"/>
    <col min="10507" max="10507" width="30" style="513" customWidth="1"/>
    <col min="10508" max="10752" width="9.140625" style="513"/>
    <col min="10753" max="10753" width="6.85546875" style="513" customWidth="1"/>
    <col min="10754" max="10754" width="28.7109375" style="513" customWidth="1"/>
    <col min="10755" max="10755" width="32.42578125" style="513" customWidth="1"/>
    <col min="10756" max="10756" width="9.7109375" style="513" customWidth="1"/>
    <col min="10757" max="10757" width="10" style="513" customWidth="1"/>
    <col min="10758" max="10758" width="14.42578125" style="513" customWidth="1"/>
    <col min="10759" max="10762" width="5.85546875" style="513" customWidth="1"/>
    <col min="10763" max="10763" width="30" style="513" customWidth="1"/>
    <col min="10764" max="11008" width="9.140625" style="513"/>
    <col min="11009" max="11009" width="6.85546875" style="513" customWidth="1"/>
    <col min="11010" max="11010" width="28.7109375" style="513" customWidth="1"/>
    <col min="11011" max="11011" width="32.42578125" style="513" customWidth="1"/>
    <col min="11012" max="11012" width="9.7109375" style="513" customWidth="1"/>
    <col min="11013" max="11013" width="10" style="513" customWidth="1"/>
    <col min="11014" max="11014" width="14.42578125" style="513" customWidth="1"/>
    <col min="11015" max="11018" width="5.85546875" style="513" customWidth="1"/>
    <col min="11019" max="11019" width="30" style="513" customWidth="1"/>
    <col min="11020" max="11264" width="9.140625" style="513"/>
    <col min="11265" max="11265" width="6.85546875" style="513" customWidth="1"/>
    <col min="11266" max="11266" width="28.7109375" style="513" customWidth="1"/>
    <col min="11267" max="11267" width="32.42578125" style="513" customWidth="1"/>
    <col min="11268" max="11268" width="9.7109375" style="513" customWidth="1"/>
    <col min="11269" max="11269" width="10" style="513" customWidth="1"/>
    <col min="11270" max="11270" width="14.42578125" style="513" customWidth="1"/>
    <col min="11271" max="11274" width="5.85546875" style="513" customWidth="1"/>
    <col min="11275" max="11275" width="30" style="513" customWidth="1"/>
    <col min="11276" max="11520" width="9.140625" style="513"/>
    <col min="11521" max="11521" width="6.85546875" style="513" customWidth="1"/>
    <col min="11522" max="11522" width="28.7109375" style="513" customWidth="1"/>
    <col min="11523" max="11523" width="32.42578125" style="513" customWidth="1"/>
    <col min="11524" max="11524" width="9.7109375" style="513" customWidth="1"/>
    <col min="11525" max="11525" width="10" style="513" customWidth="1"/>
    <col min="11526" max="11526" width="14.42578125" style="513" customWidth="1"/>
    <col min="11527" max="11530" width="5.85546875" style="513" customWidth="1"/>
    <col min="11531" max="11531" width="30" style="513" customWidth="1"/>
    <col min="11532" max="11776" width="9.140625" style="513"/>
    <col min="11777" max="11777" width="6.85546875" style="513" customWidth="1"/>
    <col min="11778" max="11778" width="28.7109375" style="513" customWidth="1"/>
    <col min="11779" max="11779" width="32.42578125" style="513" customWidth="1"/>
    <col min="11780" max="11780" width="9.7109375" style="513" customWidth="1"/>
    <col min="11781" max="11781" width="10" style="513" customWidth="1"/>
    <col min="11782" max="11782" width="14.42578125" style="513" customWidth="1"/>
    <col min="11783" max="11786" width="5.85546875" style="513" customWidth="1"/>
    <col min="11787" max="11787" width="30" style="513" customWidth="1"/>
    <col min="11788" max="12032" width="9.140625" style="513"/>
    <col min="12033" max="12033" width="6.85546875" style="513" customWidth="1"/>
    <col min="12034" max="12034" width="28.7109375" style="513" customWidth="1"/>
    <col min="12035" max="12035" width="32.42578125" style="513" customWidth="1"/>
    <col min="12036" max="12036" width="9.7109375" style="513" customWidth="1"/>
    <col min="12037" max="12037" width="10" style="513" customWidth="1"/>
    <col min="12038" max="12038" width="14.42578125" style="513" customWidth="1"/>
    <col min="12039" max="12042" width="5.85546875" style="513" customWidth="1"/>
    <col min="12043" max="12043" width="30" style="513" customWidth="1"/>
    <col min="12044" max="12288" width="9.140625" style="513"/>
    <col min="12289" max="12289" width="6.85546875" style="513" customWidth="1"/>
    <col min="12290" max="12290" width="28.7109375" style="513" customWidth="1"/>
    <col min="12291" max="12291" width="32.42578125" style="513" customWidth="1"/>
    <col min="12292" max="12292" width="9.7109375" style="513" customWidth="1"/>
    <col min="12293" max="12293" width="10" style="513" customWidth="1"/>
    <col min="12294" max="12294" width="14.42578125" style="513" customWidth="1"/>
    <col min="12295" max="12298" width="5.85546875" style="513" customWidth="1"/>
    <col min="12299" max="12299" width="30" style="513" customWidth="1"/>
    <col min="12300" max="12544" width="9.140625" style="513"/>
    <col min="12545" max="12545" width="6.85546875" style="513" customWidth="1"/>
    <col min="12546" max="12546" width="28.7109375" style="513" customWidth="1"/>
    <col min="12547" max="12547" width="32.42578125" style="513" customWidth="1"/>
    <col min="12548" max="12548" width="9.7109375" style="513" customWidth="1"/>
    <col min="12549" max="12549" width="10" style="513" customWidth="1"/>
    <col min="12550" max="12550" width="14.42578125" style="513" customWidth="1"/>
    <col min="12551" max="12554" width="5.85546875" style="513" customWidth="1"/>
    <col min="12555" max="12555" width="30" style="513" customWidth="1"/>
    <col min="12556" max="12800" width="9.140625" style="513"/>
    <col min="12801" max="12801" width="6.85546875" style="513" customWidth="1"/>
    <col min="12802" max="12802" width="28.7109375" style="513" customWidth="1"/>
    <col min="12803" max="12803" width="32.42578125" style="513" customWidth="1"/>
    <col min="12804" max="12804" width="9.7109375" style="513" customWidth="1"/>
    <col min="12805" max="12805" width="10" style="513" customWidth="1"/>
    <col min="12806" max="12806" width="14.42578125" style="513" customWidth="1"/>
    <col min="12807" max="12810" width="5.85546875" style="513" customWidth="1"/>
    <col min="12811" max="12811" width="30" style="513" customWidth="1"/>
    <col min="12812" max="13056" width="9.140625" style="513"/>
    <col min="13057" max="13057" width="6.85546875" style="513" customWidth="1"/>
    <col min="13058" max="13058" width="28.7109375" style="513" customWidth="1"/>
    <col min="13059" max="13059" width="32.42578125" style="513" customWidth="1"/>
    <col min="13060" max="13060" width="9.7109375" style="513" customWidth="1"/>
    <col min="13061" max="13061" width="10" style="513" customWidth="1"/>
    <col min="13062" max="13062" width="14.42578125" style="513" customWidth="1"/>
    <col min="13063" max="13066" width="5.85546875" style="513" customWidth="1"/>
    <col min="13067" max="13067" width="30" style="513" customWidth="1"/>
    <col min="13068" max="13312" width="9.140625" style="513"/>
    <col min="13313" max="13313" width="6.85546875" style="513" customWidth="1"/>
    <col min="13314" max="13314" width="28.7109375" style="513" customWidth="1"/>
    <col min="13315" max="13315" width="32.42578125" style="513" customWidth="1"/>
    <col min="13316" max="13316" width="9.7109375" style="513" customWidth="1"/>
    <col min="13317" max="13317" width="10" style="513" customWidth="1"/>
    <col min="13318" max="13318" width="14.42578125" style="513" customWidth="1"/>
    <col min="13319" max="13322" width="5.85546875" style="513" customWidth="1"/>
    <col min="13323" max="13323" width="30" style="513" customWidth="1"/>
    <col min="13324" max="13568" width="9.140625" style="513"/>
    <col min="13569" max="13569" width="6.85546875" style="513" customWidth="1"/>
    <col min="13570" max="13570" width="28.7109375" style="513" customWidth="1"/>
    <col min="13571" max="13571" width="32.42578125" style="513" customWidth="1"/>
    <col min="13572" max="13572" width="9.7109375" style="513" customWidth="1"/>
    <col min="13573" max="13573" width="10" style="513" customWidth="1"/>
    <col min="13574" max="13574" width="14.42578125" style="513" customWidth="1"/>
    <col min="13575" max="13578" width="5.85546875" style="513" customWidth="1"/>
    <col min="13579" max="13579" width="30" style="513" customWidth="1"/>
    <col min="13580" max="13824" width="9.140625" style="513"/>
    <col min="13825" max="13825" width="6.85546875" style="513" customWidth="1"/>
    <col min="13826" max="13826" width="28.7109375" style="513" customWidth="1"/>
    <col min="13827" max="13827" width="32.42578125" style="513" customWidth="1"/>
    <col min="13828" max="13828" width="9.7109375" style="513" customWidth="1"/>
    <col min="13829" max="13829" width="10" style="513" customWidth="1"/>
    <col min="13830" max="13830" width="14.42578125" style="513" customWidth="1"/>
    <col min="13831" max="13834" width="5.85546875" style="513" customWidth="1"/>
    <col min="13835" max="13835" width="30" style="513" customWidth="1"/>
    <col min="13836" max="14080" width="9.140625" style="513"/>
    <col min="14081" max="14081" width="6.85546875" style="513" customWidth="1"/>
    <col min="14082" max="14082" width="28.7109375" style="513" customWidth="1"/>
    <col min="14083" max="14083" width="32.42578125" style="513" customWidth="1"/>
    <col min="14084" max="14084" width="9.7109375" style="513" customWidth="1"/>
    <col min="14085" max="14085" width="10" style="513" customWidth="1"/>
    <col min="14086" max="14086" width="14.42578125" style="513" customWidth="1"/>
    <col min="14087" max="14090" width="5.85546875" style="513" customWidth="1"/>
    <col min="14091" max="14091" width="30" style="513" customWidth="1"/>
    <col min="14092" max="14336" width="9.140625" style="513"/>
    <col min="14337" max="14337" width="6.85546875" style="513" customWidth="1"/>
    <col min="14338" max="14338" width="28.7109375" style="513" customWidth="1"/>
    <col min="14339" max="14339" width="32.42578125" style="513" customWidth="1"/>
    <col min="14340" max="14340" width="9.7109375" style="513" customWidth="1"/>
    <col min="14341" max="14341" width="10" style="513" customWidth="1"/>
    <col min="14342" max="14342" width="14.42578125" style="513" customWidth="1"/>
    <col min="14343" max="14346" width="5.85546875" style="513" customWidth="1"/>
    <col min="14347" max="14347" width="30" style="513" customWidth="1"/>
    <col min="14348" max="14592" width="9.140625" style="513"/>
    <col min="14593" max="14593" width="6.85546875" style="513" customWidth="1"/>
    <col min="14594" max="14594" width="28.7109375" style="513" customWidth="1"/>
    <col min="14595" max="14595" width="32.42578125" style="513" customWidth="1"/>
    <col min="14596" max="14596" width="9.7109375" style="513" customWidth="1"/>
    <col min="14597" max="14597" width="10" style="513" customWidth="1"/>
    <col min="14598" max="14598" width="14.42578125" style="513" customWidth="1"/>
    <col min="14599" max="14602" width="5.85546875" style="513" customWidth="1"/>
    <col min="14603" max="14603" width="30" style="513" customWidth="1"/>
    <col min="14604" max="14848" width="9.140625" style="513"/>
    <col min="14849" max="14849" width="6.85546875" style="513" customWidth="1"/>
    <col min="14850" max="14850" width="28.7109375" style="513" customWidth="1"/>
    <col min="14851" max="14851" width="32.42578125" style="513" customWidth="1"/>
    <col min="14852" max="14852" width="9.7109375" style="513" customWidth="1"/>
    <col min="14853" max="14853" width="10" style="513" customWidth="1"/>
    <col min="14854" max="14854" width="14.42578125" style="513" customWidth="1"/>
    <col min="14855" max="14858" width="5.85546875" style="513" customWidth="1"/>
    <col min="14859" max="14859" width="30" style="513" customWidth="1"/>
    <col min="14860" max="15104" width="9.140625" style="513"/>
    <col min="15105" max="15105" width="6.85546875" style="513" customWidth="1"/>
    <col min="15106" max="15106" width="28.7109375" style="513" customWidth="1"/>
    <col min="15107" max="15107" width="32.42578125" style="513" customWidth="1"/>
    <col min="15108" max="15108" width="9.7109375" style="513" customWidth="1"/>
    <col min="15109" max="15109" width="10" style="513" customWidth="1"/>
    <col min="15110" max="15110" width="14.42578125" style="513" customWidth="1"/>
    <col min="15111" max="15114" width="5.85546875" style="513" customWidth="1"/>
    <col min="15115" max="15115" width="30" style="513" customWidth="1"/>
    <col min="15116" max="15360" width="9.140625" style="513"/>
    <col min="15361" max="15361" width="6.85546875" style="513" customWidth="1"/>
    <col min="15362" max="15362" width="28.7109375" style="513" customWidth="1"/>
    <col min="15363" max="15363" width="32.42578125" style="513" customWidth="1"/>
    <col min="15364" max="15364" width="9.7109375" style="513" customWidth="1"/>
    <col min="15365" max="15365" width="10" style="513" customWidth="1"/>
    <col min="15366" max="15366" width="14.42578125" style="513" customWidth="1"/>
    <col min="15367" max="15370" width="5.85546875" style="513" customWidth="1"/>
    <col min="15371" max="15371" width="30" style="513" customWidth="1"/>
    <col min="15372" max="15616" width="9.140625" style="513"/>
    <col min="15617" max="15617" width="6.85546875" style="513" customWidth="1"/>
    <col min="15618" max="15618" width="28.7109375" style="513" customWidth="1"/>
    <col min="15619" max="15619" width="32.42578125" style="513" customWidth="1"/>
    <col min="15620" max="15620" width="9.7109375" style="513" customWidth="1"/>
    <col min="15621" max="15621" width="10" style="513" customWidth="1"/>
    <col min="15622" max="15622" width="14.42578125" style="513" customWidth="1"/>
    <col min="15623" max="15626" width="5.85546875" style="513" customWidth="1"/>
    <col min="15627" max="15627" width="30" style="513" customWidth="1"/>
    <col min="15628" max="15872" width="9.140625" style="513"/>
    <col min="15873" max="15873" width="6.85546875" style="513" customWidth="1"/>
    <col min="15874" max="15874" width="28.7109375" style="513" customWidth="1"/>
    <col min="15875" max="15875" width="32.42578125" style="513" customWidth="1"/>
    <col min="15876" max="15876" width="9.7109375" style="513" customWidth="1"/>
    <col min="15877" max="15877" width="10" style="513" customWidth="1"/>
    <col min="15878" max="15878" width="14.42578125" style="513" customWidth="1"/>
    <col min="15879" max="15882" width="5.85546875" style="513" customWidth="1"/>
    <col min="15883" max="15883" width="30" style="513" customWidth="1"/>
    <col min="15884" max="16128" width="9.140625" style="513"/>
    <col min="16129" max="16129" width="6.85546875" style="513" customWidth="1"/>
    <col min="16130" max="16130" width="28.7109375" style="513" customWidth="1"/>
    <col min="16131" max="16131" width="32.42578125" style="513" customWidth="1"/>
    <col min="16132" max="16132" width="9.7109375" style="513" customWidth="1"/>
    <col min="16133" max="16133" width="10" style="513" customWidth="1"/>
    <col min="16134" max="16134" width="14.42578125" style="513" customWidth="1"/>
    <col min="16135" max="16138" width="5.85546875" style="513" customWidth="1"/>
    <col min="16139" max="16139" width="30" style="513" customWidth="1"/>
    <col min="16140" max="16384" width="9.140625" style="513"/>
  </cols>
  <sheetData>
    <row r="1" spans="1:11" s="81" customFormat="1">
      <c r="A1" s="457" t="s">
        <v>5</v>
      </c>
      <c r="B1" s="374"/>
      <c r="C1" s="501" t="s">
        <v>171</v>
      </c>
      <c r="D1" s="199"/>
      <c r="E1" s="199"/>
      <c r="F1" s="199"/>
      <c r="G1" s="199"/>
      <c r="H1" s="199"/>
      <c r="I1" s="199"/>
      <c r="J1" s="199"/>
      <c r="K1" s="85" t="s">
        <v>202</v>
      </c>
    </row>
    <row r="2" spans="1:11" s="505" customFormat="1">
      <c r="A2" s="457" t="s">
        <v>313</v>
      </c>
      <c r="B2" s="459"/>
      <c r="C2" s="501" t="s">
        <v>203</v>
      </c>
      <c r="D2" s="501"/>
      <c r="E2" s="501"/>
      <c r="F2" s="502"/>
      <c r="G2" s="502"/>
      <c r="H2" s="502"/>
      <c r="I2" s="502"/>
      <c r="J2" s="502"/>
      <c r="K2" s="504"/>
    </row>
    <row r="3" spans="1:11" s="505" customFormat="1">
      <c r="A3" s="485" t="s">
        <v>397</v>
      </c>
      <c r="B3" s="459"/>
      <c r="C3" s="503" t="s">
        <v>548</v>
      </c>
      <c r="D3" s="501"/>
      <c r="E3" s="501"/>
      <c r="F3" s="502"/>
      <c r="G3" s="502"/>
      <c r="H3" s="502"/>
      <c r="I3" s="502"/>
      <c r="J3" s="502"/>
      <c r="K3" s="500"/>
    </row>
    <row r="4" spans="1:11" s="505" customFormat="1">
      <c r="A4" s="594" t="s">
        <v>318</v>
      </c>
      <c r="B4" s="459"/>
      <c r="D4" s="501"/>
      <c r="E4" s="501"/>
      <c r="F4" s="502"/>
      <c r="G4" s="502"/>
      <c r="H4" s="502"/>
      <c r="I4" s="502"/>
      <c r="J4" s="502"/>
      <c r="K4" s="500"/>
    </row>
    <row r="5" spans="1:11" s="505" customFormat="1">
      <c r="A5" s="595" t="s">
        <v>237</v>
      </c>
      <c r="B5" s="459"/>
      <c r="C5" s="500"/>
      <c r="D5" s="501"/>
      <c r="E5" s="501"/>
      <c r="F5" s="502"/>
      <c r="G5" s="502"/>
      <c r="H5" s="502"/>
      <c r="I5" s="502"/>
      <c r="J5" s="502"/>
      <c r="K5" s="500"/>
    </row>
    <row r="6" spans="1:11" s="505" customFormat="1">
      <c r="A6" s="486" t="s">
        <v>236</v>
      </c>
      <c r="B6" s="459"/>
      <c r="C6" s="500"/>
      <c r="D6" s="501"/>
      <c r="E6" s="501"/>
      <c r="F6" s="502"/>
      <c r="G6" s="502"/>
      <c r="H6" s="502"/>
      <c r="I6" s="502"/>
      <c r="J6" s="502"/>
      <c r="K6" s="500"/>
    </row>
    <row r="7" spans="1:11" s="505" customFormat="1">
      <c r="A7" s="487" t="s">
        <v>137</v>
      </c>
      <c r="B7" s="459"/>
      <c r="C7" s="500"/>
      <c r="D7" s="501"/>
      <c r="E7" s="501"/>
      <c r="F7" s="502"/>
      <c r="G7" s="502"/>
      <c r="H7" s="502"/>
      <c r="I7" s="502"/>
      <c r="J7" s="502"/>
      <c r="K7" s="500"/>
    </row>
    <row r="8" spans="1:11" s="505" customFormat="1">
      <c r="A8" s="488" t="s">
        <v>238</v>
      </c>
      <c r="B8" s="459"/>
      <c r="C8" s="500"/>
      <c r="D8" s="501"/>
      <c r="E8" s="501"/>
      <c r="F8" s="502"/>
      <c r="G8" s="502"/>
      <c r="H8" s="502"/>
      <c r="I8" s="502"/>
      <c r="J8" s="502"/>
      <c r="K8" s="500"/>
    </row>
    <row r="9" spans="1:11" s="505" customFormat="1">
      <c r="A9" s="489" t="s">
        <v>239</v>
      </c>
      <c r="B9" s="461"/>
      <c r="C9" s="500"/>
      <c r="D9" s="501"/>
      <c r="E9" s="501"/>
      <c r="F9" s="502"/>
      <c r="G9" s="502"/>
      <c r="H9" s="502"/>
      <c r="I9" s="502"/>
      <c r="J9" s="502"/>
      <c r="K9" s="500"/>
    </row>
    <row r="10" spans="1:11" s="505" customFormat="1">
      <c r="A10" s="491" t="s">
        <v>101</v>
      </c>
      <c r="B10" s="491"/>
      <c r="C10" s="491" t="s">
        <v>204</v>
      </c>
      <c r="D10" s="491" t="s">
        <v>38</v>
      </c>
      <c r="E10" s="1206" t="s">
        <v>205</v>
      </c>
      <c r="F10" s="551"/>
      <c r="G10" s="552" t="s">
        <v>206</v>
      </c>
      <c r="H10" s="552"/>
      <c r="I10" s="552" t="s">
        <v>207</v>
      </c>
      <c r="J10" s="552"/>
      <c r="K10" s="491"/>
    </row>
    <row r="11" spans="1:11" s="505" customFormat="1">
      <c r="A11" s="492" t="s">
        <v>178</v>
      </c>
      <c r="B11" s="492" t="s">
        <v>2</v>
      </c>
      <c r="C11" s="492" t="s">
        <v>208</v>
      </c>
      <c r="D11" s="492" t="s">
        <v>12</v>
      </c>
      <c r="E11" s="1207"/>
      <c r="F11" s="553" t="s">
        <v>181</v>
      </c>
      <c r="G11" s="554" t="s">
        <v>209</v>
      </c>
      <c r="H11" s="554"/>
      <c r="I11" s="554" t="s">
        <v>2</v>
      </c>
      <c r="J11" s="554"/>
      <c r="K11" s="492" t="s">
        <v>164</v>
      </c>
    </row>
    <row r="12" spans="1:11" s="505" customFormat="1">
      <c r="A12" s="494" t="s">
        <v>186</v>
      </c>
      <c r="B12" s="495"/>
      <c r="C12" s="494"/>
      <c r="D12" s="494" t="s">
        <v>183</v>
      </c>
      <c r="E12" s="1208"/>
      <c r="F12" s="73"/>
      <c r="G12" s="73" t="s">
        <v>210</v>
      </c>
      <c r="H12" s="73" t="s">
        <v>211</v>
      </c>
      <c r="I12" s="73" t="s">
        <v>210</v>
      </c>
      <c r="J12" s="73" t="s">
        <v>211</v>
      </c>
      <c r="K12" s="495"/>
    </row>
    <row r="13" spans="1:11" s="505" customFormat="1">
      <c r="A13" s="494" t="s">
        <v>0</v>
      </c>
      <c r="B13" s="495"/>
      <c r="C13" s="494"/>
      <c r="D13" s="494"/>
      <c r="E13" s="519"/>
      <c r="F13" s="73">
        <f>+F14+F19</f>
        <v>0</v>
      </c>
      <c r="G13" s="73"/>
      <c r="H13" s="73"/>
      <c r="I13" s="73"/>
      <c r="J13" s="73"/>
      <c r="K13" s="495"/>
    </row>
    <row r="14" spans="1:11">
      <c r="A14" s="520" t="s">
        <v>253</v>
      </c>
      <c r="B14" s="545"/>
      <c r="C14" s="546"/>
      <c r="D14" s="546"/>
      <c r="E14" s="547"/>
      <c r="F14" s="72">
        <f>SUM(F15:F17)</f>
        <v>0</v>
      </c>
      <c r="G14" s="72"/>
      <c r="H14" s="72"/>
      <c r="I14" s="72"/>
      <c r="J14" s="72"/>
      <c r="K14" s="545"/>
    </row>
    <row r="15" spans="1:11" ht="23.25">
      <c r="A15" s="514"/>
      <c r="B15" s="548"/>
      <c r="C15" s="525"/>
      <c r="D15" s="514"/>
      <c r="E15" s="514"/>
      <c r="F15" s="549">
        <f t="shared" ref="F15:F22" si="0">+E15*D15</f>
        <v>0</v>
      </c>
      <c r="G15" s="550"/>
      <c r="H15" s="550"/>
      <c r="I15" s="550"/>
      <c r="J15" s="550"/>
      <c r="K15" s="525"/>
    </row>
    <row r="16" spans="1:11">
      <c r="A16" s="514"/>
      <c r="B16" s="525"/>
      <c r="C16" s="525"/>
      <c r="D16" s="514"/>
      <c r="E16" s="514"/>
      <c r="F16" s="526">
        <f t="shared" si="0"/>
        <v>0</v>
      </c>
      <c r="G16" s="526"/>
      <c r="H16" s="526"/>
      <c r="I16" s="526"/>
      <c r="J16" s="526"/>
      <c r="K16" s="525"/>
    </row>
    <row r="17" spans="1:20">
      <c r="A17" s="514"/>
      <c r="B17" s="525"/>
      <c r="C17" s="525"/>
      <c r="D17" s="514"/>
      <c r="E17" s="514"/>
      <c r="F17" s="526">
        <f t="shared" si="0"/>
        <v>0</v>
      </c>
      <c r="G17" s="526"/>
      <c r="H17" s="526"/>
      <c r="I17" s="526"/>
      <c r="J17" s="526"/>
      <c r="K17" s="525"/>
    </row>
    <row r="18" spans="1:20">
      <c r="A18" s="514"/>
      <c r="B18" s="525"/>
      <c r="C18" s="525"/>
      <c r="D18" s="514"/>
      <c r="E18" s="514"/>
      <c r="F18" s="526"/>
      <c r="G18" s="526"/>
      <c r="H18" s="526"/>
      <c r="I18" s="526"/>
      <c r="J18" s="526"/>
      <c r="K18" s="525"/>
    </row>
    <row r="19" spans="1:20">
      <c r="A19" s="528" t="s">
        <v>254</v>
      </c>
      <c r="B19" s="545"/>
      <c r="C19" s="546"/>
      <c r="D19" s="546"/>
      <c r="E19" s="547"/>
      <c r="F19" s="72">
        <f>SUM(F20:F23)</f>
        <v>0</v>
      </c>
      <c r="G19" s="72"/>
      <c r="H19" s="72"/>
      <c r="I19" s="72"/>
      <c r="J19" s="72"/>
      <c r="K19" s="545"/>
    </row>
    <row r="20" spans="1:20">
      <c r="A20" s="514"/>
      <c r="B20" s="525"/>
      <c r="C20" s="525"/>
      <c r="D20" s="514"/>
      <c r="E20" s="514"/>
      <c r="F20" s="526">
        <f t="shared" si="0"/>
        <v>0</v>
      </c>
      <c r="G20" s="526"/>
      <c r="H20" s="526"/>
      <c r="I20" s="526"/>
      <c r="J20" s="526"/>
      <c r="K20" s="525"/>
    </row>
    <row r="21" spans="1:20">
      <c r="A21" s="514"/>
      <c r="B21" s="525"/>
      <c r="C21" s="525"/>
      <c r="D21" s="514"/>
      <c r="E21" s="514"/>
      <c r="F21" s="526">
        <f t="shared" si="0"/>
        <v>0</v>
      </c>
      <c r="G21" s="526"/>
      <c r="H21" s="526"/>
      <c r="I21" s="526"/>
      <c r="J21" s="526"/>
      <c r="K21" s="525"/>
    </row>
    <row r="22" spans="1:20">
      <c r="A22" s="514"/>
      <c r="B22" s="525"/>
      <c r="C22" s="525"/>
      <c r="D22" s="514"/>
      <c r="E22" s="514"/>
      <c r="F22" s="526">
        <f t="shared" si="0"/>
        <v>0</v>
      </c>
      <c r="G22" s="526"/>
      <c r="H22" s="526"/>
      <c r="I22" s="526"/>
      <c r="J22" s="526"/>
      <c r="K22" s="525"/>
    </row>
    <row r="23" spans="1:20">
      <c r="A23" s="514"/>
      <c r="B23" s="525"/>
      <c r="C23" s="525"/>
      <c r="D23" s="514"/>
      <c r="E23" s="514"/>
      <c r="F23" s="526"/>
      <c r="G23" s="526"/>
      <c r="H23" s="526"/>
      <c r="I23" s="526"/>
      <c r="J23" s="526"/>
      <c r="K23" s="525"/>
    </row>
    <row r="24" spans="1:20">
      <c r="A24" s="514"/>
      <c r="B24" s="525"/>
      <c r="C24" s="525"/>
      <c r="D24" s="514"/>
      <c r="E24" s="514"/>
      <c r="F24" s="526"/>
      <c r="G24" s="526"/>
      <c r="H24" s="526"/>
      <c r="I24" s="526"/>
      <c r="J24" s="526"/>
      <c r="K24" s="525"/>
    </row>
    <row r="25" spans="1:20">
      <c r="A25" s="517"/>
      <c r="B25" s="518"/>
      <c r="C25" s="518"/>
      <c r="D25" s="517"/>
      <c r="E25" s="517"/>
      <c r="F25" s="381"/>
      <c r="G25" s="381"/>
      <c r="H25" s="381"/>
      <c r="I25" s="381"/>
      <c r="J25" s="381"/>
      <c r="K25" s="518"/>
    </row>
    <row r="26" spans="1:20" s="533" customFormat="1">
      <c r="A26" s="532" t="s">
        <v>241</v>
      </c>
      <c r="D26" s="534"/>
      <c r="E26" s="534"/>
      <c r="F26" s="535"/>
      <c r="G26" s="535"/>
      <c r="H26" s="536"/>
      <c r="I26" s="537"/>
      <c r="J26" s="537"/>
      <c r="K26" s="537"/>
      <c r="L26" s="537"/>
      <c r="M26" s="537"/>
    </row>
    <row r="27" spans="1:20" s="505" customFormat="1" ht="21.75">
      <c r="A27" s="1004" t="s">
        <v>519</v>
      </c>
      <c r="B27" s="538"/>
      <c r="C27" s="538"/>
      <c r="D27" s="538"/>
      <c r="E27" s="538"/>
      <c r="F27" s="538"/>
      <c r="G27" s="538"/>
      <c r="H27" s="538"/>
      <c r="I27" s="538"/>
      <c r="J27" s="538"/>
      <c r="K27" s="538"/>
      <c r="L27" s="496"/>
      <c r="M27" s="496"/>
      <c r="Q27" s="506"/>
      <c r="R27" s="506"/>
      <c r="S27" s="506"/>
      <c r="T27" s="506"/>
    </row>
  </sheetData>
  <mergeCells count="1">
    <mergeCell ref="E10:E12"/>
  </mergeCells>
  <hyperlinks>
    <hyperlink ref="A27" r:id="rId1" display="http://bb.go.th/topic.php?gid=237&amp;mid=279" xr:uid="{066C02AD-FDA1-40FB-9B91-A42EBDAF84C4}"/>
  </hyperlinks>
  <pageMargins left="0.78" right="0.27559055118110237" top="0.76" bottom="0.39370078740157483" header="0.19685039370078741" footer="0.23622047244094491"/>
  <pageSetup paperSize="9" scale="95" orientation="landscape" horizontalDpi="300" verticalDpi="300" r:id="rId2"/>
  <headerFooter alignWithMargins="0">
    <oddHeader>&amp;R&amp;"Cordia New,ตัวหนา"&amp;18รด.&amp;A</oddHeader>
    <oddFooter>&amp;L&amp;10(&amp;D),(&amp;T)&amp;R&amp;10&amp;F.xls
Sheet&amp;A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  <pageSetUpPr fitToPage="1"/>
  </sheetPr>
  <dimension ref="A1:O25"/>
  <sheetViews>
    <sheetView showGridLines="0" view="pageBreakPreview" topLeftCell="B1" zoomScaleNormal="100" zoomScaleSheetLayoutView="100" workbookViewId="0">
      <selection activeCell="H6" sqref="H6"/>
    </sheetView>
  </sheetViews>
  <sheetFormatPr defaultRowHeight="21"/>
  <cols>
    <col min="1" max="1" width="8" style="555" customWidth="1"/>
    <col min="2" max="2" width="28" style="555" customWidth="1"/>
    <col min="3" max="3" width="13.7109375" style="555" bestFit="1" customWidth="1"/>
    <col min="4" max="4" width="11.7109375" style="555" customWidth="1"/>
    <col min="5" max="5" width="11.42578125" style="555" customWidth="1"/>
    <col min="6" max="6" width="10" style="555" customWidth="1"/>
    <col min="7" max="7" width="10.42578125" style="555" customWidth="1"/>
    <col min="8" max="8" width="11.85546875" style="555" customWidth="1"/>
    <col min="9" max="12" width="9.140625" style="555"/>
    <col min="13" max="14" width="12.7109375" style="555" bestFit="1" customWidth="1"/>
    <col min="15" max="15" width="22.42578125" style="555" bestFit="1" customWidth="1"/>
    <col min="16" max="256" width="9.140625" style="555"/>
    <col min="257" max="257" width="8" style="555" customWidth="1"/>
    <col min="258" max="258" width="34.140625" style="555" customWidth="1"/>
    <col min="259" max="259" width="13.7109375" style="555" bestFit="1" customWidth="1"/>
    <col min="260" max="260" width="14.5703125" style="555" bestFit="1" customWidth="1"/>
    <col min="261" max="263" width="14.28515625" style="555" customWidth="1"/>
    <col min="264" max="264" width="35.85546875" style="555" customWidth="1"/>
    <col min="265" max="512" width="9.140625" style="555"/>
    <col min="513" max="513" width="8" style="555" customWidth="1"/>
    <col min="514" max="514" width="34.140625" style="555" customWidth="1"/>
    <col min="515" max="515" width="13.7109375" style="555" bestFit="1" customWidth="1"/>
    <col min="516" max="516" width="14.5703125" style="555" bestFit="1" customWidth="1"/>
    <col min="517" max="519" width="14.28515625" style="555" customWidth="1"/>
    <col min="520" max="520" width="35.85546875" style="555" customWidth="1"/>
    <col min="521" max="768" width="9.140625" style="555"/>
    <col min="769" max="769" width="8" style="555" customWidth="1"/>
    <col min="770" max="770" width="34.140625" style="555" customWidth="1"/>
    <col min="771" max="771" width="13.7109375" style="555" bestFit="1" customWidth="1"/>
    <col min="772" max="772" width="14.5703125" style="555" bestFit="1" customWidth="1"/>
    <col min="773" max="775" width="14.28515625" style="555" customWidth="1"/>
    <col min="776" max="776" width="35.85546875" style="555" customWidth="1"/>
    <col min="777" max="1024" width="9.140625" style="555"/>
    <col min="1025" max="1025" width="8" style="555" customWidth="1"/>
    <col min="1026" max="1026" width="34.140625" style="555" customWidth="1"/>
    <col min="1027" max="1027" width="13.7109375" style="555" bestFit="1" customWidth="1"/>
    <col min="1028" max="1028" width="14.5703125" style="555" bestFit="1" customWidth="1"/>
    <col min="1029" max="1031" width="14.28515625" style="555" customWidth="1"/>
    <col min="1032" max="1032" width="35.85546875" style="555" customWidth="1"/>
    <col min="1033" max="1280" width="9.140625" style="555"/>
    <col min="1281" max="1281" width="8" style="555" customWidth="1"/>
    <col min="1282" max="1282" width="34.140625" style="555" customWidth="1"/>
    <col min="1283" max="1283" width="13.7109375" style="555" bestFit="1" customWidth="1"/>
    <col min="1284" max="1284" width="14.5703125" style="555" bestFit="1" customWidth="1"/>
    <col min="1285" max="1287" width="14.28515625" style="555" customWidth="1"/>
    <col min="1288" max="1288" width="35.85546875" style="555" customWidth="1"/>
    <col min="1289" max="1536" width="9.140625" style="555"/>
    <col min="1537" max="1537" width="8" style="555" customWidth="1"/>
    <col min="1538" max="1538" width="34.140625" style="555" customWidth="1"/>
    <col min="1539" max="1539" width="13.7109375" style="555" bestFit="1" customWidth="1"/>
    <col min="1540" max="1540" width="14.5703125" style="555" bestFit="1" customWidth="1"/>
    <col min="1541" max="1543" width="14.28515625" style="555" customWidth="1"/>
    <col min="1544" max="1544" width="35.85546875" style="555" customWidth="1"/>
    <col min="1545" max="1792" width="9.140625" style="555"/>
    <col min="1793" max="1793" width="8" style="555" customWidth="1"/>
    <col min="1794" max="1794" width="34.140625" style="555" customWidth="1"/>
    <col min="1795" max="1795" width="13.7109375" style="555" bestFit="1" customWidth="1"/>
    <col min="1796" max="1796" width="14.5703125" style="555" bestFit="1" customWidth="1"/>
    <col min="1797" max="1799" width="14.28515625" style="555" customWidth="1"/>
    <col min="1800" max="1800" width="35.85546875" style="555" customWidth="1"/>
    <col min="1801" max="2048" width="9.140625" style="555"/>
    <col min="2049" max="2049" width="8" style="555" customWidth="1"/>
    <col min="2050" max="2050" width="34.140625" style="555" customWidth="1"/>
    <col min="2051" max="2051" width="13.7109375" style="555" bestFit="1" customWidth="1"/>
    <col min="2052" max="2052" width="14.5703125" style="555" bestFit="1" customWidth="1"/>
    <col min="2053" max="2055" width="14.28515625" style="555" customWidth="1"/>
    <col min="2056" max="2056" width="35.85546875" style="555" customWidth="1"/>
    <col min="2057" max="2304" width="9.140625" style="555"/>
    <col min="2305" max="2305" width="8" style="555" customWidth="1"/>
    <col min="2306" max="2306" width="34.140625" style="555" customWidth="1"/>
    <col min="2307" max="2307" width="13.7109375" style="555" bestFit="1" customWidth="1"/>
    <col min="2308" max="2308" width="14.5703125" style="555" bestFit="1" customWidth="1"/>
    <col min="2309" max="2311" width="14.28515625" style="555" customWidth="1"/>
    <col min="2312" max="2312" width="35.85546875" style="555" customWidth="1"/>
    <col min="2313" max="2560" width="9.140625" style="555"/>
    <col min="2561" max="2561" width="8" style="555" customWidth="1"/>
    <col min="2562" max="2562" width="34.140625" style="555" customWidth="1"/>
    <col min="2563" max="2563" width="13.7109375" style="555" bestFit="1" customWidth="1"/>
    <col min="2564" max="2564" width="14.5703125" style="555" bestFit="1" customWidth="1"/>
    <col min="2565" max="2567" width="14.28515625" style="555" customWidth="1"/>
    <col min="2568" max="2568" width="35.85546875" style="555" customWidth="1"/>
    <col min="2569" max="2816" width="9.140625" style="555"/>
    <col min="2817" max="2817" width="8" style="555" customWidth="1"/>
    <col min="2818" max="2818" width="34.140625" style="555" customWidth="1"/>
    <col min="2819" max="2819" width="13.7109375" style="555" bestFit="1" customWidth="1"/>
    <col min="2820" max="2820" width="14.5703125" style="555" bestFit="1" customWidth="1"/>
    <col min="2821" max="2823" width="14.28515625" style="555" customWidth="1"/>
    <col min="2824" max="2824" width="35.85546875" style="555" customWidth="1"/>
    <col min="2825" max="3072" width="9.140625" style="555"/>
    <col min="3073" max="3073" width="8" style="555" customWidth="1"/>
    <col min="3074" max="3074" width="34.140625" style="555" customWidth="1"/>
    <col min="3075" max="3075" width="13.7109375" style="555" bestFit="1" customWidth="1"/>
    <col min="3076" max="3076" width="14.5703125" style="555" bestFit="1" customWidth="1"/>
    <col min="3077" max="3079" width="14.28515625" style="555" customWidth="1"/>
    <col min="3080" max="3080" width="35.85546875" style="555" customWidth="1"/>
    <col min="3081" max="3328" width="9.140625" style="555"/>
    <col min="3329" max="3329" width="8" style="555" customWidth="1"/>
    <col min="3330" max="3330" width="34.140625" style="555" customWidth="1"/>
    <col min="3331" max="3331" width="13.7109375" style="555" bestFit="1" customWidth="1"/>
    <col min="3332" max="3332" width="14.5703125" style="555" bestFit="1" customWidth="1"/>
    <col min="3333" max="3335" width="14.28515625" style="555" customWidth="1"/>
    <col min="3336" max="3336" width="35.85546875" style="555" customWidth="1"/>
    <col min="3337" max="3584" width="9.140625" style="555"/>
    <col min="3585" max="3585" width="8" style="555" customWidth="1"/>
    <col min="3586" max="3586" width="34.140625" style="555" customWidth="1"/>
    <col min="3587" max="3587" width="13.7109375" style="555" bestFit="1" customWidth="1"/>
    <col min="3588" max="3588" width="14.5703125" style="555" bestFit="1" customWidth="1"/>
    <col min="3589" max="3591" width="14.28515625" style="555" customWidth="1"/>
    <col min="3592" max="3592" width="35.85546875" style="555" customWidth="1"/>
    <col min="3593" max="3840" width="9.140625" style="555"/>
    <col min="3841" max="3841" width="8" style="555" customWidth="1"/>
    <col min="3842" max="3842" width="34.140625" style="555" customWidth="1"/>
    <col min="3843" max="3843" width="13.7109375" style="555" bestFit="1" customWidth="1"/>
    <col min="3844" max="3844" width="14.5703125" style="555" bestFit="1" customWidth="1"/>
    <col min="3845" max="3847" width="14.28515625" style="555" customWidth="1"/>
    <col min="3848" max="3848" width="35.85546875" style="555" customWidth="1"/>
    <col min="3849" max="4096" width="9.140625" style="555"/>
    <col min="4097" max="4097" width="8" style="555" customWidth="1"/>
    <col min="4098" max="4098" width="34.140625" style="555" customWidth="1"/>
    <col min="4099" max="4099" width="13.7109375" style="555" bestFit="1" customWidth="1"/>
    <col min="4100" max="4100" width="14.5703125" style="555" bestFit="1" customWidth="1"/>
    <col min="4101" max="4103" width="14.28515625" style="555" customWidth="1"/>
    <col min="4104" max="4104" width="35.85546875" style="555" customWidth="1"/>
    <col min="4105" max="4352" width="9.140625" style="555"/>
    <col min="4353" max="4353" width="8" style="555" customWidth="1"/>
    <col min="4354" max="4354" width="34.140625" style="555" customWidth="1"/>
    <col min="4355" max="4355" width="13.7109375" style="555" bestFit="1" customWidth="1"/>
    <col min="4356" max="4356" width="14.5703125" style="555" bestFit="1" customWidth="1"/>
    <col min="4357" max="4359" width="14.28515625" style="555" customWidth="1"/>
    <col min="4360" max="4360" width="35.85546875" style="555" customWidth="1"/>
    <col min="4361" max="4608" width="9.140625" style="555"/>
    <col min="4609" max="4609" width="8" style="555" customWidth="1"/>
    <col min="4610" max="4610" width="34.140625" style="555" customWidth="1"/>
    <col min="4611" max="4611" width="13.7109375" style="555" bestFit="1" customWidth="1"/>
    <col min="4612" max="4612" width="14.5703125" style="555" bestFit="1" customWidth="1"/>
    <col min="4613" max="4615" width="14.28515625" style="555" customWidth="1"/>
    <col min="4616" max="4616" width="35.85546875" style="555" customWidth="1"/>
    <col min="4617" max="4864" width="9.140625" style="555"/>
    <col min="4865" max="4865" width="8" style="555" customWidth="1"/>
    <col min="4866" max="4866" width="34.140625" style="555" customWidth="1"/>
    <col min="4867" max="4867" width="13.7109375" style="555" bestFit="1" customWidth="1"/>
    <col min="4868" max="4868" width="14.5703125" style="555" bestFit="1" customWidth="1"/>
    <col min="4869" max="4871" width="14.28515625" style="555" customWidth="1"/>
    <col min="4872" max="4872" width="35.85546875" style="555" customWidth="1"/>
    <col min="4873" max="5120" width="9.140625" style="555"/>
    <col min="5121" max="5121" width="8" style="555" customWidth="1"/>
    <col min="5122" max="5122" width="34.140625" style="555" customWidth="1"/>
    <col min="5123" max="5123" width="13.7109375" style="555" bestFit="1" customWidth="1"/>
    <col min="5124" max="5124" width="14.5703125" style="555" bestFit="1" customWidth="1"/>
    <col min="5125" max="5127" width="14.28515625" style="555" customWidth="1"/>
    <col min="5128" max="5128" width="35.85546875" style="555" customWidth="1"/>
    <col min="5129" max="5376" width="9.140625" style="555"/>
    <col min="5377" max="5377" width="8" style="555" customWidth="1"/>
    <col min="5378" max="5378" width="34.140625" style="555" customWidth="1"/>
    <col min="5379" max="5379" width="13.7109375" style="555" bestFit="1" customWidth="1"/>
    <col min="5380" max="5380" width="14.5703125" style="555" bestFit="1" customWidth="1"/>
    <col min="5381" max="5383" width="14.28515625" style="555" customWidth="1"/>
    <col min="5384" max="5384" width="35.85546875" style="555" customWidth="1"/>
    <col min="5385" max="5632" width="9.140625" style="555"/>
    <col min="5633" max="5633" width="8" style="555" customWidth="1"/>
    <col min="5634" max="5634" width="34.140625" style="555" customWidth="1"/>
    <col min="5635" max="5635" width="13.7109375" style="555" bestFit="1" customWidth="1"/>
    <col min="5636" max="5636" width="14.5703125" style="555" bestFit="1" customWidth="1"/>
    <col min="5637" max="5639" width="14.28515625" style="555" customWidth="1"/>
    <col min="5640" max="5640" width="35.85546875" style="555" customWidth="1"/>
    <col min="5641" max="5888" width="9.140625" style="555"/>
    <col min="5889" max="5889" width="8" style="555" customWidth="1"/>
    <col min="5890" max="5890" width="34.140625" style="555" customWidth="1"/>
    <col min="5891" max="5891" width="13.7109375" style="555" bestFit="1" customWidth="1"/>
    <col min="5892" max="5892" width="14.5703125" style="555" bestFit="1" customWidth="1"/>
    <col min="5893" max="5895" width="14.28515625" style="555" customWidth="1"/>
    <col min="5896" max="5896" width="35.85546875" style="555" customWidth="1"/>
    <col min="5897" max="6144" width="9.140625" style="555"/>
    <col min="6145" max="6145" width="8" style="555" customWidth="1"/>
    <col min="6146" max="6146" width="34.140625" style="555" customWidth="1"/>
    <col min="6147" max="6147" width="13.7109375" style="555" bestFit="1" customWidth="1"/>
    <col min="6148" max="6148" width="14.5703125" style="555" bestFit="1" customWidth="1"/>
    <col min="6149" max="6151" width="14.28515625" style="555" customWidth="1"/>
    <col min="6152" max="6152" width="35.85546875" style="555" customWidth="1"/>
    <col min="6153" max="6400" width="9.140625" style="555"/>
    <col min="6401" max="6401" width="8" style="555" customWidth="1"/>
    <col min="6402" max="6402" width="34.140625" style="555" customWidth="1"/>
    <col min="6403" max="6403" width="13.7109375" style="555" bestFit="1" customWidth="1"/>
    <col min="6404" max="6404" width="14.5703125" style="555" bestFit="1" customWidth="1"/>
    <col min="6405" max="6407" width="14.28515625" style="555" customWidth="1"/>
    <col min="6408" max="6408" width="35.85546875" style="555" customWidth="1"/>
    <col min="6409" max="6656" width="9.140625" style="555"/>
    <col min="6657" max="6657" width="8" style="555" customWidth="1"/>
    <col min="6658" max="6658" width="34.140625" style="555" customWidth="1"/>
    <col min="6659" max="6659" width="13.7109375" style="555" bestFit="1" customWidth="1"/>
    <col min="6660" max="6660" width="14.5703125" style="555" bestFit="1" customWidth="1"/>
    <col min="6661" max="6663" width="14.28515625" style="555" customWidth="1"/>
    <col min="6664" max="6664" width="35.85546875" style="555" customWidth="1"/>
    <col min="6665" max="6912" width="9.140625" style="555"/>
    <col min="6913" max="6913" width="8" style="555" customWidth="1"/>
    <col min="6914" max="6914" width="34.140625" style="555" customWidth="1"/>
    <col min="6915" max="6915" width="13.7109375" style="555" bestFit="1" customWidth="1"/>
    <col min="6916" max="6916" width="14.5703125" style="555" bestFit="1" customWidth="1"/>
    <col min="6917" max="6919" width="14.28515625" style="555" customWidth="1"/>
    <col min="6920" max="6920" width="35.85546875" style="555" customWidth="1"/>
    <col min="6921" max="7168" width="9.140625" style="555"/>
    <col min="7169" max="7169" width="8" style="555" customWidth="1"/>
    <col min="7170" max="7170" width="34.140625" style="555" customWidth="1"/>
    <col min="7171" max="7171" width="13.7109375" style="555" bestFit="1" customWidth="1"/>
    <col min="7172" max="7172" width="14.5703125" style="555" bestFit="1" customWidth="1"/>
    <col min="7173" max="7175" width="14.28515625" style="555" customWidth="1"/>
    <col min="7176" max="7176" width="35.85546875" style="555" customWidth="1"/>
    <col min="7177" max="7424" width="9.140625" style="555"/>
    <col min="7425" max="7425" width="8" style="555" customWidth="1"/>
    <col min="7426" max="7426" width="34.140625" style="555" customWidth="1"/>
    <col min="7427" max="7427" width="13.7109375" style="555" bestFit="1" customWidth="1"/>
    <col min="7428" max="7428" width="14.5703125" style="555" bestFit="1" customWidth="1"/>
    <col min="7429" max="7431" width="14.28515625" style="555" customWidth="1"/>
    <col min="7432" max="7432" width="35.85546875" style="555" customWidth="1"/>
    <col min="7433" max="7680" width="9.140625" style="555"/>
    <col min="7681" max="7681" width="8" style="555" customWidth="1"/>
    <col min="7682" max="7682" width="34.140625" style="555" customWidth="1"/>
    <col min="7683" max="7683" width="13.7109375" style="555" bestFit="1" customWidth="1"/>
    <col min="7684" max="7684" width="14.5703125" style="555" bestFit="1" customWidth="1"/>
    <col min="7685" max="7687" width="14.28515625" style="555" customWidth="1"/>
    <col min="7688" max="7688" width="35.85546875" style="555" customWidth="1"/>
    <col min="7689" max="7936" width="9.140625" style="555"/>
    <col min="7937" max="7937" width="8" style="555" customWidth="1"/>
    <col min="7938" max="7938" width="34.140625" style="555" customWidth="1"/>
    <col min="7939" max="7939" width="13.7109375" style="555" bestFit="1" customWidth="1"/>
    <col min="7940" max="7940" width="14.5703125" style="555" bestFit="1" customWidth="1"/>
    <col min="7941" max="7943" width="14.28515625" style="555" customWidth="1"/>
    <col min="7944" max="7944" width="35.85546875" style="555" customWidth="1"/>
    <col min="7945" max="8192" width="9.140625" style="555"/>
    <col min="8193" max="8193" width="8" style="555" customWidth="1"/>
    <col min="8194" max="8194" width="34.140625" style="555" customWidth="1"/>
    <col min="8195" max="8195" width="13.7109375" style="555" bestFit="1" customWidth="1"/>
    <col min="8196" max="8196" width="14.5703125" style="555" bestFit="1" customWidth="1"/>
    <col min="8197" max="8199" width="14.28515625" style="555" customWidth="1"/>
    <col min="8200" max="8200" width="35.85546875" style="555" customWidth="1"/>
    <col min="8201" max="8448" width="9.140625" style="555"/>
    <col min="8449" max="8449" width="8" style="555" customWidth="1"/>
    <col min="8450" max="8450" width="34.140625" style="555" customWidth="1"/>
    <col min="8451" max="8451" width="13.7109375" style="555" bestFit="1" customWidth="1"/>
    <col min="8452" max="8452" width="14.5703125" style="555" bestFit="1" customWidth="1"/>
    <col min="8453" max="8455" width="14.28515625" style="555" customWidth="1"/>
    <col min="8456" max="8456" width="35.85546875" style="555" customWidth="1"/>
    <col min="8457" max="8704" width="9.140625" style="555"/>
    <col min="8705" max="8705" width="8" style="555" customWidth="1"/>
    <col min="8706" max="8706" width="34.140625" style="555" customWidth="1"/>
    <col min="8707" max="8707" width="13.7109375" style="555" bestFit="1" customWidth="1"/>
    <col min="8708" max="8708" width="14.5703125" style="555" bestFit="1" customWidth="1"/>
    <col min="8709" max="8711" width="14.28515625" style="555" customWidth="1"/>
    <col min="8712" max="8712" width="35.85546875" style="555" customWidth="1"/>
    <col min="8713" max="8960" width="9.140625" style="555"/>
    <col min="8961" max="8961" width="8" style="555" customWidth="1"/>
    <col min="8962" max="8962" width="34.140625" style="555" customWidth="1"/>
    <col min="8963" max="8963" width="13.7109375" style="555" bestFit="1" customWidth="1"/>
    <col min="8964" max="8964" width="14.5703125" style="555" bestFit="1" customWidth="1"/>
    <col min="8965" max="8967" width="14.28515625" style="555" customWidth="1"/>
    <col min="8968" max="8968" width="35.85546875" style="555" customWidth="1"/>
    <col min="8969" max="9216" width="9.140625" style="555"/>
    <col min="9217" max="9217" width="8" style="555" customWidth="1"/>
    <col min="9218" max="9218" width="34.140625" style="555" customWidth="1"/>
    <col min="9219" max="9219" width="13.7109375" style="555" bestFit="1" customWidth="1"/>
    <col min="9220" max="9220" width="14.5703125" style="555" bestFit="1" customWidth="1"/>
    <col min="9221" max="9223" width="14.28515625" style="555" customWidth="1"/>
    <col min="9224" max="9224" width="35.85546875" style="555" customWidth="1"/>
    <col min="9225" max="9472" width="9.140625" style="555"/>
    <col min="9473" max="9473" width="8" style="555" customWidth="1"/>
    <col min="9474" max="9474" width="34.140625" style="555" customWidth="1"/>
    <col min="9475" max="9475" width="13.7109375" style="555" bestFit="1" customWidth="1"/>
    <col min="9476" max="9476" width="14.5703125" style="555" bestFit="1" customWidth="1"/>
    <col min="9477" max="9479" width="14.28515625" style="555" customWidth="1"/>
    <col min="9480" max="9480" width="35.85546875" style="555" customWidth="1"/>
    <col min="9481" max="9728" width="9.140625" style="555"/>
    <col min="9729" max="9729" width="8" style="555" customWidth="1"/>
    <col min="9730" max="9730" width="34.140625" style="555" customWidth="1"/>
    <col min="9731" max="9731" width="13.7109375" style="555" bestFit="1" customWidth="1"/>
    <col min="9732" max="9732" width="14.5703125" style="555" bestFit="1" customWidth="1"/>
    <col min="9733" max="9735" width="14.28515625" style="555" customWidth="1"/>
    <col min="9736" max="9736" width="35.85546875" style="555" customWidth="1"/>
    <col min="9737" max="9984" width="9.140625" style="555"/>
    <col min="9985" max="9985" width="8" style="555" customWidth="1"/>
    <col min="9986" max="9986" width="34.140625" style="555" customWidth="1"/>
    <col min="9987" max="9987" width="13.7109375" style="555" bestFit="1" customWidth="1"/>
    <col min="9988" max="9988" width="14.5703125" style="555" bestFit="1" customWidth="1"/>
    <col min="9989" max="9991" width="14.28515625" style="555" customWidth="1"/>
    <col min="9992" max="9992" width="35.85546875" style="555" customWidth="1"/>
    <col min="9993" max="10240" width="9.140625" style="555"/>
    <col min="10241" max="10241" width="8" style="555" customWidth="1"/>
    <col min="10242" max="10242" width="34.140625" style="555" customWidth="1"/>
    <col min="10243" max="10243" width="13.7109375" style="555" bestFit="1" customWidth="1"/>
    <col min="10244" max="10244" width="14.5703125" style="555" bestFit="1" customWidth="1"/>
    <col min="10245" max="10247" width="14.28515625" style="555" customWidth="1"/>
    <col min="10248" max="10248" width="35.85546875" style="555" customWidth="1"/>
    <col min="10249" max="10496" width="9.140625" style="555"/>
    <col min="10497" max="10497" width="8" style="555" customWidth="1"/>
    <col min="10498" max="10498" width="34.140625" style="555" customWidth="1"/>
    <col min="10499" max="10499" width="13.7109375" style="555" bestFit="1" customWidth="1"/>
    <col min="10500" max="10500" width="14.5703125" style="555" bestFit="1" customWidth="1"/>
    <col min="10501" max="10503" width="14.28515625" style="555" customWidth="1"/>
    <col min="10504" max="10504" width="35.85546875" style="555" customWidth="1"/>
    <col min="10505" max="10752" width="9.140625" style="555"/>
    <col min="10753" max="10753" width="8" style="555" customWidth="1"/>
    <col min="10754" max="10754" width="34.140625" style="555" customWidth="1"/>
    <col min="10755" max="10755" width="13.7109375" style="555" bestFit="1" customWidth="1"/>
    <col min="10756" max="10756" width="14.5703125" style="555" bestFit="1" customWidth="1"/>
    <col min="10757" max="10759" width="14.28515625" style="555" customWidth="1"/>
    <col min="10760" max="10760" width="35.85546875" style="555" customWidth="1"/>
    <col min="10761" max="11008" width="9.140625" style="555"/>
    <col min="11009" max="11009" width="8" style="555" customWidth="1"/>
    <col min="11010" max="11010" width="34.140625" style="555" customWidth="1"/>
    <col min="11011" max="11011" width="13.7109375" style="555" bestFit="1" customWidth="1"/>
    <col min="11012" max="11012" width="14.5703125" style="555" bestFit="1" customWidth="1"/>
    <col min="11013" max="11015" width="14.28515625" style="555" customWidth="1"/>
    <col min="11016" max="11016" width="35.85546875" style="555" customWidth="1"/>
    <col min="11017" max="11264" width="9.140625" style="555"/>
    <col min="11265" max="11265" width="8" style="555" customWidth="1"/>
    <col min="11266" max="11266" width="34.140625" style="555" customWidth="1"/>
    <col min="11267" max="11267" width="13.7109375" style="555" bestFit="1" customWidth="1"/>
    <col min="11268" max="11268" width="14.5703125" style="555" bestFit="1" customWidth="1"/>
    <col min="11269" max="11271" width="14.28515625" style="555" customWidth="1"/>
    <col min="11272" max="11272" width="35.85546875" style="555" customWidth="1"/>
    <col min="11273" max="11520" width="9.140625" style="555"/>
    <col min="11521" max="11521" width="8" style="555" customWidth="1"/>
    <col min="11522" max="11522" width="34.140625" style="555" customWidth="1"/>
    <col min="11523" max="11523" width="13.7109375" style="555" bestFit="1" customWidth="1"/>
    <col min="11524" max="11524" width="14.5703125" style="555" bestFit="1" customWidth="1"/>
    <col min="11525" max="11527" width="14.28515625" style="555" customWidth="1"/>
    <col min="11528" max="11528" width="35.85546875" style="555" customWidth="1"/>
    <col min="11529" max="11776" width="9.140625" style="555"/>
    <col min="11777" max="11777" width="8" style="555" customWidth="1"/>
    <col min="11778" max="11778" width="34.140625" style="555" customWidth="1"/>
    <col min="11779" max="11779" width="13.7109375" style="555" bestFit="1" customWidth="1"/>
    <col min="11780" max="11780" width="14.5703125" style="555" bestFit="1" customWidth="1"/>
    <col min="11781" max="11783" width="14.28515625" style="555" customWidth="1"/>
    <col min="11784" max="11784" width="35.85546875" style="555" customWidth="1"/>
    <col min="11785" max="12032" width="9.140625" style="555"/>
    <col min="12033" max="12033" width="8" style="555" customWidth="1"/>
    <col min="12034" max="12034" width="34.140625" style="555" customWidth="1"/>
    <col min="12035" max="12035" width="13.7109375" style="555" bestFit="1" customWidth="1"/>
    <col min="12036" max="12036" width="14.5703125" style="555" bestFit="1" customWidth="1"/>
    <col min="12037" max="12039" width="14.28515625" style="555" customWidth="1"/>
    <col min="12040" max="12040" width="35.85546875" style="555" customWidth="1"/>
    <col min="12041" max="12288" width="9.140625" style="555"/>
    <col min="12289" max="12289" width="8" style="555" customWidth="1"/>
    <col min="12290" max="12290" width="34.140625" style="555" customWidth="1"/>
    <col min="12291" max="12291" width="13.7109375" style="555" bestFit="1" customWidth="1"/>
    <col min="12292" max="12292" width="14.5703125" style="555" bestFit="1" customWidth="1"/>
    <col min="12293" max="12295" width="14.28515625" style="555" customWidth="1"/>
    <col min="12296" max="12296" width="35.85546875" style="555" customWidth="1"/>
    <col min="12297" max="12544" width="9.140625" style="555"/>
    <col min="12545" max="12545" width="8" style="555" customWidth="1"/>
    <col min="12546" max="12546" width="34.140625" style="555" customWidth="1"/>
    <col min="12547" max="12547" width="13.7109375" style="555" bestFit="1" customWidth="1"/>
    <col min="12548" max="12548" width="14.5703125" style="555" bestFit="1" customWidth="1"/>
    <col min="12549" max="12551" width="14.28515625" style="555" customWidth="1"/>
    <col min="12552" max="12552" width="35.85546875" style="555" customWidth="1"/>
    <col min="12553" max="12800" width="9.140625" style="555"/>
    <col min="12801" max="12801" width="8" style="555" customWidth="1"/>
    <col min="12802" max="12802" width="34.140625" style="555" customWidth="1"/>
    <col min="12803" max="12803" width="13.7109375" style="555" bestFit="1" customWidth="1"/>
    <col min="12804" max="12804" width="14.5703125" style="555" bestFit="1" customWidth="1"/>
    <col min="12805" max="12807" width="14.28515625" style="555" customWidth="1"/>
    <col min="12808" max="12808" width="35.85546875" style="555" customWidth="1"/>
    <col min="12809" max="13056" width="9.140625" style="555"/>
    <col min="13057" max="13057" width="8" style="555" customWidth="1"/>
    <col min="13058" max="13058" width="34.140625" style="555" customWidth="1"/>
    <col min="13059" max="13059" width="13.7109375" style="555" bestFit="1" customWidth="1"/>
    <col min="13060" max="13060" width="14.5703125" style="555" bestFit="1" customWidth="1"/>
    <col min="13061" max="13063" width="14.28515625" style="555" customWidth="1"/>
    <col min="13064" max="13064" width="35.85546875" style="555" customWidth="1"/>
    <col min="13065" max="13312" width="9.140625" style="555"/>
    <col min="13313" max="13313" width="8" style="555" customWidth="1"/>
    <col min="13314" max="13314" width="34.140625" style="555" customWidth="1"/>
    <col min="13315" max="13315" width="13.7109375" style="555" bestFit="1" customWidth="1"/>
    <col min="13316" max="13316" width="14.5703125" style="555" bestFit="1" customWidth="1"/>
    <col min="13317" max="13319" width="14.28515625" style="555" customWidth="1"/>
    <col min="13320" max="13320" width="35.85546875" style="555" customWidth="1"/>
    <col min="13321" max="13568" width="9.140625" style="555"/>
    <col min="13569" max="13569" width="8" style="555" customWidth="1"/>
    <col min="13570" max="13570" width="34.140625" style="555" customWidth="1"/>
    <col min="13571" max="13571" width="13.7109375" style="555" bestFit="1" customWidth="1"/>
    <col min="13572" max="13572" width="14.5703125" style="555" bestFit="1" customWidth="1"/>
    <col min="13573" max="13575" width="14.28515625" style="555" customWidth="1"/>
    <col min="13576" max="13576" width="35.85546875" style="555" customWidth="1"/>
    <col min="13577" max="13824" width="9.140625" style="555"/>
    <col min="13825" max="13825" width="8" style="555" customWidth="1"/>
    <col min="13826" max="13826" width="34.140625" style="555" customWidth="1"/>
    <col min="13827" max="13827" width="13.7109375" style="555" bestFit="1" customWidth="1"/>
    <col min="13828" max="13828" width="14.5703125" style="555" bestFit="1" customWidth="1"/>
    <col min="13829" max="13831" width="14.28515625" style="555" customWidth="1"/>
    <col min="13832" max="13832" width="35.85546875" style="555" customWidth="1"/>
    <col min="13833" max="14080" width="9.140625" style="555"/>
    <col min="14081" max="14081" width="8" style="555" customWidth="1"/>
    <col min="14082" max="14082" width="34.140625" style="555" customWidth="1"/>
    <col min="14083" max="14083" width="13.7109375" style="555" bestFit="1" customWidth="1"/>
    <col min="14084" max="14084" width="14.5703125" style="555" bestFit="1" customWidth="1"/>
    <col min="14085" max="14087" width="14.28515625" style="555" customWidth="1"/>
    <col min="14088" max="14088" width="35.85546875" style="555" customWidth="1"/>
    <col min="14089" max="14336" width="9.140625" style="555"/>
    <col min="14337" max="14337" width="8" style="555" customWidth="1"/>
    <col min="14338" max="14338" width="34.140625" style="555" customWidth="1"/>
    <col min="14339" max="14339" width="13.7109375" style="555" bestFit="1" customWidth="1"/>
    <col min="14340" max="14340" width="14.5703125" style="555" bestFit="1" customWidth="1"/>
    <col min="14341" max="14343" width="14.28515625" style="555" customWidth="1"/>
    <col min="14344" max="14344" width="35.85546875" style="555" customWidth="1"/>
    <col min="14345" max="14592" width="9.140625" style="555"/>
    <col min="14593" max="14593" width="8" style="555" customWidth="1"/>
    <col min="14594" max="14594" width="34.140625" style="555" customWidth="1"/>
    <col min="14595" max="14595" width="13.7109375" style="555" bestFit="1" customWidth="1"/>
    <col min="14596" max="14596" width="14.5703125" style="555" bestFit="1" customWidth="1"/>
    <col min="14597" max="14599" width="14.28515625" style="555" customWidth="1"/>
    <col min="14600" max="14600" width="35.85546875" style="555" customWidth="1"/>
    <col min="14601" max="14848" width="9.140625" style="555"/>
    <col min="14849" max="14849" width="8" style="555" customWidth="1"/>
    <col min="14850" max="14850" width="34.140625" style="555" customWidth="1"/>
    <col min="14851" max="14851" width="13.7109375" style="555" bestFit="1" customWidth="1"/>
    <col min="14852" max="14852" width="14.5703125" style="555" bestFit="1" customWidth="1"/>
    <col min="14853" max="14855" width="14.28515625" style="555" customWidth="1"/>
    <col min="14856" max="14856" width="35.85546875" style="555" customWidth="1"/>
    <col min="14857" max="15104" width="9.140625" style="555"/>
    <col min="15105" max="15105" width="8" style="555" customWidth="1"/>
    <col min="15106" max="15106" width="34.140625" style="555" customWidth="1"/>
    <col min="15107" max="15107" width="13.7109375" style="555" bestFit="1" customWidth="1"/>
    <col min="15108" max="15108" width="14.5703125" style="555" bestFit="1" customWidth="1"/>
    <col min="15109" max="15111" width="14.28515625" style="555" customWidth="1"/>
    <col min="15112" max="15112" width="35.85546875" style="555" customWidth="1"/>
    <col min="15113" max="15360" width="9.140625" style="555"/>
    <col min="15361" max="15361" width="8" style="555" customWidth="1"/>
    <col min="15362" max="15362" width="34.140625" style="555" customWidth="1"/>
    <col min="15363" max="15363" width="13.7109375" style="555" bestFit="1" customWidth="1"/>
    <col min="15364" max="15364" width="14.5703125" style="555" bestFit="1" customWidth="1"/>
    <col min="15365" max="15367" width="14.28515625" style="555" customWidth="1"/>
    <col min="15368" max="15368" width="35.85546875" style="555" customWidth="1"/>
    <col min="15369" max="15616" width="9.140625" style="555"/>
    <col min="15617" max="15617" width="8" style="555" customWidth="1"/>
    <col min="15618" max="15618" width="34.140625" style="555" customWidth="1"/>
    <col min="15619" max="15619" width="13.7109375" style="555" bestFit="1" customWidth="1"/>
    <col min="15620" max="15620" width="14.5703125" style="555" bestFit="1" customWidth="1"/>
    <col min="15621" max="15623" width="14.28515625" style="555" customWidth="1"/>
    <col min="15624" max="15624" width="35.85546875" style="555" customWidth="1"/>
    <col min="15625" max="15872" width="9.140625" style="555"/>
    <col min="15873" max="15873" width="8" style="555" customWidth="1"/>
    <col min="15874" max="15874" width="34.140625" style="555" customWidth="1"/>
    <col min="15875" max="15875" width="13.7109375" style="555" bestFit="1" customWidth="1"/>
    <col min="15876" max="15876" width="14.5703125" style="555" bestFit="1" customWidth="1"/>
    <col min="15877" max="15879" width="14.28515625" style="555" customWidth="1"/>
    <col min="15880" max="15880" width="35.85546875" style="555" customWidth="1"/>
    <col min="15881" max="16128" width="9.140625" style="555"/>
    <col min="16129" max="16129" width="8" style="555" customWidth="1"/>
    <col min="16130" max="16130" width="34.140625" style="555" customWidth="1"/>
    <col min="16131" max="16131" width="13.7109375" style="555" bestFit="1" customWidth="1"/>
    <col min="16132" max="16132" width="14.5703125" style="555" bestFit="1" customWidth="1"/>
    <col min="16133" max="16135" width="14.28515625" style="555" customWidth="1"/>
    <col min="16136" max="16136" width="35.85546875" style="555" customWidth="1"/>
    <col min="16137" max="16384" width="9.140625" style="555"/>
  </cols>
  <sheetData>
    <row r="1" spans="1:15">
      <c r="A1" s="457" t="s">
        <v>5</v>
      </c>
      <c r="B1" s="374"/>
      <c r="F1" s="85"/>
      <c r="G1" s="85"/>
      <c r="O1" s="85" t="s">
        <v>212</v>
      </c>
    </row>
    <row r="2" spans="1:15" s="505" customFormat="1">
      <c r="A2" s="457" t="s">
        <v>313</v>
      </c>
      <c r="B2" s="459"/>
      <c r="C2" s="503" t="s">
        <v>171</v>
      </c>
      <c r="D2" s="503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</row>
    <row r="3" spans="1:15" s="505" customFormat="1">
      <c r="A3" s="485" t="s">
        <v>397</v>
      </c>
      <c r="B3" s="459"/>
      <c r="C3" s="503" t="s">
        <v>213</v>
      </c>
      <c r="D3" s="503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</row>
    <row r="4" spans="1:15" s="505" customFormat="1">
      <c r="A4" s="594" t="s">
        <v>318</v>
      </c>
      <c r="B4" s="459"/>
      <c r="C4" s="503" t="s">
        <v>548</v>
      </c>
      <c r="D4" s="503"/>
      <c r="E4" s="501"/>
      <c r="F4" s="501"/>
      <c r="G4" s="501"/>
      <c r="H4" s="501"/>
      <c r="I4" s="501"/>
      <c r="J4" s="501"/>
      <c r="K4" s="501"/>
      <c r="L4" s="501"/>
      <c r="M4" s="501"/>
      <c r="N4" s="501"/>
      <c r="O4" s="501"/>
    </row>
    <row r="5" spans="1:15" s="505" customFormat="1">
      <c r="A5" s="595" t="s">
        <v>237</v>
      </c>
      <c r="B5" s="459"/>
      <c r="C5" s="503"/>
      <c r="D5" s="503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</row>
    <row r="6" spans="1:15" s="505" customFormat="1">
      <c r="A6" s="486" t="s">
        <v>236</v>
      </c>
      <c r="B6" s="459"/>
      <c r="C6" s="496"/>
      <c r="D6" s="496"/>
    </row>
    <row r="7" spans="1:15" s="505" customFormat="1">
      <c r="A7" s="487" t="s">
        <v>137</v>
      </c>
      <c r="B7" s="459"/>
      <c r="C7" s="496"/>
      <c r="D7" s="496"/>
    </row>
    <row r="8" spans="1:15" s="505" customFormat="1">
      <c r="A8" s="488" t="s">
        <v>238</v>
      </c>
      <c r="B8" s="459"/>
      <c r="C8" s="496"/>
      <c r="D8" s="496"/>
    </row>
    <row r="9" spans="1:15" s="505" customFormat="1">
      <c r="A9" s="489" t="s">
        <v>239</v>
      </c>
      <c r="B9" s="461"/>
      <c r="C9" s="496"/>
      <c r="D9" s="496"/>
    </row>
    <row r="10" spans="1:15" s="505" customFormat="1" ht="23.45" customHeight="1">
      <c r="A10" s="1209" t="s">
        <v>162</v>
      </c>
      <c r="B10" s="462" t="s">
        <v>163</v>
      </c>
      <c r="C10" s="1112" t="s">
        <v>515</v>
      </c>
      <c r="D10" s="1113"/>
      <c r="E10" s="1113"/>
      <c r="F10" s="1113"/>
      <c r="G10" s="1113"/>
      <c r="H10" s="1113"/>
      <c r="I10" s="1112" t="s">
        <v>586</v>
      </c>
      <c r="J10" s="1113"/>
      <c r="K10" s="1113"/>
      <c r="L10" s="1113"/>
      <c r="M10" s="1113"/>
      <c r="N10" s="1114"/>
      <c r="O10" s="462"/>
    </row>
    <row r="11" spans="1:15" s="505" customFormat="1">
      <c r="A11" s="1210"/>
      <c r="B11" s="464"/>
      <c r="C11" s="1198" t="s">
        <v>49</v>
      </c>
      <c r="D11" s="1198"/>
      <c r="E11" s="1198"/>
      <c r="F11" s="1198" t="s">
        <v>589</v>
      </c>
      <c r="G11" s="1198"/>
      <c r="H11" s="1198"/>
      <c r="I11" s="1199" t="s">
        <v>49</v>
      </c>
      <c r="J11" s="1200"/>
      <c r="K11" s="1200"/>
      <c r="L11" s="1200"/>
      <c r="M11" s="1200"/>
      <c r="N11" s="1201"/>
      <c r="O11" s="463" t="s">
        <v>164</v>
      </c>
    </row>
    <row r="12" spans="1:15" s="505" customFormat="1">
      <c r="A12" s="1210"/>
      <c r="B12" s="463"/>
      <c r="C12" s="678" t="s">
        <v>0</v>
      </c>
      <c r="D12" s="101" t="s">
        <v>215</v>
      </c>
      <c r="E12" s="101" t="s">
        <v>216</v>
      </c>
      <c r="F12" s="678" t="s">
        <v>0</v>
      </c>
      <c r="G12" s="101" t="s">
        <v>215</v>
      </c>
      <c r="H12" s="101" t="s">
        <v>216</v>
      </c>
      <c r="I12" s="1193" t="s">
        <v>0</v>
      </c>
      <c r="J12" s="1193" t="s">
        <v>215</v>
      </c>
      <c r="K12" s="1195" t="s">
        <v>216</v>
      </c>
      <c r="L12" s="1196"/>
      <c r="M12" s="1196"/>
      <c r="N12" s="1197"/>
      <c r="O12" s="465"/>
    </row>
    <row r="13" spans="1:15" s="513" customFormat="1">
      <c r="A13" s="1211"/>
      <c r="B13" s="466"/>
      <c r="C13" s="679"/>
      <c r="D13" s="149"/>
      <c r="E13" s="149"/>
      <c r="F13" s="679"/>
      <c r="G13" s="149"/>
      <c r="H13" s="149"/>
      <c r="I13" s="1194"/>
      <c r="J13" s="1194"/>
      <c r="K13" s="680" t="s">
        <v>0</v>
      </c>
      <c r="L13" s="467" t="s">
        <v>253</v>
      </c>
      <c r="M13" s="467" t="s">
        <v>256</v>
      </c>
      <c r="N13" s="467" t="s">
        <v>256</v>
      </c>
      <c r="O13" s="464"/>
    </row>
    <row r="14" spans="1:15" s="513" customFormat="1">
      <c r="A14" s="463"/>
      <c r="B14" s="468"/>
      <c r="C14" s="469">
        <f>+D14+E14</f>
        <v>0</v>
      </c>
      <c r="D14" s="469">
        <f>+D15+D18+D21</f>
        <v>0</v>
      </c>
      <c r="E14" s="469">
        <f>+E15+E18+E21</f>
        <v>0</v>
      </c>
      <c r="F14" s="469">
        <f>+F15+F18+F21</f>
        <v>0</v>
      </c>
      <c r="G14" s="469">
        <f>+G15+G18+G21</f>
        <v>0</v>
      </c>
      <c r="H14" s="469">
        <f>+H15+H18+H21</f>
        <v>0</v>
      </c>
      <c r="I14" s="469">
        <f>+J14+K14</f>
        <v>0</v>
      </c>
      <c r="J14" s="469">
        <f>+J15+J18+J21</f>
        <v>0</v>
      </c>
      <c r="K14" s="469">
        <f>+L14+M14</f>
        <v>0</v>
      </c>
      <c r="L14" s="469"/>
      <c r="M14" s="469">
        <f>+M15+M18+M21</f>
        <v>0</v>
      </c>
      <c r="N14" s="469">
        <f>+N15+N18+N21</f>
        <v>0</v>
      </c>
      <c r="O14" s="464"/>
    </row>
    <row r="15" spans="1:15">
      <c r="A15" s="470"/>
      <c r="B15" s="471"/>
      <c r="C15" s="472">
        <f>+D15+E15</f>
        <v>0</v>
      </c>
      <c r="D15" s="472">
        <f>SUM(D16:D17)</f>
        <v>0</v>
      </c>
      <c r="E15" s="472">
        <f>SUM(E16:E17)</f>
        <v>0</v>
      </c>
      <c r="F15" s="472">
        <f>SUM(F16:F17)</f>
        <v>0</v>
      </c>
      <c r="G15" s="472">
        <f>SUM(G16:G17)</f>
        <v>0</v>
      </c>
      <c r="H15" s="472">
        <f>SUM(H16:H17)</f>
        <v>0</v>
      </c>
      <c r="I15" s="472">
        <f>+J15+K15</f>
        <v>0</v>
      </c>
      <c r="J15" s="472">
        <f>SUM(J16:J17)</f>
        <v>0</v>
      </c>
      <c r="K15" s="472">
        <f>+L15+M15+N15</f>
        <v>0</v>
      </c>
      <c r="L15" s="472"/>
      <c r="M15" s="472">
        <f>SUM(M16:M17)</f>
        <v>0</v>
      </c>
      <c r="N15" s="472">
        <f>SUM(N16:N17)</f>
        <v>0</v>
      </c>
      <c r="O15" s="473"/>
    </row>
    <row r="16" spans="1:15">
      <c r="A16" s="155"/>
      <c r="B16" s="475"/>
      <c r="C16" s="145">
        <f>+D16+E16</f>
        <v>0</v>
      </c>
      <c r="D16" s="145"/>
      <c r="E16" s="145"/>
      <c r="F16" s="145"/>
      <c r="G16" s="145"/>
      <c r="H16" s="145"/>
      <c r="I16" s="145">
        <f>+J16+K16</f>
        <v>0</v>
      </c>
      <c r="J16" s="145"/>
      <c r="K16" s="145">
        <f>+L16+M16+N16</f>
        <v>0</v>
      </c>
      <c r="L16" s="145"/>
      <c r="M16" s="145"/>
      <c r="N16" s="145"/>
      <c r="O16" s="464"/>
    </row>
    <row r="17" spans="1:15">
      <c r="A17" s="155"/>
      <c r="B17" s="475"/>
      <c r="C17" s="145">
        <f t="shared" ref="C17:C25" si="0">+D17+E17</f>
        <v>0</v>
      </c>
      <c r="D17" s="145"/>
      <c r="E17" s="145"/>
      <c r="F17" s="145"/>
      <c r="G17" s="145"/>
      <c r="H17" s="145"/>
      <c r="I17" s="145">
        <f t="shared" ref="I17:I25" si="1">+J17+K17</f>
        <v>0</v>
      </c>
      <c r="J17" s="145"/>
      <c r="K17" s="145">
        <f t="shared" ref="K17:K25" si="2">+L17+M17+N17</f>
        <v>0</v>
      </c>
      <c r="L17" s="145"/>
      <c r="M17" s="145"/>
      <c r="N17" s="145"/>
      <c r="O17" s="464"/>
    </row>
    <row r="18" spans="1:15">
      <c r="A18" s="470"/>
      <c r="B18" s="471"/>
      <c r="C18" s="145">
        <f t="shared" si="0"/>
        <v>0</v>
      </c>
      <c r="D18" s="145"/>
      <c r="E18" s="145"/>
      <c r="F18" s="145"/>
      <c r="G18" s="145"/>
      <c r="H18" s="145"/>
      <c r="I18" s="145">
        <f t="shared" si="1"/>
        <v>0</v>
      </c>
      <c r="J18" s="145"/>
      <c r="K18" s="145">
        <f t="shared" si="2"/>
        <v>0</v>
      </c>
      <c r="L18" s="145"/>
      <c r="M18" s="145"/>
      <c r="N18" s="145"/>
      <c r="O18" s="473"/>
    </row>
    <row r="19" spans="1:15">
      <c r="A19" s="155"/>
      <c r="B19" s="475"/>
      <c r="C19" s="145">
        <f t="shared" si="0"/>
        <v>0</v>
      </c>
      <c r="D19" s="145"/>
      <c r="E19" s="145"/>
      <c r="F19" s="145"/>
      <c r="G19" s="145"/>
      <c r="H19" s="145"/>
      <c r="I19" s="145">
        <f t="shared" si="1"/>
        <v>0</v>
      </c>
      <c r="J19" s="145"/>
      <c r="K19" s="145">
        <f t="shared" si="2"/>
        <v>0</v>
      </c>
      <c r="L19" s="145"/>
      <c r="M19" s="145"/>
      <c r="N19" s="145"/>
      <c r="O19" s="477"/>
    </row>
    <row r="20" spans="1:15">
      <c r="A20" s="155"/>
      <c r="B20" s="475"/>
      <c r="C20" s="145">
        <f t="shared" si="0"/>
        <v>0</v>
      </c>
      <c r="D20" s="145"/>
      <c r="E20" s="145"/>
      <c r="F20" s="145"/>
      <c r="G20" s="145"/>
      <c r="H20" s="145"/>
      <c r="I20" s="145">
        <f t="shared" si="1"/>
        <v>0</v>
      </c>
      <c r="J20" s="145"/>
      <c r="K20" s="145">
        <f t="shared" si="2"/>
        <v>0</v>
      </c>
      <c r="L20" s="145"/>
      <c r="M20" s="145"/>
      <c r="N20" s="145"/>
      <c r="O20" s="477"/>
    </row>
    <row r="21" spans="1:15">
      <c r="A21" s="470"/>
      <c r="B21" s="471"/>
      <c r="C21" s="145">
        <f t="shared" si="0"/>
        <v>0</v>
      </c>
      <c r="D21" s="145"/>
      <c r="E21" s="145"/>
      <c r="F21" s="145"/>
      <c r="G21" s="145"/>
      <c r="H21" s="145"/>
      <c r="I21" s="145">
        <f t="shared" si="1"/>
        <v>0</v>
      </c>
      <c r="J21" s="145"/>
      <c r="K21" s="145">
        <f t="shared" si="2"/>
        <v>0</v>
      </c>
      <c r="L21" s="145"/>
      <c r="M21" s="145"/>
      <c r="N21" s="145"/>
      <c r="O21" s="478"/>
    </row>
    <row r="22" spans="1:15">
      <c r="A22" s="158"/>
      <c r="B22" s="475"/>
      <c r="C22" s="145">
        <f t="shared" si="0"/>
        <v>0</v>
      </c>
      <c r="D22" s="145"/>
      <c r="E22" s="145"/>
      <c r="F22" s="145"/>
      <c r="G22" s="145"/>
      <c r="H22" s="145"/>
      <c r="I22" s="145">
        <f t="shared" si="1"/>
        <v>0</v>
      </c>
      <c r="J22" s="145"/>
      <c r="K22" s="145">
        <f t="shared" si="2"/>
        <v>0</v>
      </c>
      <c r="L22" s="145"/>
      <c r="M22" s="145"/>
      <c r="N22" s="145"/>
      <c r="O22" s="475"/>
    </row>
    <row r="23" spans="1:15">
      <c r="A23" s="158"/>
      <c r="B23" s="475"/>
      <c r="C23" s="145">
        <f t="shared" si="0"/>
        <v>0</v>
      </c>
      <c r="D23" s="145"/>
      <c r="E23" s="145"/>
      <c r="F23" s="145"/>
      <c r="G23" s="145"/>
      <c r="H23" s="145"/>
      <c r="I23" s="145">
        <f t="shared" si="1"/>
        <v>0</v>
      </c>
      <c r="J23" s="145"/>
      <c r="K23" s="145">
        <f t="shared" si="2"/>
        <v>0</v>
      </c>
      <c r="L23" s="145"/>
      <c r="M23" s="145"/>
      <c r="N23" s="145"/>
      <c r="O23" s="475"/>
    </row>
    <row r="24" spans="1:15">
      <c r="A24" s="158"/>
      <c r="B24" s="475"/>
      <c r="C24" s="145">
        <f t="shared" si="0"/>
        <v>0</v>
      </c>
      <c r="D24" s="145"/>
      <c r="E24" s="145"/>
      <c r="F24" s="145"/>
      <c r="G24" s="145"/>
      <c r="H24" s="145"/>
      <c r="I24" s="145">
        <f t="shared" si="1"/>
        <v>0</v>
      </c>
      <c r="J24" s="145"/>
      <c r="K24" s="145">
        <f t="shared" si="2"/>
        <v>0</v>
      </c>
      <c r="L24" s="145"/>
      <c r="M24" s="145"/>
      <c r="N24" s="145"/>
      <c r="O24" s="475"/>
    </row>
    <row r="25" spans="1:15">
      <c r="A25" s="481"/>
      <c r="B25" s="482"/>
      <c r="C25" s="145">
        <f t="shared" si="0"/>
        <v>0</v>
      </c>
      <c r="D25" s="145"/>
      <c r="E25" s="145"/>
      <c r="F25" s="145"/>
      <c r="G25" s="145"/>
      <c r="H25" s="145"/>
      <c r="I25" s="145">
        <f t="shared" si="1"/>
        <v>0</v>
      </c>
      <c r="J25" s="145"/>
      <c r="K25" s="145">
        <f t="shared" si="2"/>
        <v>0</v>
      </c>
      <c r="L25" s="145"/>
      <c r="M25" s="145"/>
      <c r="N25" s="145"/>
      <c r="O25" s="482"/>
    </row>
  </sheetData>
  <mergeCells count="9">
    <mergeCell ref="A10:A13"/>
    <mergeCell ref="C10:H10"/>
    <mergeCell ref="I10:N10"/>
    <mergeCell ref="C11:E11"/>
    <mergeCell ref="F11:H11"/>
    <mergeCell ref="I11:N11"/>
    <mergeCell ref="I12:I13"/>
    <mergeCell ref="J12:J13"/>
    <mergeCell ref="K12:N12"/>
  </mergeCells>
  <pageMargins left="0.32" right="0.27559055118110237" top="0.71" bottom="0.39370078740157483" header="0.19685039370078741" footer="0.23622047244094491"/>
  <pageSetup paperSize="9" scale="81" fitToHeight="0" orientation="landscape" horizontalDpi="300" verticalDpi="300" r:id="rId1"/>
  <headerFooter alignWithMargins="0">
    <oddHeader>&amp;R&amp;"Cordia New,ตัวหนา"&amp;24&amp;P+42&amp;18
รด.&amp;A</oddHeader>
    <oddFooter>&amp;L&amp;10(&amp;D),(&amp;T)&amp;R&amp;10&amp;F.xls
Sheet&amp;A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  <pageSetUpPr fitToPage="1"/>
  </sheetPr>
  <dimension ref="A1:O26"/>
  <sheetViews>
    <sheetView showGridLines="0" topLeftCell="A13" zoomScaleNormal="100" zoomScaleSheetLayoutView="100" workbookViewId="0">
      <selection activeCell="D4" sqref="D4"/>
    </sheetView>
  </sheetViews>
  <sheetFormatPr defaultRowHeight="18.75"/>
  <cols>
    <col min="1" max="1" width="8.28515625" style="81" customWidth="1"/>
    <col min="2" max="2" width="29.42578125" style="81" customWidth="1"/>
    <col min="3" max="14" width="11.42578125" style="81" customWidth="1"/>
    <col min="15" max="15" width="22.42578125" style="81" bestFit="1" customWidth="1"/>
    <col min="16" max="256" width="9.140625" style="81"/>
    <col min="257" max="257" width="8.28515625" style="81" customWidth="1"/>
    <col min="258" max="258" width="33.7109375" style="81" customWidth="1"/>
    <col min="259" max="260" width="16.85546875" style="81" customWidth="1"/>
    <col min="261" max="261" width="18.42578125" style="81" customWidth="1"/>
    <col min="262" max="262" width="14.85546875" style="81" customWidth="1"/>
    <col min="263" max="263" width="11.5703125" style="81" customWidth="1"/>
    <col min="264" max="264" width="23.85546875" style="81" customWidth="1"/>
    <col min="265" max="512" width="9.140625" style="81"/>
    <col min="513" max="513" width="8.28515625" style="81" customWidth="1"/>
    <col min="514" max="514" width="33.7109375" style="81" customWidth="1"/>
    <col min="515" max="516" width="16.85546875" style="81" customWidth="1"/>
    <col min="517" max="517" width="18.42578125" style="81" customWidth="1"/>
    <col min="518" max="518" width="14.85546875" style="81" customWidth="1"/>
    <col min="519" max="519" width="11.5703125" style="81" customWidth="1"/>
    <col min="520" max="520" width="23.85546875" style="81" customWidth="1"/>
    <col min="521" max="768" width="9.140625" style="81"/>
    <col min="769" max="769" width="8.28515625" style="81" customWidth="1"/>
    <col min="770" max="770" width="33.7109375" style="81" customWidth="1"/>
    <col min="771" max="772" width="16.85546875" style="81" customWidth="1"/>
    <col min="773" max="773" width="18.42578125" style="81" customWidth="1"/>
    <col min="774" max="774" width="14.85546875" style="81" customWidth="1"/>
    <col min="775" max="775" width="11.5703125" style="81" customWidth="1"/>
    <col min="776" max="776" width="23.85546875" style="81" customWidth="1"/>
    <col min="777" max="1024" width="9.140625" style="81"/>
    <col min="1025" max="1025" width="8.28515625" style="81" customWidth="1"/>
    <col min="1026" max="1026" width="33.7109375" style="81" customWidth="1"/>
    <col min="1027" max="1028" width="16.85546875" style="81" customWidth="1"/>
    <col min="1029" max="1029" width="18.42578125" style="81" customWidth="1"/>
    <col min="1030" max="1030" width="14.85546875" style="81" customWidth="1"/>
    <col min="1031" max="1031" width="11.5703125" style="81" customWidth="1"/>
    <col min="1032" max="1032" width="23.85546875" style="81" customWidth="1"/>
    <col min="1033" max="1280" width="9.140625" style="81"/>
    <col min="1281" max="1281" width="8.28515625" style="81" customWidth="1"/>
    <col min="1282" max="1282" width="33.7109375" style="81" customWidth="1"/>
    <col min="1283" max="1284" width="16.85546875" style="81" customWidth="1"/>
    <col min="1285" max="1285" width="18.42578125" style="81" customWidth="1"/>
    <col min="1286" max="1286" width="14.85546875" style="81" customWidth="1"/>
    <col min="1287" max="1287" width="11.5703125" style="81" customWidth="1"/>
    <col min="1288" max="1288" width="23.85546875" style="81" customWidth="1"/>
    <col min="1289" max="1536" width="9.140625" style="81"/>
    <col min="1537" max="1537" width="8.28515625" style="81" customWidth="1"/>
    <col min="1538" max="1538" width="33.7109375" style="81" customWidth="1"/>
    <col min="1539" max="1540" width="16.85546875" style="81" customWidth="1"/>
    <col min="1541" max="1541" width="18.42578125" style="81" customWidth="1"/>
    <col min="1542" max="1542" width="14.85546875" style="81" customWidth="1"/>
    <col min="1543" max="1543" width="11.5703125" style="81" customWidth="1"/>
    <col min="1544" max="1544" width="23.85546875" style="81" customWidth="1"/>
    <col min="1545" max="1792" width="9.140625" style="81"/>
    <col min="1793" max="1793" width="8.28515625" style="81" customWidth="1"/>
    <col min="1794" max="1794" width="33.7109375" style="81" customWidth="1"/>
    <col min="1795" max="1796" width="16.85546875" style="81" customWidth="1"/>
    <col min="1797" max="1797" width="18.42578125" style="81" customWidth="1"/>
    <col min="1798" max="1798" width="14.85546875" style="81" customWidth="1"/>
    <col min="1799" max="1799" width="11.5703125" style="81" customWidth="1"/>
    <col min="1800" max="1800" width="23.85546875" style="81" customWidth="1"/>
    <col min="1801" max="2048" width="9.140625" style="81"/>
    <col min="2049" max="2049" width="8.28515625" style="81" customWidth="1"/>
    <col min="2050" max="2050" width="33.7109375" style="81" customWidth="1"/>
    <col min="2051" max="2052" width="16.85546875" style="81" customWidth="1"/>
    <col min="2053" max="2053" width="18.42578125" style="81" customWidth="1"/>
    <col min="2054" max="2054" width="14.85546875" style="81" customWidth="1"/>
    <col min="2055" max="2055" width="11.5703125" style="81" customWidth="1"/>
    <col min="2056" max="2056" width="23.85546875" style="81" customWidth="1"/>
    <col min="2057" max="2304" width="9.140625" style="81"/>
    <col min="2305" max="2305" width="8.28515625" style="81" customWidth="1"/>
    <col min="2306" max="2306" width="33.7109375" style="81" customWidth="1"/>
    <col min="2307" max="2308" width="16.85546875" style="81" customWidth="1"/>
    <col min="2309" max="2309" width="18.42578125" style="81" customWidth="1"/>
    <col min="2310" max="2310" width="14.85546875" style="81" customWidth="1"/>
    <col min="2311" max="2311" width="11.5703125" style="81" customWidth="1"/>
    <col min="2312" max="2312" width="23.85546875" style="81" customWidth="1"/>
    <col min="2313" max="2560" width="9.140625" style="81"/>
    <col min="2561" max="2561" width="8.28515625" style="81" customWidth="1"/>
    <col min="2562" max="2562" width="33.7109375" style="81" customWidth="1"/>
    <col min="2563" max="2564" width="16.85546875" style="81" customWidth="1"/>
    <col min="2565" max="2565" width="18.42578125" style="81" customWidth="1"/>
    <col min="2566" max="2566" width="14.85546875" style="81" customWidth="1"/>
    <col min="2567" max="2567" width="11.5703125" style="81" customWidth="1"/>
    <col min="2568" max="2568" width="23.85546875" style="81" customWidth="1"/>
    <col min="2569" max="2816" width="9.140625" style="81"/>
    <col min="2817" max="2817" width="8.28515625" style="81" customWidth="1"/>
    <col min="2818" max="2818" width="33.7109375" style="81" customWidth="1"/>
    <col min="2819" max="2820" width="16.85546875" style="81" customWidth="1"/>
    <col min="2821" max="2821" width="18.42578125" style="81" customWidth="1"/>
    <col min="2822" max="2822" width="14.85546875" style="81" customWidth="1"/>
    <col min="2823" max="2823" width="11.5703125" style="81" customWidth="1"/>
    <col min="2824" max="2824" width="23.85546875" style="81" customWidth="1"/>
    <col min="2825" max="3072" width="9.140625" style="81"/>
    <col min="3073" max="3073" width="8.28515625" style="81" customWidth="1"/>
    <col min="3074" max="3074" width="33.7109375" style="81" customWidth="1"/>
    <col min="3075" max="3076" width="16.85546875" style="81" customWidth="1"/>
    <col min="3077" max="3077" width="18.42578125" style="81" customWidth="1"/>
    <col min="3078" max="3078" width="14.85546875" style="81" customWidth="1"/>
    <col min="3079" max="3079" width="11.5703125" style="81" customWidth="1"/>
    <col min="3080" max="3080" width="23.85546875" style="81" customWidth="1"/>
    <col min="3081" max="3328" width="9.140625" style="81"/>
    <col min="3329" max="3329" width="8.28515625" style="81" customWidth="1"/>
    <col min="3330" max="3330" width="33.7109375" style="81" customWidth="1"/>
    <col min="3331" max="3332" width="16.85546875" style="81" customWidth="1"/>
    <col min="3333" max="3333" width="18.42578125" style="81" customWidth="1"/>
    <col min="3334" max="3334" width="14.85546875" style="81" customWidth="1"/>
    <col min="3335" max="3335" width="11.5703125" style="81" customWidth="1"/>
    <col min="3336" max="3336" width="23.85546875" style="81" customWidth="1"/>
    <col min="3337" max="3584" width="9.140625" style="81"/>
    <col min="3585" max="3585" width="8.28515625" style="81" customWidth="1"/>
    <col min="3586" max="3586" width="33.7109375" style="81" customWidth="1"/>
    <col min="3587" max="3588" width="16.85546875" style="81" customWidth="1"/>
    <col min="3589" max="3589" width="18.42578125" style="81" customWidth="1"/>
    <col min="3590" max="3590" width="14.85546875" style="81" customWidth="1"/>
    <col min="3591" max="3591" width="11.5703125" style="81" customWidth="1"/>
    <col min="3592" max="3592" width="23.85546875" style="81" customWidth="1"/>
    <col min="3593" max="3840" width="9.140625" style="81"/>
    <col min="3841" max="3841" width="8.28515625" style="81" customWidth="1"/>
    <col min="3842" max="3842" width="33.7109375" style="81" customWidth="1"/>
    <col min="3843" max="3844" width="16.85546875" style="81" customWidth="1"/>
    <col min="3845" max="3845" width="18.42578125" style="81" customWidth="1"/>
    <col min="3846" max="3846" width="14.85546875" style="81" customWidth="1"/>
    <col min="3847" max="3847" width="11.5703125" style="81" customWidth="1"/>
    <col min="3848" max="3848" width="23.85546875" style="81" customWidth="1"/>
    <col min="3849" max="4096" width="9.140625" style="81"/>
    <col min="4097" max="4097" width="8.28515625" style="81" customWidth="1"/>
    <col min="4098" max="4098" width="33.7109375" style="81" customWidth="1"/>
    <col min="4099" max="4100" width="16.85546875" style="81" customWidth="1"/>
    <col min="4101" max="4101" width="18.42578125" style="81" customWidth="1"/>
    <col min="4102" max="4102" width="14.85546875" style="81" customWidth="1"/>
    <col min="4103" max="4103" width="11.5703125" style="81" customWidth="1"/>
    <col min="4104" max="4104" width="23.85546875" style="81" customWidth="1"/>
    <col min="4105" max="4352" width="9.140625" style="81"/>
    <col min="4353" max="4353" width="8.28515625" style="81" customWidth="1"/>
    <col min="4354" max="4354" width="33.7109375" style="81" customWidth="1"/>
    <col min="4355" max="4356" width="16.85546875" style="81" customWidth="1"/>
    <col min="4357" max="4357" width="18.42578125" style="81" customWidth="1"/>
    <col min="4358" max="4358" width="14.85546875" style="81" customWidth="1"/>
    <col min="4359" max="4359" width="11.5703125" style="81" customWidth="1"/>
    <col min="4360" max="4360" width="23.85546875" style="81" customWidth="1"/>
    <col min="4361" max="4608" width="9.140625" style="81"/>
    <col min="4609" max="4609" width="8.28515625" style="81" customWidth="1"/>
    <col min="4610" max="4610" width="33.7109375" style="81" customWidth="1"/>
    <col min="4611" max="4612" width="16.85546875" style="81" customWidth="1"/>
    <col min="4613" max="4613" width="18.42578125" style="81" customWidth="1"/>
    <col min="4614" max="4614" width="14.85546875" style="81" customWidth="1"/>
    <col min="4615" max="4615" width="11.5703125" style="81" customWidth="1"/>
    <col min="4616" max="4616" width="23.85546875" style="81" customWidth="1"/>
    <col min="4617" max="4864" width="9.140625" style="81"/>
    <col min="4865" max="4865" width="8.28515625" style="81" customWidth="1"/>
    <col min="4866" max="4866" width="33.7109375" style="81" customWidth="1"/>
    <col min="4867" max="4868" width="16.85546875" style="81" customWidth="1"/>
    <col min="4869" max="4869" width="18.42578125" style="81" customWidth="1"/>
    <col min="4870" max="4870" width="14.85546875" style="81" customWidth="1"/>
    <col min="4871" max="4871" width="11.5703125" style="81" customWidth="1"/>
    <col min="4872" max="4872" width="23.85546875" style="81" customWidth="1"/>
    <col min="4873" max="5120" width="9.140625" style="81"/>
    <col min="5121" max="5121" width="8.28515625" style="81" customWidth="1"/>
    <col min="5122" max="5122" width="33.7109375" style="81" customWidth="1"/>
    <col min="5123" max="5124" width="16.85546875" style="81" customWidth="1"/>
    <col min="5125" max="5125" width="18.42578125" style="81" customWidth="1"/>
    <col min="5126" max="5126" width="14.85546875" style="81" customWidth="1"/>
    <col min="5127" max="5127" width="11.5703125" style="81" customWidth="1"/>
    <col min="5128" max="5128" width="23.85546875" style="81" customWidth="1"/>
    <col min="5129" max="5376" width="9.140625" style="81"/>
    <col min="5377" max="5377" width="8.28515625" style="81" customWidth="1"/>
    <col min="5378" max="5378" width="33.7109375" style="81" customWidth="1"/>
    <col min="5379" max="5380" width="16.85546875" style="81" customWidth="1"/>
    <col min="5381" max="5381" width="18.42578125" style="81" customWidth="1"/>
    <col min="5382" max="5382" width="14.85546875" style="81" customWidth="1"/>
    <col min="5383" max="5383" width="11.5703125" style="81" customWidth="1"/>
    <col min="5384" max="5384" width="23.85546875" style="81" customWidth="1"/>
    <col min="5385" max="5632" width="9.140625" style="81"/>
    <col min="5633" max="5633" width="8.28515625" style="81" customWidth="1"/>
    <col min="5634" max="5634" width="33.7109375" style="81" customWidth="1"/>
    <col min="5635" max="5636" width="16.85546875" style="81" customWidth="1"/>
    <col min="5637" max="5637" width="18.42578125" style="81" customWidth="1"/>
    <col min="5638" max="5638" width="14.85546875" style="81" customWidth="1"/>
    <col min="5639" max="5639" width="11.5703125" style="81" customWidth="1"/>
    <col min="5640" max="5640" width="23.85546875" style="81" customWidth="1"/>
    <col min="5641" max="5888" width="9.140625" style="81"/>
    <col min="5889" max="5889" width="8.28515625" style="81" customWidth="1"/>
    <col min="5890" max="5890" width="33.7109375" style="81" customWidth="1"/>
    <col min="5891" max="5892" width="16.85546875" style="81" customWidth="1"/>
    <col min="5893" max="5893" width="18.42578125" style="81" customWidth="1"/>
    <col min="5894" max="5894" width="14.85546875" style="81" customWidth="1"/>
    <col min="5895" max="5895" width="11.5703125" style="81" customWidth="1"/>
    <col min="5896" max="5896" width="23.85546875" style="81" customWidth="1"/>
    <col min="5897" max="6144" width="9.140625" style="81"/>
    <col min="6145" max="6145" width="8.28515625" style="81" customWidth="1"/>
    <col min="6146" max="6146" width="33.7109375" style="81" customWidth="1"/>
    <col min="6147" max="6148" width="16.85546875" style="81" customWidth="1"/>
    <col min="6149" max="6149" width="18.42578125" style="81" customWidth="1"/>
    <col min="6150" max="6150" width="14.85546875" style="81" customWidth="1"/>
    <col min="6151" max="6151" width="11.5703125" style="81" customWidth="1"/>
    <col min="6152" max="6152" width="23.85546875" style="81" customWidth="1"/>
    <col min="6153" max="6400" width="9.140625" style="81"/>
    <col min="6401" max="6401" width="8.28515625" style="81" customWidth="1"/>
    <col min="6402" max="6402" width="33.7109375" style="81" customWidth="1"/>
    <col min="6403" max="6404" width="16.85546875" style="81" customWidth="1"/>
    <col min="6405" max="6405" width="18.42578125" style="81" customWidth="1"/>
    <col min="6406" max="6406" width="14.85546875" style="81" customWidth="1"/>
    <col min="6407" max="6407" width="11.5703125" style="81" customWidth="1"/>
    <col min="6408" max="6408" width="23.85546875" style="81" customWidth="1"/>
    <col min="6409" max="6656" width="9.140625" style="81"/>
    <col min="6657" max="6657" width="8.28515625" style="81" customWidth="1"/>
    <col min="6658" max="6658" width="33.7109375" style="81" customWidth="1"/>
    <col min="6659" max="6660" width="16.85546875" style="81" customWidth="1"/>
    <col min="6661" max="6661" width="18.42578125" style="81" customWidth="1"/>
    <col min="6662" max="6662" width="14.85546875" style="81" customWidth="1"/>
    <col min="6663" max="6663" width="11.5703125" style="81" customWidth="1"/>
    <col min="6664" max="6664" width="23.85546875" style="81" customWidth="1"/>
    <col min="6665" max="6912" width="9.140625" style="81"/>
    <col min="6913" max="6913" width="8.28515625" style="81" customWidth="1"/>
    <col min="6914" max="6914" width="33.7109375" style="81" customWidth="1"/>
    <col min="6915" max="6916" width="16.85546875" style="81" customWidth="1"/>
    <col min="6917" max="6917" width="18.42578125" style="81" customWidth="1"/>
    <col min="6918" max="6918" width="14.85546875" style="81" customWidth="1"/>
    <col min="6919" max="6919" width="11.5703125" style="81" customWidth="1"/>
    <col min="6920" max="6920" width="23.85546875" style="81" customWidth="1"/>
    <col min="6921" max="7168" width="9.140625" style="81"/>
    <col min="7169" max="7169" width="8.28515625" style="81" customWidth="1"/>
    <col min="7170" max="7170" width="33.7109375" style="81" customWidth="1"/>
    <col min="7171" max="7172" width="16.85546875" style="81" customWidth="1"/>
    <col min="7173" max="7173" width="18.42578125" style="81" customWidth="1"/>
    <col min="7174" max="7174" width="14.85546875" style="81" customWidth="1"/>
    <col min="7175" max="7175" width="11.5703125" style="81" customWidth="1"/>
    <col min="7176" max="7176" width="23.85546875" style="81" customWidth="1"/>
    <col min="7177" max="7424" width="9.140625" style="81"/>
    <col min="7425" max="7425" width="8.28515625" style="81" customWidth="1"/>
    <col min="7426" max="7426" width="33.7109375" style="81" customWidth="1"/>
    <col min="7427" max="7428" width="16.85546875" style="81" customWidth="1"/>
    <col min="7429" max="7429" width="18.42578125" style="81" customWidth="1"/>
    <col min="7430" max="7430" width="14.85546875" style="81" customWidth="1"/>
    <col min="7431" max="7431" width="11.5703125" style="81" customWidth="1"/>
    <col min="7432" max="7432" width="23.85546875" style="81" customWidth="1"/>
    <col min="7433" max="7680" width="9.140625" style="81"/>
    <col min="7681" max="7681" width="8.28515625" style="81" customWidth="1"/>
    <col min="7682" max="7682" width="33.7109375" style="81" customWidth="1"/>
    <col min="7683" max="7684" width="16.85546875" style="81" customWidth="1"/>
    <col min="7685" max="7685" width="18.42578125" style="81" customWidth="1"/>
    <col min="7686" max="7686" width="14.85546875" style="81" customWidth="1"/>
    <col min="7687" max="7687" width="11.5703125" style="81" customWidth="1"/>
    <col min="7688" max="7688" width="23.85546875" style="81" customWidth="1"/>
    <col min="7689" max="7936" width="9.140625" style="81"/>
    <col min="7937" max="7937" width="8.28515625" style="81" customWidth="1"/>
    <col min="7938" max="7938" width="33.7109375" style="81" customWidth="1"/>
    <col min="7939" max="7940" width="16.85546875" style="81" customWidth="1"/>
    <col min="7941" max="7941" width="18.42578125" style="81" customWidth="1"/>
    <col min="7942" max="7942" width="14.85546875" style="81" customWidth="1"/>
    <col min="7943" max="7943" width="11.5703125" style="81" customWidth="1"/>
    <col min="7944" max="7944" width="23.85546875" style="81" customWidth="1"/>
    <col min="7945" max="8192" width="9.140625" style="81"/>
    <col min="8193" max="8193" width="8.28515625" style="81" customWidth="1"/>
    <col min="8194" max="8194" width="33.7109375" style="81" customWidth="1"/>
    <col min="8195" max="8196" width="16.85546875" style="81" customWidth="1"/>
    <col min="8197" max="8197" width="18.42578125" style="81" customWidth="1"/>
    <col min="8198" max="8198" width="14.85546875" style="81" customWidth="1"/>
    <col min="8199" max="8199" width="11.5703125" style="81" customWidth="1"/>
    <col min="8200" max="8200" width="23.85546875" style="81" customWidth="1"/>
    <col min="8201" max="8448" width="9.140625" style="81"/>
    <col min="8449" max="8449" width="8.28515625" style="81" customWidth="1"/>
    <col min="8450" max="8450" width="33.7109375" style="81" customWidth="1"/>
    <col min="8451" max="8452" width="16.85546875" style="81" customWidth="1"/>
    <col min="8453" max="8453" width="18.42578125" style="81" customWidth="1"/>
    <col min="8454" max="8454" width="14.85546875" style="81" customWidth="1"/>
    <col min="8455" max="8455" width="11.5703125" style="81" customWidth="1"/>
    <col min="8456" max="8456" width="23.85546875" style="81" customWidth="1"/>
    <col min="8457" max="8704" width="9.140625" style="81"/>
    <col min="8705" max="8705" width="8.28515625" style="81" customWidth="1"/>
    <col min="8706" max="8706" width="33.7109375" style="81" customWidth="1"/>
    <col min="8707" max="8708" width="16.85546875" style="81" customWidth="1"/>
    <col min="8709" max="8709" width="18.42578125" style="81" customWidth="1"/>
    <col min="8710" max="8710" width="14.85546875" style="81" customWidth="1"/>
    <col min="8711" max="8711" width="11.5703125" style="81" customWidth="1"/>
    <col min="8712" max="8712" width="23.85546875" style="81" customWidth="1"/>
    <col min="8713" max="8960" width="9.140625" style="81"/>
    <col min="8961" max="8961" width="8.28515625" style="81" customWidth="1"/>
    <col min="8962" max="8962" width="33.7109375" style="81" customWidth="1"/>
    <col min="8963" max="8964" width="16.85546875" style="81" customWidth="1"/>
    <col min="8965" max="8965" width="18.42578125" style="81" customWidth="1"/>
    <col min="8966" max="8966" width="14.85546875" style="81" customWidth="1"/>
    <col min="8967" max="8967" width="11.5703125" style="81" customWidth="1"/>
    <col min="8968" max="8968" width="23.85546875" style="81" customWidth="1"/>
    <col min="8969" max="9216" width="9.140625" style="81"/>
    <col min="9217" max="9217" width="8.28515625" style="81" customWidth="1"/>
    <col min="9218" max="9218" width="33.7109375" style="81" customWidth="1"/>
    <col min="9219" max="9220" width="16.85546875" style="81" customWidth="1"/>
    <col min="9221" max="9221" width="18.42578125" style="81" customWidth="1"/>
    <col min="9222" max="9222" width="14.85546875" style="81" customWidth="1"/>
    <col min="9223" max="9223" width="11.5703125" style="81" customWidth="1"/>
    <col min="9224" max="9224" width="23.85546875" style="81" customWidth="1"/>
    <col min="9225" max="9472" width="9.140625" style="81"/>
    <col min="9473" max="9473" width="8.28515625" style="81" customWidth="1"/>
    <col min="9474" max="9474" width="33.7109375" style="81" customWidth="1"/>
    <col min="9475" max="9476" width="16.85546875" style="81" customWidth="1"/>
    <col min="9477" max="9477" width="18.42578125" style="81" customWidth="1"/>
    <col min="9478" max="9478" width="14.85546875" style="81" customWidth="1"/>
    <col min="9479" max="9479" width="11.5703125" style="81" customWidth="1"/>
    <col min="9480" max="9480" width="23.85546875" style="81" customWidth="1"/>
    <col min="9481" max="9728" width="9.140625" style="81"/>
    <col min="9729" max="9729" width="8.28515625" style="81" customWidth="1"/>
    <col min="9730" max="9730" width="33.7109375" style="81" customWidth="1"/>
    <col min="9731" max="9732" width="16.85546875" style="81" customWidth="1"/>
    <col min="9733" max="9733" width="18.42578125" style="81" customWidth="1"/>
    <col min="9734" max="9734" width="14.85546875" style="81" customWidth="1"/>
    <col min="9735" max="9735" width="11.5703125" style="81" customWidth="1"/>
    <col min="9736" max="9736" width="23.85546875" style="81" customWidth="1"/>
    <col min="9737" max="9984" width="9.140625" style="81"/>
    <col min="9985" max="9985" width="8.28515625" style="81" customWidth="1"/>
    <col min="9986" max="9986" width="33.7109375" style="81" customWidth="1"/>
    <col min="9987" max="9988" width="16.85546875" style="81" customWidth="1"/>
    <col min="9989" max="9989" width="18.42578125" style="81" customWidth="1"/>
    <col min="9990" max="9990" width="14.85546875" style="81" customWidth="1"/>
    <col min="9991" max="9991" width="11.5703125" style="81" customWidth="1"/>
    <col min="9992" max="9992" width="23.85546875" style="81" customWidth="1"/>
    <col min="9993" max="10240" width="9.140625" style="81"/>
    <col min="10241" max="10241" width="8.28515625" style="81" customWidth="1"/>
    <col min="10242" max="10242" width="33.7109375" style="81" customWidth="1"/>
    <col min="10243" max="10244" width="16.85546875" style="81" customWidth="1"/>
    <col min="10245" max="10245" width="18.42578125" style="81" customWidth="1"/>
    <col min="10246" max="10246" width="14.85546875" style="81" customWidth="1"/>
    <col min="10247" max="10247" width="11.5703125" style="81" customWidth="1"/>
    <col min="10248" max="10248" width="23.85546875" style="81" customWidth="1"/>
    <col min="10249" max="10496" width="9.140625" style="81"/>
    <col min="10497" max="10497" width="8.28515625" style="81" customWidth="1"/>
    <col min="10498" max="10498" width="33.7109375" style="81" customWidth="1"/>
    <col min="10499" max="10500" width="16.85546875" style="81" customWidth="1"/>
    <col min="10501" max="10501" width="18.42578125" style="81" customWidth="1"/>
    <col min="10502" max="10502" width="14.85546875" style="81" customWidth="1"/>
    <col min="10503" max="10503" width="11.5703125" style="81" customWidth="1"/>
    <col min="10504" max="10504" width="23.85546875" style="81" customWidth="1"/>
    <col min="10505" max="10752" width="9.140625" style="81"/>
    <col min="10753" max="10753" width="8.28515625" style="81" customWidth="1"/>
    <col min="10754" max="10754" width="33.7109375" style="81" customWidth="1"/>
    <col min="10755" max="10756" width="16.85546875" style="81" customWidth="1"/>
    <col min="10757" max="10757" width="18.42578125" style="81" customWidth="1"/>
    <col min="10758" max="10758" width="14.85546875" style="81" customWidth="1"/>
    <col min="10759" max="10759" width="11.5703125" style="81" customWidth="1"/>
    <col min="10760" max="10760" width="23.85546875" style="81" customWidth="1"/>
    <col min="10761" max="11008" width="9.140625" style="81"/>
    <col min="11009" max="11009" width="8.28515625" style="81" customWidth="1"/>
    <col min="11010" max="11010" width="33.7109375" style="81" customWidth="1"/>
    <col min="11011" max="11012" width="16.85546875" style="81" customWidth="1"/>
    <col min="11013" max="11013" width="18.42578125" style="81" customWidth="1"/>
    <col min="11014" max="11014" width="14.85546875" style="81" customWidth="1"/>
    <col min="11015" max="11015" width="11.5703125" style="81" customWidth="1"/>
    <col min="11016" max="11016" width="23.85546875" style="81" customWidth="1"/>
    <col min="11017" max="11264" width="9.140625" style="81"/>
    <col min="11265" max="11265" width="8.28515625" style="81" customWidth="1"/>
    <col min="11266" max="11266" width="33.7109375" style="81" customWidth="1"/>
    <col min="11267" max="11268" width="16.85546875" style="81" customWidth="1"/>
    <col min="11269" max="11269" width="18.42578125" style="81" customWidth="1"/>
    <col min="11270" max="11270" width="14.85546875" style="81" customWidth="1"/>
    <col min="11271" max="11271" width="11.5703125" style="81" customWidth="1"/>
    <col min="11272" max="11272" width="23.85546875" style="81" customWidth="1"/>
    <col min="11273" max="11520" width="9.140625" style="81"/>
    <col min="11521" max="11521" width="8.28515625" style="81" customWidth="1"/>
    <col min="11522" max="11522" width="33.7109375" style="81" customWidth="1"/>
    <col min="11523" max="11524" width="16.85546875" style="81" customWidth="1"/>
    <col min="11525" max="11525" width="18.42578125" style="81" customWidth="1"/>
    <col min="11526" max="11526" width="14.85546875" style="81" customWidth="1"/>
    <col min="11527" max="11527" width="11.5703125" style="81" customWidth="1"/>
    <col min="11528" max="11528" width="23.85546875" style="81" customWidth="1"/>
    <col min="11529" max="11776" width="9.140625" style="81"/>
    <col min="11777" max="11777" width="8.28515625" style="81" customWidth="1"/>
    <col min="11778" max="11778" width="33.7109375" style="81" customWidth="1"/>
    <col min="11779" max="11780" width="16.85546875" style="81" customWidth="1"/>
    <col min="11781" max="11781" width="18.42578125" style="81" customWidth="1"/>
    <col min="11782" max="11782" width="14.85546875" style="81" customWidth="1"/>
    <col min="11783" max="11783" width="11.5703125" style="81" customWidth="1"/>
    <col min="11784" max="11784" width="23.85546875" style="81" customWidth="1"/>
    <col min="11785" max="12032" width="9.140625" style="81"/>
    <col min="12033" max="12033" width="8.28515625" style="81" customWidth="1"/>
    <col min="12034" max="12034" width="33.7109375" style="81" customWidth="1"/>
    <col min="12035" max="12036" width="16.85546875" style="81" customWidth="1"/>
    <col min="12037" max="12037" width="18.42578125" style="81" customWidth="1"/>
    <col min="12038" max="12038" width="14.85546875" style="81" customWidth="1"/>
    <col min="12039" max="12039" width="11.5703125" style="81" customWidth="1"/>
    <col min="12040" max="12040" width="23.85546875" style="81" customWidth="1"/>
    <col min="12041" max="12288" width="9.140625" style="81"/>
    <col min="12289" max="12289" width="8.28515625" style="81" customWidth="1"/>
    <col min="12290" max="12290" width="33.7109375" style="81" customWidth="1"/>
    <col min="12291" max="12292" width="16.85546875" style="81" customWidth="1"/>
    <col min="12293" max="12293" width="18.42578125" style="81" customWidth="1"/>
    <col min="12294" max="12294" width="14.85546875" style="81" customWidth="1"/>
    <col min="12295" max="12295" width="11.5703125" style="81" customWidth="1"/>
    <col min="12296" max="12296" width="23.85546875" style="81" customWidth="1"/>
    <col min="12297" max="12544" width="9.140625" style="81"/>
    <col min="12545" max="12545" width="8.28515625" style="81" customWidth="1"/>
    <col min="12546" max="12546" width="33.7109375" style="81" customWidth="1"/>
    <col min="12547" max="12548" width="16.85546875" style="81" customWidth="1"/>
    <col min="12549" max="12549" width="18.42578125" style="81" customWidth="1"/>
    <col min="12550" max="12550" width="14.85546875" style="81" customWidth="1"/>
    <col min="12551" max="12551" width="11.5703125" style="81" customWidth="1"/>
    <col min="12552" max="12552" width="23.85546875" style="81" customWidth="1"/>
    <col min="12553" max="12800" width="9.140625" style="81"/>
    <col min="12801" max="12801" width="8.28515625" style="81" customWidth="1"/>
    <col min="12802" max="12802" width="33.7109375" style="81" customWidth="1"/>
    <col min="12803" max="12804" width="16.85546875" style="81" customWidth="1"/>
    <col min="12805" max="12805" width="18.42578125" style="81" customWidth="1"/>
    <col min="12806" max="12806" width="14.85546875" style="81" customWidth="1"/>
    <col min="12807" max="12807" width="11.5703125" style="81" customWidth="1"/>
    <col min="12808" max="12808" width="23.85546875" style="81" customWidth="1"/>
    <col min="12809" max="13056" width="9.140625" style="81"/>
    <col min="13057" max="13057" width="8.28515625" style="81" customWidth="1"/>
    <col min="13058" max="13058" width="33.7109375" style="81" customWidth="1"/>
    <col min="13059" max="13060" width="16.85546875" style="81" customWidth="1"/>
    <col min="13061" max="13061" width="18.42578125" style="81" customWidth="1"/>
    <col min="13062" max="13062" width="14.85546875" style="81" customWidth="1"/>
    <col min="13063" max="13063" width="11.5703125" style="81" customWidth="1"/>
    <col min="13064" max="13064" width="23.85546875" style="81" customWidth="1"/>
    <col min="13065" max="13312" width="9.140625" style="81"/>
    <col min="13313" max="13313" width="8.28515625" style="81" customWidth="1"/>
    <col min="13314" max="13314" width="33.7109375" style="81" customWidth="1"/>
    <col min="13315" max="13316" width="16.85546875" style="81" customWidth="1"/>
    <col min="13317" max="13317" width="18.42578125" style="81" customWidth="1"/>
    <col min="13318" max="13318" width="14.85546875" style="81" customWidth="1"/>
    <col min="13319" max="13319" width="11.5703125" style="81" customWidth="1"/>
    <col min="13320" max="13320" width="23.85546875" style="81" customWidth="1"/>
    <col min="13321" max="13568" width="9.140625" style="81"/>
    <col min="13569" max="13569" width="8.28515625" style="81" customWidth="1"/>
    <col min="13570" max="13570" width="33.7109375" style="81" customWidth="1"/>
    <col min="13571" max="13572" width="16.85546875" style="81" customWidth="1"/>
    <col min="13573" max="13573" width="18.42578125" style="81" customWidth="1"/>
    <col min="13574" max="13574" width="14.85546875" style="81" customWidth="1"/>
    <col min="13575" max="13575" width="11.5703125" style="81" customWidth="1"/>
    <col min="13576" max="13576" width="23.85546875" style="81" customWidth="1"/>
    <col min="13577" max="13824" width="9.140625" style="81"/>
    <col min="13825" max="13825" width="8.28515625" style="81" customWidth="1"/>
    <col min="13826" max="13826" width="33.7109375" style="81" customWidth="1"/>
    <col min="13827" max="13828" width="16.85546875" style="81" customWidth="1"/>
    <col min="13829" max="13829" width="18.42578125" style="81" customWidth="1"/>
    <col min="13830" max="13830" width="14.85546875" style="81" customWidth="1"/>
    <col min="13831" max="13831" width="11.5703125" style="81" customWidth="1"/>
    <col min="13832" max="13832" width="23.85546875" style="81" customWidth="1"/>
    <col min="13833" max="14080" width="9.140625" style="81"/>
    <col min="14081" max="14081" width="8.28515625" style="81" customWidth="1"/>
    <col min="14082" max="14082" width="33.7109375" style="81" customWidth="1"/>
    <col min="14083" max="14084" width="16.85546875" style="81" customWidth="1"/>
    <col min="14085" max="14085" width="18.42578125" style="81" customWidth="1"/>
    <col min="14086" max="14086" width="14.85546875" style="81" customWidth="1"/>
    <col min="14087" max="14087" width="11.5703125" style="81" customWidth="1"/>
    <col min="14088" max="14088" width="23.85546875" style="81" customWidth="1"/>
    <col min="14089" max="14336" width="9.140625" style="81"/>
    <col min="14337" max="14337" width="8.28515625" style="81" customWidth="1"/>
    <col min="14338" max="14338" width="33.7109375" style="81" customWidth="1"/>
    <col min="14339" max="14340" width="16.85546875" style="81" customWidth="1"/>
    <col min="14341" max="14341" width="18.42578125" style="81" customWidth="1"/>
    <col min="14342" max="14342" width="14.85546875" style="81" customWidth="1"/>
    <col min="14343" max="14343" width="11.5703125" style="81" customWidth="1"/>
    <col min="14344" max="14344" width="23.85546875" style="81" customWidth="1"/>
    <col min="14345" max="14592" width="9.140625" style="81"/>
    <col min="14593" max="14593" width="8.28515625" style="81" customWidth="1"/>
    <col min="14594" max="14594" width="33.7109375" style="81" customWidth="1"/>
    <col min="14595" max="14596" width="16.85546875" style="81" customWidth="1"/>
    <col min="14597" max="14597" width="18.42578125" style="81" customWidth="1"/>
    <col min="14598" max="14598" width="14.85546875" style="81" customWidth="1"/>
    <col min="14599" max="14599" width="11.5703125" style="81" customWidth="1"/>
    <col min="14600" max="14600" width="23.85546875" style="81" customWidth="1"/>
    <col min="14601" max="14848" width="9.140625" style="81"/>
    <col min="14849" max="14849" width="8.28515625" style="81" customWidth="1"/>
    <col min="14850" max="14850" width="33.7109375" style="81" customWidth="1"/>
    <col min="14851" max="14852" width="16.85546875" style="81" customWidth="1"/>
    <col min="14853" max="14853" width="18.42578125" style="81" customWidth="1"/>
    <col min="14854" max="14854" width="14.85546875" style="81" customWidth="1"/>
    <col min="14855" max="14855" width="11.5703125" style="81" customWidth="1"/>
    <col min="14856" max="14856" width="23.85546875" style="81" customWidth="1"/>
    <col min="14857" max="15104" width="9.140625" style="81"/>
    <col min="15105" max="15105" width="8.28515625" style="81" customWidth="1"/>
    <col min="15106" max="15106" width="33.7109375" style="81" customWidth="1"/>
    <col min="15107" max="15108" width="16.85546875" style="81" customWidth="1"/>
    <col min="15109" max="15109" width="18.42578125" style="81" customWidth="1"/>
    <col min="15110" max="15110" width="14.85546875" style="81" customWidth="1"/>
    <col min="15111" max="15111" width="11.5703125" style="81" customWidth="1"/>
    <col min="15112" max="15112" width="23.85546875" style="81" customWidth="1"/>
    <col min="15113" max="15360" width="9.140625" style="81"/>
    <col min="15361" max="15361" width="8.28515625" style="81" customWidth="1"/>
    <col min="15362" max="15362" width="33.7109375" style="81" customWidth="1"/>
    <col min="15363" max="15364" width="16.85546875" style="81" customWidth="1"/>
    <col min="15365" max="15365" width="18.42578125" style="81" customWidth="1"/>
    <col min="15366" max="15366" width="14.85546875" style="81" customWidth="1"/>
    <col min="15367" max="15367" width="11.5703125" style="81" customWidth="1"/>
    <col min="15368" max="15368" width="23.85546875" style="81" customWidth="1"/>
    <col min="15369" max="15616" width="9.140625" style="81"/>
    <col min="15617" max="15617" width="8.28515625" style="81" customWidth="1"/>
    <col min="15618" max="15618" width="33.7109375" style="81" customWidth="1"/>
    <col min="15619" max="15620" width="16.85546875" style="81" customWidth="1"/>
    <col min="15621" max="15621" width="18.42578125" style="81" customWidth="1"/>
    <col min="15622" max="15622" width="14.85546875" style="81" customWidth="1"/>
    <col min="15623" max="15623" width="11.5703125" style="81" customWidth="1"/>
    <col min="15624" max="15624" width="23.85546875" style="81" customWidth="1"/>
    <col min="15625" max="15872" width="9.140625" style="81"/>
    <col min="15873" max="15873" width="8.28515625" style="81" customWidth="1"/>
    <col min="15874" max="15874" width="33.7109375" style="81" customWidth="1"/>
    <col min="15875" max="15876" width="16.85546875" style="81" customWidth="1"/>
    <col min="15877" max="15877" width="18.42578125" style="81" customWidth="1"/>
    <col min="15878" max="15878" width="14.85546875" style="81" customWidth="1"/>
    <col min="15879" max="15879" width="11.5703125" style="81" customWidth="1"/>
    <col min="15880" max="15880" width="23.85546875" style="81" customWidth="1"/>
    <col min="15881" max="16128" width="9.140625" style="81"/>
    <col min="16129" max="16129" width="8.28515625" style="81" customWidth="1"/>
    <col min="16130" max="16130" width="33.7109375" style="81" customWidth="1"/>
    <col min="16131" max="16132" width="16.85546875" style="81" customWidth="1"/>
    <col min="16133" max="16133" width="18.42578125" style="81" customWidth="1"/>
    <col min="16134" max="16134" width="14.85546875" style="81" customWidth="1"/>
    <col min="16135" max="16135" width="11.5703125" style="81" customWidth="1"/>
    <col min="16136" max="16136" width="23.85546875" style="81" customWidth="1"/>
    <col min="16137" max="16384" width="9.140625" style="81"/>
  </cols>
  <sheetData>
    <row r="1" spans="1:15" ht="21">
      <c r="A1" s="457" t="s">
        <v>5</v>
      </c>
      <c r="O1" s="85" t="s">
        <v>214</v>
      </c>
    </row>
    <row r="2" spans="1:15" s="391" customFormat="1" ht="21">
      <c r="A2" s="457" t="s">
        <v>313</v>
      </c>
      <c r="C2" s="93" t="s">
        <v>170</v>
      </c>
      <c r="D2" s="93"/>
      <c r="E2" s="93"/>
      <c r="F2" s="93"/>
      <c r="G2" s="197"/>
      <c r="H2" s="197"/>
      <c r="I2" s="197"/>
      <c r="J2" s="197"/>
      <c r="K2" s="197"/>
      <c r="L2" s="197"/>
      <c r="M2" s="197"/>
      <c r="N2" s="197"/>
      <c r="O2" s="197"/>
    </row>
    <row r="3" spans="1:15" s="391" customFormat="1" ht="21">
      <c r="A3" s="485" t="s">
        <v>397</v>
      </c>
      <c r="C3" s="93" t="s">
        <v>135</v>
      </c>
      <c r="D3" s="93"/>
      <c r="E3" s="93"/>
      <c r="F3" s="93"/>
      <c r="G3" s="197"/>
      <c r="H3" s="197"/>
      <c r="I3" s="197"/>
      <c r="J3" s="197"/>
      <c r="K3" s="197"/>
      <c r="L3" s="197"/>
      <c r="M3" s="197"/>
      <c r="N3" s="197"/>
      <c r="O3" s="197"/>
    </row>
    <row r="4" spans="1:15" s="391" customFormat="1" ht="21">
      <c r="A4" s="594" t="s">
        <v>318</v>
      </c>
      <c r="C4" s="93" t="s">
        <v>548</v>
      </c>
      <c r="D4" s="93"/>
      <c r="E4" s="93"/>
      <c r="F4" s="93"/>
      <c r="G4" s="197"/>
      <c r="H4" s="197"/>
      <c r="I4" s="197"/>
      <c r="J4" s="197"/>
      <c r="K4" s="197"/>
      <c r="L4" s="197"/>
      <c r="M4" s="197"/>
      <c r="N4" s="197"/>
      <c r="O4" s="197"/>
    </row>
    <row r="5" spans="1:15" s="391" customFormat="1" ht="21">
      <c r="A5" s="595" t="s">
        <v>237</v>
      </c>
      <c r="C5" s="96"/>
      <c r="D5" s="96"/>
      <c r="E5" s="96"/>
      <c r="F5" s="96"/>
    </row>
    <row r="6" spans="1:15" s="391" customFormat="1" ht="21">
      <c r="A6" s="486" t="s">
        <v>236</v>
      </c>
      <c r="C6" s="96"/>
      <c r="D6" s="96"/>
      <c r="E6" s="96"/>
      <c r="F6" s="96"/>
    </row>
    <row r="7" spans="1:15" s="391" customFormat="1" ht="21">
      <c r="A7" s="487" t="s">
        <v>137</v>
      </c>
      <c r="C7" s="96"/>
      <c r="D7" s="96"/>
      <c r="E7" s="96"/>
      <c r="F7" s="96"/>
    </row>
    <row r="8" spans="1:15" s="391" customFormat="1" ht="21">
      <c r="A8" s="488" t="s">
        <v>238</v>
      </c>
      <c r="C8" s="96"/>
      <c r="D8" s="96"/>
      <c r="E8" s="96"/>
      <c r="F8" s="96"/>
    </row>
    <row r="9" spans="1:15" s="391" customFormat="1" ht="21">
      <c r="A9" s="596" t="s">
        <v>239</v>
      </c>
      <c r="C9" s="96"/>
      <c r="D9" s="96"/>
      <c r="E9" s="96"/>
      <c r="F9" s="96"/>
    </row>
    <row r="10" spans="1:15" s="391" customFormat="1">
      <c r="A10" s="406"/>
      <c r="B10" s="397"/>
      <c r="C10" s="96"/>
      <c r="D10" s="96"/>
      <c r="E10" s="96"/>
      <c r="F10" s="96"/>
    </row>
    <row r="11" spans="1:15" s="391" customFormat="1" ht="23.45" customHeight="1">
      <c r="A11" s="1209" t="s">
        <v>162</v>
      </c>
      <c r="B11" s="462" t="s">
        <v>163</v>
      </c>
      <c r="C11" s="1112" t="s">
        <v>515</v>
      </c>
      <c r="D11" s="1113"/>
      <c r="E11" s="1113"/>
      <c r="F11" s="1113"/>
      <c r="G11" s="1113"/>
      <c r="H11" s="1113"/>
      <c r="I11" s="1112" t="s">
        <v>586</v>
      </c>
      <c r="J11" s="1113"/>
      <c r="K11" s="1113"/>
      <c r="L11" s="1113"/>
      <c r="M11" s="1113"/>
      <c r="N11" s="1114"/>
      <c r="O11" s="462"/>
    </row>
    <row r="12" spans="1:15" s="391" customFormat="1" ht="21">
      <c r="A12" s="1210"/>
      <c r="B12" s="464"/>
      <c r="C12" s="1198" t="s">
        <v>49</v>
      </c>
      <c r="D12" s="1198"/>
      <c r="E12" s="1198"/>
      <c r="F12" s="1198" t="s">
        <v>589</v>
      </c>
      <c r="G12" s="1198"/>
      <c r="H12" s="1198"/>
      <c r="I12" s="1199" t="s">
        <v>49</v>
      </c>
      <c r="J12" s="1200"/>
      <c r="K12" s="1200"/>
      <c r="L12" s="1200"/>
      <c r="M12" s="1200"/>
      <c r="N12" s="1201"/>
      <c r="O12" s="463" t="s">
        <v>164</v>
      </c>
    </row>
    <row r="13" spans="1:15" s="391" customFormat="1" ht="21">
      <c r="A13" s="1210"/>
      <c r="B13" s="463"/>
      <c r="C13" s="678" t="s">
        <v>0</v>
      </c>
      <c r="D13" s="101" t="s">
        <v>215</v>
      </c>
      <c r="E13" s="101" t="s">
        <v>216</v>
      </c>
      <c r="F13" s="678" t="s">
        <v>0</v>
      </c>
      <c r="G13" s="101" t="s">
        <v>215</v>
      </c>
      <c r="H13" s="101" t="s">
        <v>216</v>
      </c>
      <c r="I13" s="1193" t="s">
        <v>0</v>
      </c>
      <c r="J13" s="1193" t="s">
        <v>215</v>
      </c>
      <c r="K13" s="1195" t="s">
        <v>216</v>
      </c>
      <c r="L13" s="1196"/>
      <c r="M13" s="1196"/>
      <c r="N13" s="1197"/>
      <c r="O13" s="465"/>
    </row>
    <row r="14" spans="1:15" s="391" customFormat="1" ht="21">
      <c r="A14" s="1211"/>
      <c r="B14" s="466"/>
      <c r="C14" s="679"/>
      <c r="D14" s="149"/>
      <c r="E14" s="149"/>
      <c r="F14" s="679"/>
      <c r="G14" s="149"/>
      <c r="H14" s="149"/>
      <c r="I14" s="1194"/>
      <c r="J14" s="1194"/>
      <c r="K14" s="680" t="s">
        <v>0</v>
      </c>
      <c r="L14" s="467" t="s">
        <v>253</v>
      </c>
      <c r="M14" s="467" t="s">
        <v>256</v>
      </c>
      <c r="N14" s="467" t="s">
        <v>256</v>
      </c>
      <c r="O14" s="464"/>
    </row>
    <row r="15" spans="1:15" s="556" customFormat="1" ht="21">
      <c r="A15" s="463"/>
      <c r="B15" s="468"/>
      <c r="C15" s="469">
        <f>+D15+E15</f>
        <v>0</v>
      </c>
      <c r="D15" s="469">
        <f>+D16+D19+D22</f>
        <v>0</v>
      </c>
      <c r="E15" s="469">
        <f>+E16+E19+E22</f>
        <v>0</v>
      </c>
      <c r="F15" s="469">
        <f>+F16+F19+F22</f>
        <v>0</v>
      </c>
      <c r="G15" s="469">
        <f>+G16+G19+G22</f>
        <v>0</v>
      </c>
      <c r="H15" s="469">
        <f>+H16+H19+H22</f>
        <v>0</v>
      </c>
      <c r="I15" s="469">
        <f>+J15+K15</f>
        <v>0</v>
      </c>
      <c r="J15" s="469">
        <f>+J16+J19+J22</f>
        <v>0</v>
      </c>
      <c r="K15" s="469">
        <f>+L15+M15</f>
        <v>0</v>
      </c>
      <c r="L15" s="469"/>
      <c r="M15" s="469">
        <f>+M16+M19+M22</f>
        <v>0</v>
      </c>
      <c r="N15" s="469">
        <f>+N16+N19+N22</f>
        <v>0</v>
      </c>
      <c r="O15" s="464"/>
    </row>
    <row r="16" spans="1:15" s="391" customFormat="1" ht="21">
      <c r="A16" s="470"/>
      <c r="B16" s="471"/>
      <c r="C16" s="472">
        <f>+D16+E16</f>
        <v>0</v>
      </c>
      <c r="D16" s="472">
        <f>SUM(D17:D18)</f>
        <v>0</v>
      </c>
      <c r="E16" s="472">
        <f>SUM(E17:E18)</f>
        <v>0</v>
      </c>
      <c r="F16" s="472">
        <f>SUM(F17:F18)</f>
        <v>0</v>
      </c>
      <c r="G16" s="472">
        <f>SUM(G17:G18)</f>
        <v>0</v>
      </c>
      <c r="H16" s="472">
        <f>SUM(H17:H18)</f>
        <v>0</v>
      </c>
      <c r="I16" s="472">
        <f>+J16+K16</f>
        <v>0</v>
      </c>
      <c r="J16" s="472">
        <f>SUM(J17:J18)</f>
        <v>0</v>
      </c>
      <c r="K16" s="472">
        <f>+L16+M16+N16</f>
        <v>0</v>
      </c>
      <c r="L16" s="472"/>
      <c r="M16" s="472">
        <f>SUM(M17:M18)</f>
        <v>0</v>
      </c>
      <c r="N16" s="472">
        <f>SUM(N17:N18)</f>
        <v>0</v>
      </c>
      <c r="O16" s="473"/>
    </row>
    <row r="17" spans="1:15" s="391" customFormat="1" ht="21">
      <c r="A17" s="155"/>
      <c r="B17" s="475"/>
      <c r="C17" s="145">
        <f>+D17+E17</f>
        <v>0</v>
      </c>
      <c r="D17" s="145"/>
      <c r="E17" s="145"/>
      <c r="F17" s="145"/>
      <c r="G17" s="145"/>
      <c r="H17" s="145"/>
      <c r="I17" s="145">
        <f>+J17+K17</f>
        <v>0</v>
      </c>
      <c r="J17" s="145"/>
      <c r="K17" s="145">
        <f>+L17+M17+N17</f>
        <v>0</v>
      </c>
      <c r="L17" s="145"/>
      <c r="M17" s="145"/>
      <c r="N17" s="145"/>
      <c r="O17" s="464"/>
    </row>
    <row r="18" spans="1:15" s="455" customFormat="1" ht="21">
      <c r="A18" s="155"/>
      <c r="B18" s="475"/>
      <c r="C18" s="145">
        <f t="shared" ref="C18:C26" si="0">+D18+E18</f>
        <v>0</v>
      </c>
      <c r="D18" s="145"/>
      <c r="E18" s="145"/>
      <c r="F18" s="145"/>
      <c r="G18" s="145"/>
      <c r="H18" s="145"/>
      <c r="I18" s="145">
        <f t="shared" ref="I18:I26" si="1">+J18+K18</f>
        <v>0</v>
      </c>
      <c r="J18" s="145"/>
      <c r="K18" s="145">
        <f t="shared" ref="K18:K26" si="2">+L18+M18+N18</f>
        <v>0</v>
      </c>
      <c r="L18" s="145"/>
      <c r="M18" s="145"/>
      <c r="N18" s="145"/>
      <c r="O18" s="464"/>
    </row>
    <row r="19" spans="1:15" ht="21">
      <c r="A19" s="470"/>
      <c r="B19" s="471"/>
      <c r="C19" s="145">
        <f t="shared" si="0"/>
        <v>0</v>
      </c>
      <c r="D19" s="145"/>
      <c r="E19" s="145"/>
      <c r="F19" s="145"/>
      <c r="G19" s="145"/>
      <c r="H19" s="145"/>
      <c r="I19" s="145">
        <f t="shared" si="1"/>
        <v>0</v>
      </c>
      <c r="J19" s="145"/>
      <c r="K19" s="145">
        <f t="shared" si="2"/>
        <v>0</v>
      </c>
      <c r="L19" s="145"/>
      <c r="M19" s="145"/>
      <c r="N19" s="145"/>
      <c r="O19" s="473"/>
    </row>
    <row r="20" spans="1:15" s="456" customFormat="1" ht="21">
      <c r="A20" s="155"/>
      <c r="B20" s="475"/>
      <c r="C20" s="145">
        <f t="shared" si="0"/>
        <v>0</v>
      </c>
      <c r="D20" s="145"/>
      <c r="E20" s="145"/>
      <c r="F20" s="145"/>
      <c r="G20" s="145"/>
      <c r="H20" s="145"/>
      <c r="I20" s="145">
        <f t="shared" si="1"/>
        <v>0</v>
      </c>
      <c r="J20" s="145"/>
      <c r="K20" s="145">
        <f t="shared" si="2"/>
        <v>0</v>
      </c>
      <c r="L20" s="145"/>
      <c r="M20" s="145"/>
      <c r="N20" s="145"/>
      <c r="O20" s="477"/>
    </row>
    <row r="21" spans="1:15" s="456" customFormat="1" ht="21">
      <c r="A21" s="155"/>
      <c r="B21" s="475"/>
      <c r="C21" s="145">
        <f t="shared" si="0"/>
        <v>0</v>
      </c>
      <c r="D21" s="145"/>
      <c r="E21" s="145"/>
      <c r="F21" s="145"/>
      <c r="G21" s="145"/>
      <c r="H21" s="145"/>
      <c r="I21" s="145">
        <f t="shared" si="1"/>
        <v>0</v>
      </c>
      <c r="J21" s="145"/>
      <c r="K21" s="145">
        <f t="shared" si="2"/>
        <v>0</v>
      </c>
      <c r="L21" s="145"/>
      <c r="M21" s="145"/>
      <c r="N21" s="145"/>
      <c r="O21" s="477"/>
    </row>
    <row r="22" spans="1:15" ht="21">
      <c r="A22" s="470"/>
      <c r="B22" s="471"/>
      <c r="C22" s="145">
        <f t="shared" si="0"/>
        <v>0</v>
      </c>
      <c r="D22" s="145"/>
      <c r="E22" s="145"/>
      <c r="F22" s="145"/>
      <c r="G22" s="145"/>
      <c r="H22" s="145"/>
      <c r="I22" s="145">
        <f t="shared" si="1"/>
        <v>0</v>
      </c>
      <c r="J22" s="145"/>
      <c r="K22" s="145">
        <f t="shared" si="2"/>
        <v>0</v>
      </c>
      <c r="L22" s="145"/>
      <c r="M22" s="145"/>
      <c r="N22" s="145"/>
      <c r="O22" s="478"/>
    </row>
    <row r="23" spans="1:15" ht="21">
      <c r="A23" s="158"/>
      <c r="B23" s="475"/>
      <c r="C23" s="145">
        <f t="shared" si="0"/>
        <v>0</v>
      </c>
      <c r="D23" s="145"/>
      <c r="E23" s="145"/>
      <c r="F23" s="145"/>
      <c r="G23" s="145"/>
      <c r="H23" s="145"/>
      <c r="I23" s="145">
        <f t="shared" si="1"/>
        <v>0</v>
      </c>
      <c r="J23" s="145"/>
      <c r="K23" s="145">
        <f t="shared" si="2"/>
        <v>0</v>
      </c>
      <c r="L23" s="145"/>
      <c r="M23" s="145"/>
      <c r="N23" s="145"/>
      <c r="O23" s="475"/>
    </row>
    <row r="24" spans="1:15" ht="21">
      <c r="A24" s="158"/>
      <c r="B24" s="475"/>
      <c r="C24" s="145">
        <f t="shared" si="0"/>
        <v>0</v>
      </c>
      <c r="D24" s="145"/>
      <c r="E24" s="145"/>
      <c r="F24" s="145"/>
      <c r="G24" s="145"/>
      <c r="H24" s="145"/>
      <c r="I24" s="145">
        <f t="shared" si="1"/>
        <v>0</v>
      </c>
      <c r="J24" s="145"/>
      <c r="K24" s="145">
        <f t="shared" si="2"/>
        <v>0</v>
      </c>
      <c r="L24" s="145"/>
      <c r="M24" s="145"/>
      <c r="N24" s="145"/>
      <c r="O24" s="475"/>
    </row>
    <row r="25" spans="1:15" ht="21">
      <c r="A25" s="158"/>
      <c r="B25" s="475"/>
      <c r="C25" s="145">
        <f t="shared" si="0"/>
        <v>0</v>
      </c>
      <c r="D25" s="145"/>
      <c r="E25" s="145"/>
      <c r="F25" s="145"/>
      <c r="G25" s="145"/>
      <c r="H25" s="145"/>
      <c r="I25" s="145">
        <f t="shared" si="1"/>
        <v>0</v>
      </c>
      <c r="J25" s="145"/>
      <c r="K25" s="145">
        <f t="shared" si="2"/>
        <v>0</v>
      </c>
      <c r="L25" s="145"/>
      <c r="M25" s="145"/>
      <c r="N25" s="145"/>
      <c r="O25" s="475"/>
    </row>
    <row r="26" spans="1:15" ht="21">
      <c r="A26" s="481"/>
      <c r="B26" s="482"/>
      <c r="C26" s="145">
        <f t="shared" si="0"/>
        <v>0</v>
      </c>
      <c r="D26" s="145"/>
      <c r="E26" s="145"/>
      <c r="F26" s="145"/>
      <c r="G26" s="145"/>
      <c r="H26" s="145"/>
      <c r="I26" s="145">
        <f t="shared" si="1"/>
        <v>0</v>
      </c>
      <c r="J26" s="145"/>
      <c r="K26" s="145">
        <f t="shared" si="2"/>
        <v>0</v>
      </c>
      <c r="L26" s="145"/>
      <c r="M26" s="145"/>
      <c r="N26" s="145"/>
      <c r="O26" s="482"/>
    </row>
  </sheetData>
  <mergeCells count="9">
    <mergeCell ref="A11:A14"/>
    <mergeCell ref="C11:H11"/>
    <mergeCell ref="I11:N11"/>
    <mergeCell ref="C12:E12"/>
    <mergeCell ref="F12:H12"/>
    <mergeCell ref="I12:N12"/>
    <mergeCell ref="I13:I14"/>
    <mergeCell ref="J13:J14"/>
    <mergeCell ref="K13:N13"/>
  </mergeCells>
  <pageMargins left="0.42" right="0.28000000000000003" top="0.79" bottom="0.72" header="0.5" footer="0.52"/>
  <pageSetup paperSize="9" scale="77" fitToHeight="0" orientation="landscape" horizontalDpi="360" r:id="rId1"/>
  <headerFooter alignWithMargins="0">
    <oddFooter>&amp;R&amp;10&amp;F/&amp;A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3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11" sqref="K11"/>
    </sheetView>
  </sheetViews>
  <sheetFormatPr defaultColWidth="9" defaultRowHeight="21.75"/>
  <cols>
    <col min="1" max="1" width="51.7109375" style="772" customWidth="1"/>
    <col min="2" max="2" width="15.28515625" style="818" bestFit="1" customWidth="1"/>
    <col min="3" max="3" width="15" style="818" customWidth="1"/>
    <col min="4" max="4" width="15.5703125" style="818" customWidth="1"/>
    <col min="5" max="5" width="17.42578125" style="818" bestFit="1" customWidth="1"/>
    <col min="6" max="6" width="3" style="772" customWidth="1"/>
    <col min="7" max="7" width="8.28515625" style="775" customWidth="1"/>
    <col min="8" max="8" width="8.28515625" style="776" customWidth="1"/>
    <col min="9" max="9" width="8.28515625" style="775" customWidth="1"/>
    <col min="10" max="10" width="8.28515625" style="776" customWidth="1"/>
    <col min="11" max="16384" width="9" style="772"/>
  </cols>
  <sheetData>
    <row r="1" spans="1:10" ht="23.25">
      <c r="A1" s="768" t="s">
        <v>534</v>
      </c>
      <c r="B1" s="768"/>
      <c r="C1" s="768"/>
      <c r="D1" s="768"/>
      <c r="E1" s="768"/>
      <c r="F1" s="769"/>
      <c r="G1" s="770"/>
      <c r="H1" s="771"/>
      <c r="I1" s="770"/>
      <c r="J1" s="771"/>
    </row>
    <row r="2" spans="1:10" ht="23.25">
      <c r="A2" s="773"/>
      <c r="B2" s="774"/>
      <c r="C2" s="774"/>
      <c r="D2" s="774"/>
      <c r="E2" s="774"/>
    </row>
    <row r="3" spans="1:10" s="779" customFormat="1" ht="24.75">
      <c r="A3" s="777"/>
      <c r="B3" s="1076" t="s">
        <v>498</v>
      </c>
      <c r="C3" s="1076"/>
      <c r="D3" s="1076"/>
      <c r="E3" s="778" t="s">
        <v>535</v>
      </c>
      <c r="G3" s="1077" t="s">
        <v>536</v>
      </c>
      <c r="H3" s="1077"/>
      <c r="I3" s="1077"/>
      <c r="J3" s="1077"/>
    </row>
    <row r="4" spans="1:10" s="782" customFormat="1" ht="37.5">
      <c r="A4" s="780" t="s">
        <v>409</v>
      </c>
      <c r="B4" s="781" t="s">
        <v>410</v>
      </c>
      <c r="C4" s="781" t="s">
        <v>411</v>
      </c>
      <c r="D4" s="781" t="s">
        <v>412</v>
      </c>
      <c r="E4" s="781" t="s">
        <v>410</v>
      </c>
      <c r="G4" s="1078" t="s">
        <v>413</v>
      </c>
      <c r="H4" s="1078"/>
      <c r="I4" s="1078" t="s">
        <v>414</v>
      </c>
      <c r="J4" s="1078"/>
    </row>
    <row r="5" spans="1:10" s="782" customFormat="1" ht="24.75">
      <c r="A5" s="783"/>
      <c r="B5" s="784"/>
      <c r="C5" s="784"/>
      <c r="D5" s="784"/>
      <c r="E5" s="784"/>
      <c r="G5" s="785" t="s">
        <v>127</v>
      </c>
      <c r="H5" s="786" t="s">
        <v>415</v>
      </c>
      <c r="I5" s="785" t="s">
        <v>127</v>
      </c>
      <c r="J5" s="786" t="s">
        <v>415</v>
      </c>
    </row>
    <row r="6" spans="1:10" s="793" customFormat="1" ht="24.75">
      <c r="A6" s="787" t="s">
        <v>416</v>
      </c>
      <c r="B6" s="788">
        <f>+B7+B26+B31</f>
        <v>0</v>
      </c>
      <c r="C6" s="788">
        <f>+C7+C26+C31</f>
        <v>0</v>
      </c>
      <c r="D6" s="788">
        <f>+D7+D26+D31</f>
        <v>0</v>
      </c>
      <c r="E6" s="788">
        <f>+E7+E26+E31</f>
        <v>0</v>
      </c>
      <c r="F6" s="789"/>
      <c r="G6" s="790">
        <f t="shared" ref="G6:I6" si="0">+G7+G26+G31</f>
        <v>0</v>
      </c>
      <c r="H6" s="791" t="e">
        <f>+G6/B6</f>
        <v>#DIV/0!</v>
      </c>
      <c r="I6" s="790">
        <f t="shared" si="0"/>
        <v>0</v>
      </c>
      <c r="J6" s="792" t="e">
        <f>+I6/B6</f>
        <v>#DIV/0!</v>
      </c>
    </row>
    <row r="7" spans="1:10" s="793" customFormat="1" ht="24" customHeight="1">
      <c r="A7" s="794" t="s">
        <v>417</v>
      </c>
      <c r="B7" s="795">
        <f t="shared" ref="B7:E7" si="1">+B8+B13</f>
        <v>0</v>
      </c>
      <c r="C7" s="795">
        <f t="shared" si="1"/>
        <v>0</v>
      </c>
      <c r="D7" s="795">
        <f t="shared" si="1"/>
        <v>0</v>
      </c>
      <c r="E7" s="795">
        <f t="shared" si="1"/>
        <v>0</v>
      </c>
      <c r="F7" s="796"/>
      <c r="G7" s="790">
        <f t="shared" ref="G7:I7" si="2">+G8+G13</f>
        <v>0</v>
      </c>
      <c r="H7" s="791" t="e">
        <f t="shared" ref="H7:H36" si="3">+G7/B7</f>
        <v>#DIV/0!</v>
      </c>
      <c r="I7" s="790">
        <f t="shared" si="2"/>
        <v>0</v>
      </c>
      <c r="J7" s="792" t="e">
        <f t="shared" ref="J7:J36" si="4">+I7/B7</f>
        <v>#DIV/0!</v>
      </c>
    </row>
    <row r="8" spans="1:10" s="779" customFormat="1" ht="24" customHeight="1">
      <c r="A8" s="797" t="s">
        <v>418</v>
      </c>
      <c r="B8" s="798">
        <f>+B9</f>
        <v>0</v>
      </c>
      <c r="C8" s="798">
        <f t="shared" ref="C8:I8" si="5">+C9</f>
        <v>0</v>
      </c>
      <c r="D8" s="798">
        <f t="shared" si="5"/>
        <v>0</v>
      </c>
      <c r="E8" s="798">
        <f t="shared" si="5"/>
        <v>0</v>
      </c>
      <c r="F8" s="799"/>
      <c r="G8" s="800">
        <f>+G9</f>
        <v>0</v>
      </c>
      <c r="H8" s="1014" t="e">
        <f>+G8/B8</f>
        <v>#DIV/0!</v>
      </c>
      <c r="I8" s="800">
        <f t="shared" si="5"/>
        <v>0</v>
      </c>
      <c r="J8" s="792" t="e">
        <f t="shared" si="4"/>
        <v>#DIV/0!</v>
      </c>
    </row>
    <row r="9" spans="1:10" s="779" customFormat="1" ht="24" customHeight="1">
      <c r="A9" s="801" t="s">
        <v>419</v>
      </c>
      <c r="B9" s="802">
        <f>SUM(B10:B12)</f>
        <v>0</v>
      </c>
      <c r="C9" s="802">
        <f t="shared" ref="C9" si="6">SUM(C10:C12)</f>
        <v>0</v>
      </c>
      <c r="D9" s="802">
        <f>SUM(D10:D12)</f>
        <v>0</v>
      </c>
      <c r="E9" s="802">
        <f>SUM(E10:E12)</f>
        <v>0</v>
      </c>
      <c r="F9" s="803"/>
      <c r="G9" s="804">
        <f>SUM(G10:G12)</f>
        <v>0</v>
      </c>
      <c r="H9" s="791" t="e">
        <f t="shared" si="3"/>
        <v>#DIV/0!</v>
      </c>
      <c r="I9" s="804">
        <f t="shared" ref="I9" si="7">SUM(I10:I12)</f>
        <v>0</v>
      </c>
      <c r="J9" s="792" t="e">
        <f t="shared" si="4"/>
        <v>#DIV/0!</v>
      </c>
    </row>
    <row r="10" spans="1:10" s="779" customFormat="1" ht="24" customHeight="1">
      <c r="A10" s="805" t="s">
        <v>420</v>
      </c>
      <c r="B10" s="802"/>
      <c r="C10" s="802"/>
      <c r="D10" s="802"/>
      <c r="E10" s="802"/>
      <c r="G10" s="806">
        <f>+C10-B10</f>
        <v>0</v>
      </c>
      <c r="H10" s="791" t="e">
        <f t="shared" si="3"/>
        <v>#DIV/0!</v>
      </c>
      <c r="I10" s="806">
        <f>+D10-B10</f>
        <v>0</v>
      </c>
      <c r="J10" s="792" t="e">
        <f t="shared" si="4"/>
        <v>#DIV/0!</v>
      </c>
    </row>
    <row r="11" spans="1:10" s="779" customFormat="1" ht="24" customHeight="1">
      <c r="A11" s="805" t="s">
        <v>421</v>
      </c>
      <c r="B11" s="802"/>
      <c r="C11" s="802"/>
      <c r="D11" s="802"/>
      <c r="E11" s="802"/>
      <c r="G11" s="806">
        <f t="shared" ref="G11:G12" si="8">+C11-B11</f>
        <v>0</v>
      </c>
      <c r="H11" s="791" t="e">
        <f t="shared" si="3"/>
        <v>#DIV/0!</v>
      </c>
      <c r="I11" s="806">
        <f t="shared" ref="I11:I12" si="9">+D11-B11</f>
        <v>0</v>
      </c>
      <c r="J11" s="792" t="e">
        <f t="shared" si="4"/>
        <v>#DIV/0!</v>
      </c>
    </row>
    <row r="12" spans="1:10" s="779" customFormat="1" ht="24.75">
      <c r="A12" s="805" t="s">
        <v>392</v>
      </c>
      <c r="B12" s="802"/>
      <c r="C12" s="802"/>
      <c r="D12" s="802"/>
      <c r="E12" s="802"/>
      <c r="G12" s="806">
        <f t="shared" si="8"/>
        <v>0</v>
      </c>
      <c r="H12" s="791" t="e">
        <f t="shared" si="3"/>
        <v>#DIV/0!</v>
      </c>
      <c r="I12" s="806">
        <f t="shared" si="9"/>
        <v>0</v>
      </c>
      <c r="J12" s="792" t="e">
        <f t="shared" si="4"/>
        <v>#DIV/0!</v>
      </c>
    </row>
    <row r="13" spans="1:10" s="779" customFormat="1" ht="24" customHeight="1">
      <c r="A13" s="797" t="s">
        <v>422</v>
      </c>
      <c r="B13" s="798">
        <f>+B14+B20</f>
        <v>0</v>
      </c>
      <c r="C13" s="798">
        <f t="shared" ref="C13:E13" si="10">+C14+C20</f>
        <v>0</v>
      </c>
      <c r="D13" s="798">
        <f t="shared" si="10"/>
        <v>0</v>
      </c>
      <c r="E13" s="798">
        <f t="shared" si="10"/>
        <v>0</v>
      </c>
      <c r="F13" s="799"/>
      <c r="G13" s="800">
        <f t="shared" ref="G13:I13" si="11">+G14+G20</f>
        <v>0</v>
      </c>
      <c r="H13" s="791" t="e">
        <f t="shared" si="3"/>
        <v>#DIV/0!</v>
      </c>
      <c r="I13" s="800">
        <f t="shared" si="11"/>
        <v>0</v>
      </c>
      <c r="J13" s="792" t="e">
        <f t="shared" si="4"/>
        <v>#DIV/0!</v>
      </c>
    </row>
    <row r="14" spans="1:10" s="779" customFormat="1" ht="24" customHeight="1">
      <c r="A14" s="801" t="s">
        <v>419</v>
      </c>
      <c r="B14" s="807">
        <f t="shared" ref="B14:E14" si="12">SUM(B15:B19)</f>
        <v>0</v>
      </c>
      <c r="C14" s="807">
        <f t="shared" si="12"/>
        <v>0</v>
      </c>
      <c r="D14" s="807">
        <f t="shared" si="12"/>
        <v>0</v>
      </c>
      <c r="E14" s="807">
        <f t="shared" si="12"/>
        <v>0</v>
      </c>
      <c r="F14" s="808"/>
      <c r="G14" s="809">
        <f t="shared" ref="G14:I14" si="13">SUM(G15:G19)</f>
        <v>0</v>
      </c>
      <c r="H14" s="791" t="e">
        <f t="shared" si="3"/>
        <v>#DIV/0!</v>
      </c>
      <c r="I14" s="809">
        <f t="shared" si="13"/>
        <v>0</v>
      </c>
      <c r="J14" s="792" t="e">
        <f t="shared" si="4"/>
        <v>#DIV/0!</v>
      </c>
    </row>
    <row r="15" spans="1:10" s="779" customFormat="1" ht="24" customHeight="1">
      <c r="A15" s="805" t="s">
        <v>423</v>
      </c>
      <c r="B15" s="802"/>
      <c r="C15" s="802"/>
      <c r="D15" s="802"/>
      <c r="E15" s="802"/>
      <c r="G15" s="806">
        <f t="shared" ref="G15:G19" si="14">+C15-B15</f>
        <v>0</v>
      </c>
      <c r="H15" s="791" t="e">
        <f t="shared" si="3"/>
        <v>#DIV/0!</v>
      </c>
      <c r="I15" s="806">
        <f t="shared" ref="I15:I19" si="15">+D15-B15</f>
        <v>0</v>
      </c>
      <c r="J15" s="792" t="e">
        <f t="shared" si="4"/>
        <v>#DIV/0!</v>
      </c>
    </row>
    <row r="16" spans="1:10" s="779" customFormat="1" ht="24" customHeight="1">
      <c r="A16" s="805" t="s">
        <v>424</v>
      </c>
      <c r="B16" s="802"/>
      <c r="C16" s="802"/>
      <c r="D16" s="802"/>
      <c r="E16" s="802"/>
      <c r="G16" s="806">
        <f t="shared" si="14"/>
        <v>0</v>
      </c>
      <c r="H16" s="791" t="e">
        <f t="shared" si="3"/>
        <v>#DIV/0!</v>
      </c>
      <c r="I16" s="806">
        <f t="shared" si="15"/>
        <v>0</v>
      </c>
      <c r="J16" s="792" t="e">
        <f t="shared" si="4"/>
        <v>#DIV/0!</v>
      </c>
    </row>
    <row r="17" spans="1:10" s="779" customFormat="1" ht="24" customHeight="1">
      <c r="A17" s="805" t="s">
        <v>420</v>
      </c>
      <c r="B17" s="802"/>
      <c r="C17" s="802"/>
      <c r="D17" s="802"/>
      <c r="E17" s="802"/>
      <c r="G17" s="806">
        <f t="shared" si="14"/>
        <v>0</v>
      </c>
      <c r="H17" s="791" t="e">
        <f t="shared" si="3"/>
        <v>#DIV/0!</v>
      </c>
      <c r="I17" s="806">
        <f t="shared" si="15"/>
        <v>0</v>
      </c>
      <c r="J17" s="792" t="e">
        <f t="shared" si="4"/>
        <v>#DIV/0!</v>
      </c>
    </row>
    <row r="18" spans="1:10" s="779" customFormat="1" ht="24" customHeight="1">
      <c r="A18" s="805" t="s">
        <v>421</v>
      </c>
      <c r="B18" s="802"/>
      <c r="C18" s="802"/>
      <c r="D18" s="802"/>
      <c r="E18" s="802"/>
      <c r="G18" s="806">
        <f t="shared" si="14"/>
        <v>0</v>
      </c>
      <c r="H18" s="791" t="e">
        <f t="shared" si="3"/>
        <v>#DIV/0!</v>
      </c>
      <c r="I18" s="806">
        <f t="shared" si="15"/>
        <v>0</v>
      </c>
      <c r="J18" s="792" t="e">
        <f t="shared" si="4"/>
        <v>#DIV/0!</v>
      </c>
    </row>
    <row r="19" spans="1:10" s="779" customFormat="1" ht="24" customHeight="1">
      <c r="A19" s="805" t="s">
        <v>392</v>
      </c>
      <c r="B19" s="802"/>
      <c r="C19" s="802"/>
      <c r="D19" s="802"/>
      <c r="E19" s="802"/>
      <c r="G19" s="806">
        <f t="shared" si="14"/>
        <v>0</v>
      </c>
      <c r="H19" s="791" t="e">
        <f t="shared" si="3"/>
        <v>#DIV/0!</v>
      </c>
      <c r="I19" s="806">
        <f t="shared" si="15"/>
        <v>0</v>
      </c>
      <c r="J19" s="792" t="e">
        <f t="shared" si="4"/>
        <v>#DIV/0!</v>
      </c>
    </row>
    <row r="20" spans="1:10" s="779" customFormat="1" ht="24" customHeight="1">
      <c r="A20" s="801" t="s">
        <v>425</v>
      </c>
      <c r="B20" s="807">
        <f>SUM(B21:B25)</f>
        <v>0</v>
      </c>
      <c r="C20" s="807">
        <f t="shared" ref="C20:I20" si="16">SUM(C21:C25)</f>
        <v>0</v>
      </c>
      <c r="D20" s="807">
        <f t="shared" si="16"/>
        <v>0</v>
      </c>
      <c r="E20" s="807">
        <f t="shared" si="16"/>
        <v>0</v>
      </c>
      <c r="F20" s="808"/>
      <c r="G20" s="809">
        <f t="shared" si="16"/>
        <v>0</v>
      </c>
      <c r="H20" s="791" t="e">
        <f t="shared" si="3"/>
        <v>#DIV/0!</v>
      </c>
      <c r="I20" s="809">
        <f t="shared" si="16"/>
        <v>0</v>
      </c>
      <c r="J20" s="792" t="e">
        <f t="shared" si="4"/>
        <v>#DIV/0!</v>
      </c>
    </row>
    <row r="21" spans="1:10" s="779" customFormat="1" ht="24" customHeight="1">
      <c r="A21" s="805" t="s">
        <v>423</v>
      </c>
      <c r="B21" s="802"/>
      <c r="C21" s="802"/>
      <c r="D21" s="802"/>
      <c r="E21" s="802"/>
      <c r="G21" s="806">
        <f t="shared" ref="G21:G25" si="17">+C21-B21</f>
        <v>0</v>
      </c>
      <c r="H21" s="791" t="e">
        <f t="shared" si="3"/>
        <v>#DIV/0!</v>
      </c>
      <c r="I21" s="806">
        <f t="shared" ref="I21:I25" si="18">+D21-B21</f>
        <v>0</v>
      </c>
      <c r="J21" s="792" t="e">
        <f t="shared" si="4"/>
        <v>#DIV/0!</v>
      </c>
    </row>
    <row r="22" spans="1:10" s="779" customFormat="1" ht="24" customHeight="1">
      <c r="A22" s="805" t="s">
        <v>424</v>
      </c>
      <c r="B22" s="802"/>
      <c r="C22" s="802"/>
      <c r="D22" s="802"/>
      <c r="E22" s="802"/>
      <c r="G22" s="806">
        <f t="shared" si="17"/>
        <v>0</v>
      </c>
      <c r="H22" s="791" t="e">
        <f t="shared" si="3"/>
        <v>#DIV/0!</v>
      </c>
      <c r="I22" s="806">
        <f t="shared" si="18"/>
        <v>0</v>
      </c>
      <c r="J22" s="792" t="e">
        <f t="shared" si="4"/>
        <v>#DIV/0!</v>
      </c>
    </row>
    <row r="23" spans="1:10" s="779" customFormat="1" ht="24" customHeight="1">
      <c r="A23" s="805" t="s">
        <v>420</v>
      </c>
      <c r="B23" s="802"/>
      <c r="C23" s="802"/>
      <c r="D23" s="802"/>
      <c r="E23" s="802"/>
      <c r="G23" s="806">
        <f t="shared" si="17"/>
        <v>0</v>
      </c>
      <c r="H23" s="791" t="e">
        <f t="shared" si="3"/>
        <v>#DIV/0!</v>
      </c>
      <c r="I23" s="806">
        <f t="shared" si="18"/>
        <v>0</v>
      </c>
      <c r="J23" s="792" t="e">
        <f t="shared" si="4"/>
        <v>#DIV/0!</v>
      </c>
    </row>
    <row r="24" spans="1:10" s="779" customFormat="1" ht="24" customHeight="1">
      <c r="A24" s="805" t="s">
        <v>421</v>
      </c>
      <c r="B24" s="802"/>
      <c r="C24" s="802"/>
      <c r="D24" s="802"/>
      <c r="E24" s="802"/>
      <c r="G24" s="806">
        <f t="shared" si="17"/>
        <v>0</v>
      </c>
      <c r="H24" s="791" t="e">
        <f t="shared" si="3"/>
        <v>#DIV/0!</v>
      </c>
      <c r="I24" s="806">
        <f t="shared" si="18"/>
        <v>0</v>
      </c>
      <c r="J24" s="792" t="e">
        <f t="shared" si="4"/>
        <v>#DIV/0!</v>
      </c>
    </row>
    <row r="25" spans="1:10" s="779" customFormat="1" ht="24" customHeight="1">
      <c r="A25" s="805" t="s">
        <v>392</v>
      </c>
      <c r="B25" s="802"/>
      <c r="C25" s="802"/>
      <c r="D25" s="802"/>
      <c r="E25" s="802"/>
      <c r="G25" s="806">
        <f t="shared" si="17"/>
        <v>0</v>
      </c>
      <c r="H25" s="791" t="e">
        <f t="shared" si="3"/>
        <v>#DIV/0!</v>
      </c>
      <c r="I25" s="806">
        <f t="shared" si="18"/>
        <v>0</v>
      </c>
      <c r="J25" s="792" t="e">
        <f t="shared" si="4"/>
        <v>#DIV/0!</v>
      </c>
    </row>
    <row r="26" spans="1:10" s="793" customFormat="1" ht="24" customHeight="1">
      <c r="A26" s="794" t="s">
        <v>426</v>
      </c>
      <c r="B26" s="795">
        <f>+B27</f>
        <v>0</v>
      </c>
      <c r="C26" s="795">
        <f t="shared" ref="C26:E26" si="19">+C27</f>
        <v>0</v>
      </c>
      <c r="D26" s="795">
        <f t="shared" si="19"/>
        <v>0</v>
      </c>
      <c r="E26" s="795">
        <f t="shared" si="19"/>
        <v>0</v>
      </c>
      <c r="F26" s="796"/>
      <c r="G26" s="790">
        <f t="shared" ref="G26" si="20">+G27</f>
        <v>0</v>
      </c>
      <c r="H26" s="791" t="e">
        <f t="shared" si="3"/>
        <v>#DIV/0!</v>
      </c>
      <c r="I26" s="790">
        <f t="shared" ref="I26" si="21">+I27</f>
        <v>0</v>
      </c>
      <c r="J26" s="792" t="e">
        <f t="shared" si="4"/>
        <v>#DIV/0!</v>
      </c>
    </row>
    <row r="27" spans="1:10" s="779" customFormat="1" ht="24" customHeight="1">
      <c r="A27" s="801" t="s">
        <v>419</v>
      </c>
      <c r="B27" s="802">
        <f>SUM(B28:B30)</f>
        <v>0</v>
      </c>
      <c r="C27" s="802">
        <f t="shared" ref="C27:E27" si="22">SUM(C28:C30)</f>
        <v>0</v>
      </c>
      <c r="D27" s="802">
        <f>SUM(D28:D30)</f>
        <v>0</v>
      </c>
      <c r="E27" s="802">
        <f t="shared" si="22"/>
        <v>0</v>
      </c>
      <c r="F27" s="803"/>
      <c r="G27" s="804">
        <f t="shared" ref="G27:I27" si="23">SUM(G28:G30)</f>
        <v>0</v>
      </c>
      <c r="H27" s="791" t="e">
        <f t="shared" si="3"/>
        <v>#DIV/0!</v>
      </c>
      <c r="I27" s="804">
        <f t="shared" si="23"/>
        <v>0</v>
      </c>
      <c r="J27" s="792" t="e">
        <f t="shared" si="4"/>
        <v>#DIV/0!</v>
      </c>
    </row>
    <row r="28" spans="1:10" s="779" customFormat="1" ht="24" customHeight="1">
      <c r="A28" s="805" t="s">
        <v>423</v>
      </c>
      <c r="B28" s="802"/>
      <c r="C28" s="802"/>
      <c r="D28" s="802"/>
      <c r="E28" s="802"/>
      <c r="G28" s="806">
        <f t="shared" ref="G28:G30" si="24">+C28-B28</f>
        <v>0</v>
      </c>
      <c r="H28" s="791" t="e">
        <f t="shared" si="3"/>
        <v>#DIV/0!</v>
      </c>
      <c r="I28" s="806">
        <f t="shared" ref="I28:I30" si="25">+D28-B28</f>
        <v>0</v>
      </c>
      <c r="J28" s="792" t="e">
        <f t="shared" si="4"/>
        <v>#DIV/0!</v>
      </c>
    </row>
    <row r="29" spans="1:10" s="779" customFormat="1" ht="24" customHeight="1">
      <c r="A29" s="805" t="s">
        <v>424</v>
      </c>
      <c r="B29" s="802"/>
      <c r="C29" s="802"/>
      <c r="D29" s="802"/>
      <c r="E29" s="802"/>
      <c r="G29" s="806">
        <f t="shared" si="24"/>
        <v>0</v>
      </c>
      <c r="H29" s="791" t="e">
        <f t="shared" si="3"/>
        <v>#DIV/0!</v>
      </c>
      <c r="I29" s="806">
        <f t="shared" si="25"/>
        <v>0</v>
      </c>
      <c r="J29" s="792" t="e">
        <f t="shared" si="4"/>
        <v>#DIV/0!</v>
      </c>
    </row>
    <row r="30" spans="1:10" s="779" customFormat="1" ht="24" customHeight="1">
      <c r="A30" s="805" t="s">
        <v>392</v>
      </c>
      <c r="B30" s="802"/>
      <c r="C30" s="802"/>
      <c r="D30" s="802"/>
      <c r="E30" s="802"/>
      <c r="G30" s="806">
        <f t="shared" si="24"/>
        <v>0</v>
      </c>
      <c r="H30" s="791" t="e">
        <f t="shared" si="3"/>
        <v>#DIV/0!</v>
      </c>
      <c r="I30" s="806">
        <f t="shared" si="25"/>
        <v>0</v>
      </c>
      <c r="J30" s="792" t="e">
        <f t="shared" si="4"/>
        <v>#DIV/0!</v>
      </c>
    </row>
    <row r="31" spans="1:10" s="793" customFormat="1" ht="24.75">
      <c r="A31" s="794" t="s">
        <v>427</v>
      </c>
      <c r="B31" s="795">
        <f>+B32</f>
        <v>0</v>
      </c>
      <c r="C31" s="795">
        <f t="shared" ref="C31:I31" si="26">+C32</f>
        <v>0</v>
      </c>
      <c r="D31" s="795">
        <f t="shared" si="26"/>
        <v>0</v>
      </c>
      <c r="E31" s="795">
        <f t="shared" si="26"/>
        <v>0</v>
      </c>
      <c r="F31" s="796"/>
      <c r="G31" s="790">
        <f t="shared" si="26"/>
        <v>0</v>
      </c>
      <c r="H31" s="791" t="e">
        <f t="shared" si="3"/>
        <v>#DIV/0!</v>
      </c>
      <c r="I31" s="790">
        <f t="shared" si="26"/>
        <v>0</v>
      </c>
      <c r="J31" s="792" t="e">
        <f t="shared" si="4"/>
        <v>#DIV/0!</v>
      </c>
    </row>
    <row r="32" spans="1:10" s="779" customFormat="1" ht="24" customHeight="1">
      <c r="A32" s="801" t="s">
        <v>419</v>
      </c>
      <c r="B32" s="810">
        <f>SUM(B33:B36)</f>
        <v>0</v>
      </c>
      <c r="C32" s="810">
        <f t="shared" ref="C32:E32" si="27">SUM(C33:C36)</f>
        <v>0</v>
      </c>
      <c r="D32" s="810">
        <f t="shared" si="27"/>
        <v>0</v>
      </c>
      <c r="E32" s="810">
        <f t="shared" si="27"/>
        <v>0</v>
      </c>
      <c r="F32" s="799"/>
      <c r="G32" s="804">
        <f t="shared" ref="G32:I32" si="28">SUM(G33:G36)</f>
        <v>0</v>
      </c>
      <c r="H32" s="791" t="e">
        <f t="shared" si="3"/>
        <v>#DIV/0!</v>
      </c>
      <c r="I32" s="804">
        <f t="shared" si="28"/>
        <v>0</v>
      </c>
      <c r="J32" s="792" t="e">
        <f t="shared" si="4"/>
        <v>#DIV/0!</v>
      </c>
    </row>
    <row r="33" spans="1:10" s="779" customFormat="1" ht="24" customHeight="1">
      <c r="A33" s="811" t="s">
        <v>423</v>
      </c>
      <c r="B33" s="810"/>
      <c r="C33" s="810"/>
      <c r="D33" s="810"/>
      <c r="E33" s="810"/>
      <c r="G33" s="806">
        <f t="shared" ref="G33:G36" si="29">+C33-B33</f>
        <v>0</v>
      </c>
      <c r="H33" s="791" t="e">
        <f t="shared" si="3"/>
        <v>#DIV/0!</v>
      </c>
      <c r="I33" s="806">
        <f t="shared" ref="I33:I36" si="30">+D33-B33</f>
        <v>0</v>
      </c>
      <c r="J33" s="792" t="e">
        <f t="shared" si="4"/>
        <v>#DIV/0!</v>
      </c>
    </row>
    <row r="34" spans="1:10" s="779" customFormat="1" ht="24.75">
      <c r="A34" s="811" t="s">
        <v>424</v>
      </c>
      <c r="B34" s="810"/>
      <c r="C34" s="810"/>
      <c r="D34" s="810"/>
      <c r="E34" s="810"/>
      <c r="G34" s="806">
        <f t="shared" si="29"/>
        <v>0</v>
      </c>
      <c r="H34" s="791" t="e">
        <f t="shared" si="3"/>
        <v>#DIV/0!</v>
      </c>
      <c r="I34" s="806">
        <f t="shared" si="30"/>
        <v>0</v>
      </c>
      <c r="J34" s="792" t="e">
        <f t="shared" si="4"/>
        <v>#DIV/0!</v>
      </c>
    </row>
    <row r="35" spans="1:10" s="779" customFormat="1" ht="24.75">
      <c r="A35" s="811" t="s">
        <v>420</v>
      </c>
      <c r="B35" s="810"/>
      <c r="C35" s="810"/>
      <c r="D35" s="810"/>
      <c r="E35" s="810"/>
      <c r="G35" s="806">
        <f t="shared" si="29"/>
        <v>0</v>
      </c>
      <c r="H35" s="791" t="e">
        <f t="shared" si="3"/>
        <v>#DIV/0!</v>
      </c>
      <c r="I35" s="806">
        <f t="shared" si="30"/>
        <v>0</v>
      </c>
      <c r="J35" s="792" t="e">
        <f t="shared" si="4"/>
        <v>#DIV/0!</v>
      </c>
    </row>
    <row r="36" spans="1:10" s="779" customFormat="1" ht="24.75">
      <c r="A36" s="812" t="s">
        <v>392</v>
      </c>
      <c r="B36" s="813"/>
      <c r="C36" s="813"/>
      <c r="D36" s="813"/>
      <c r="E36" s="813"/>
      <c r="G36" s="814">
        <f t="shared" si="29"/>
        <v>0</v>
      </c>
      <c r="H36" s="815" t="e">
        <f t="shared" si="3"/>
        <v>#DIV/0!</v>
      </c>
      <c r="I36" s="814">
        <f t="shared" si="30"/>
        <v>0</v>
      </c>
      <c r="J36" s="816" t="e">
        <f t="shared" si="4"/>
        <v>#DIV/0!</v>
      </c>
    </row>
    <row r="38" spans="1:10" ht="23.25">
      <c r="A38" s="817"/>
    </row>
    <row r="39" spans="1:10" ht="23.25">
      <c r="A39" s="817"/>
    </row>
  </sheetData>
  <mergeCells count="4">
    <mergeCell ref="B3:D3"/>
    <mergeCell ref="G3:J3"/>
    <mergeCell ref="G4:H4"/>
    <mergeCell ref="I4:J4"/>
  </mergeCells>
  <pageMargins left="0.19685039370078741" right="0.19685039370078741" top="0.31496062992125984" bottom="0.31496062992125984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AC247"/>
  <sheetViews>
    <sheetView zoomScaleNormal="100" zoomScaleSheetLayoutView="100" workbookViewId="0">
      <pane xSplit="2" ySplit="7" topLeftCell="C152" activePane="bottomRight" state="frozen"/>
      <selection activeCell="H165" sqref="H165"/>
      <selection pane="topRight" activeCell="H165" sqref="H165"/>
      <selection pane="bottomLeft" activeCell="H165" sqref="H165"/>
      <selection pane="bottomRight" activeCell="AC143" sqref="C143:AC161"/>
    </sheetView>
  </sheetViews>
  <sheetFormatPr defaultRowHeight="18.75"/>
  <cols>
    <col min="1" max="1" width="6.7109375" style="821" customWidth="1"/>
    <col min="2" max="2" width="30.42578125" style="821" customWidth="1"/>
    <col min="3" max="3" width="13.140625" style="863" customWidth="1"/>
    <col min="4" max="4" width="12.42578125" style="863" customWidth="1"/>
    <col min="5" max="5" width="11.7109375" style="863" customWidth="1"/>
    <col min="6" max="6" width="12.5703125" style="863" customWidth="1"/>
    <col min="7" max="7" width="12.140625" style="863" customWidth="1"/>
    <col min="8" max="8" width="11.7109375" style="863" customWidth="1"/>
    <col min="9" max="9" width="11.85546875" style="863" customWidth="1"/>
    <col min="10" max="10" width="10.7109375" style="863" customWidth="1"/>
    <col min="11" max="11" width="10.42578125" style="863" customWidth="1"/>
    <col min="12" max="12" width="13.140625" style="863" customWidth="1"/>
    <col min="13" max="13" width="12.42578125" style="863" customWidth="1"/>
    <col min="14" max="14" width="11.7109375" style="863" customWidth="1"/>
    <col min="15" max="15" width="12.5703125" style="863" customWidth="1"/>
    <col min="16" max="16" width="12.140625" style="863" customWidth="1"/>
    <col min="17" max="17" width="11.7109375" style="863" customWidth="1"/>
    <col min="18" max="18" width="11.85546875" style="863" customWidth="1"/>
    <col min="19" max="19" width="10.7109375" style="863" customWidth="1"/>
    <col min="20" max="20" width="9.140625" style="863" bestFit="1" customWidth="1"/>
    <col min="21" max="21" width="13.140625" style="863" customWidth="1"/>
    <col min="22" max="22" width="12.42578125" style="863" customWidth="1"/>
    <col min="23" max="23" width="11.7109375" style="863" customWidth="1"/>
    <col min="24" max="24" width="12.5703125" style="863" customWidth="1"/>
    <col min="25" max="25" width="12.140625" style="863" customWidth="1"/>
    <col min="26" max="26" width="11.7109375" style="863" customWidth="1"/>
    <col min="27" max="27" width="11.85546875" style="863" customWidth="1"/>
    <col min="28" max="28" width="10.7109375" style="863" customWidth="1"/>
    <col min="29" max="29" width="9.140625" style="863" bestFit="1" customWidth="1"/>
    <col min="30" max="264" width="9" style="821"/>
    <col min="265" max="265" width="8.42578125" style="821" customWidth="1"/>
    <col min="266" max="266" width="57.42578125" style="821" customWidth="1"/>
    <col min="267" max="267" width="18.7109375" style="821" bestFit="1" customWidth="1"/>
    <col min="268" max="268" width="17" style="821" customWidth="1"/>
    <col min="269" max="269" width="13.42578125" style="821" bestFit="1" customWidth="1"/>
    <col min="270" max="270" width="10.7109375" style="821" customWidth="1"/>
    <col min="271" max="272" width="11.140625" style="821" customWidth="1"/>
    <col min="273" max="273" width="18.85546875" style="821" customWidth="1"/>
    <col min="274" max="274" width="11.7109375" style="821" bestFit="1" customWidth="1"/>
    <col min="275" max="520" width="9" style="821"/>
    <col min="521" max="521" width="8.42578125" style="821" customWidth="1"/>
    <col min="522" max="522" width="57.42578125" style="821" customWidth="1"/>
    <col min="523" max="523" width="18.7109375" style="821" bestFit="1" customWidth="1"/>
    <col min="524" max="524" width="17" style="821" customWidth="1"/>
    <col min="525" max="525" width="13.42578125" style="821" bestFit="1" customWidth="1"/>
    <col min="526" max="526" width="10.7109375" style="821" customWidth="1"/>
    <col min="527" max="528" width="11.140625" style="821" customWidth="1"/>
    <col min="529" max="529" width="18.85546875" style="821" customWidth="1"/>
    <col min="530" max="530" width="11.7109375" style="821" bestFit="1" customWidth="1"/>
    <col min="531" max="776" width="9" style="821"/>
    <col min="777" max="777" width="8.42578125" style="821" customWidth="1"/>
    <col min="778" max="778" width="57.42578125" style="821" customWidth="1"/>
    <col min="779" max="779" width="18.7109375" style="821" bestFit="1" customWidth="1"/>
    <col min="780" max="780" width="17" style="821" customWidth="1"/>
    <col min="781" max="781" width="13.42578125" style="821" bestFit="1" customWidth="1"/>
    <col min="782" max="782" width="10.7109375" style="821" customWidth="1"/>
    <col min="783" max="784" width="11.140625" style="821" customWidth="1"/>
    <col min="785" max="785" width="18.85546875" style="821" customWidth="1"/>
    <col min="786" max="786" width="11.7109375" style="821" bestFit="1" customWidth="1"/>
    <col min="787" max="1032" width="9" style="821"/>
    <col min="1033" max="1033" width="8.42578125" style="821" customWidth="1"/>
    <col min="1034" max="1034" width="57.42578125" style="821" customWidth="1"/>
    <col min="1035" max="1035" width="18.7109375" style="821" bestFit="1" customWidth="1"/>
    <col min="1036" max="1036" width="17" style="821" customWidth="1"/>
    <col min="1037" max="1037" width="13.42578125" style="821" bestFit="1" customWidth="1"/>
    <col min="1038" max="1038" width="10.7109375" style="821" customWidth="1"/>
    <col min="1039" max="1040" width="11.140625" style="821" customWidth="1"/>
    <col min="1041" max="1041" width="18.85546875" style="821" customWidth="1"/>
    <col min="1042" max="1042" width="11.7109375" style="821" bestFit="1" customWidth="1"/>
    <col min="1043" max="1288" width="9" style="821"/>
    <col min="1289" max="1289" width="8.42578125" style="821" customWidth="1"/>
    <col min="1290" max="1290" width="57.42578125" style="821" customWidth="1"/>
    <col min="1291" max="1291" width="18.7109375" style="821" bestFit="1" customWidth="1"/>
    <col min="1292" max="1292" width="17" style="821" customWidth="1"/>
    <col min="1293" max="1293" width="13.42578125" style="821" bestFit="1" customWidth="1"/>
    <col min="1294" max="1294" width="10.7109375" style="821" customWidth="1"/>
    <col min="1295" max="1296" width="11.140625" style="821" customWidth="1"/>
    <col min="1297" max="1297" width="18.85546875" style="821" customWidth="1"/>
    <col min="1298" max="1298" width="11.7109375" style="821" bestFit="1" customWidth="1"/>
    <col min="1299" max="1544" width="9" style="821"/>
    <col min="1545" max="1545" width="8.42578125" style="821" customWidth="1"/>
    <col min="1546" max="1546" width="57.42578125" style="821" customWidth="1"/>
    <col min="1547" max="1547" width="18.7109375" style="821" bestFit="1" customWidth="1"/>
    <col min="1548" max="1548" width="17" style="821" customWidth="1"/>
    <col min="1549" max="1549" width="13.42578125" style="821" bestFit="1" customWidth="1"/>
    <col min="1550" max="1550" width="10.7109375" style="821" customWidth="1"/>
    <col min="1551" max="1552" width="11.140625" style="821" customWidth="1"/>
    <col min="1553" max="1553" width="18.85546875" style="821" customWidth="1"/>
    <col min="1554" max="1554" width="11.7109375" style="821" bestFit="1" customWidth="1"/>
    <col min="1555" max="1800" width="9" style="821"/>
    <col min="1801" max="1801" width="8.42578125" style="821" customWidth="1"/>
    <col min="1802" max="1802" width="57.42578125" style="821" customWidth="1"/>
    <col min="1803" max="1803" width="18.7109375" style="821" bestFit="1" customWidth="1"/>
    <col min="1804" max="1804" width="17" style="821" customWidth="1"/>
    <col min="1805" max="1805" width="13.42578125" style="821" bestFit="1" customWidth="1"/>
    <col min="1806" max="1806" width="10.7109375" style="821" customWidth="1"/>
    <col min="1807" max="1808" width="11.140625" style="821" customWidth="1"/>
    <col min="1809" max="1809" width="18.85546875" style="821" customWidth="1"/>
    <col min="1810" max="1810" width="11.7109375" style="821" bestFit="1" customWidth="1"/>
    <col min="1811" max="2056" width="9" style="821"/>
    <col min="2057" max="2057" width="8.42578125" style="821" customWidth="1"/>
    <col min="2058" max="2058" width="57.42578125" style="821" customWidth="1"/>
    <col min="2059" max="2059" width="18.7109375" style="821" bestFit="1" customWidth="1"/>
    <col min="2060" max="2060" width="17" style="821" customWidth="1"/>
    <col min="2061" max="2061" width="13.42578125" style="821" bestFit="1" customWidth="1"/>
    <col min="2062" max="2062" width="10.7109375" style="821" customWidth="1"/>
    <col min="2063" max="2064" width="11.140625" style="821" customWidth="1"/>
    <col min="2065" max="2065" width="18.85546875" style="821" customWidth="1"/>
    <col min="2066" max="2066" width="11.7109375" style="821" bestFit="1" customWidth="1"/>
    <col min="2067" max="2312" width="9" style="821"/>
    <col min="2313" max="2313" width="8.42578125" style="821" customWidth="1"/>
    <col min="2314" max="2314" width="57.42578125" style="821" customWidth="1"/>
    <col min="2315" max="2315" width="18.7109375" style="821" bestFit="1" customWidth="1"/>
    <col min="2316" max="2316" width="17" style="821" customWidth="1"/>
    <col min="2317" max="2317" width="13.42578125" style="821" bestFit="1" customWidth="1"/>
    <col min="2318" max="2318" width="10.7109375" style="821" customWidth="1"/>
    <col min="2319" max="2320" width="11.140625" style="821" customWidth="1"/>
    <col min="2321" max="2321" width="18.85546875" style="821" customWidth="1"/>
    <col min="2322" max="2322" width="11.7109375" style="821" bestFit="1" customWidth="1"/>
    <col min="2323" max="2568" width="9" style="821"/>
    <col min="2569" max="2569" width="8.42578125" style="821" customWidth="1"/>
    <col min="2570" max="2570" width="57.42578125" style="821" customWidth="1"/>
    <col min="2571" max="2571" width="18.7109375" style="821" bestFit="1" customWidth="1"/>
    <col min="2572" max="2572" width="17" style="821" customWidth="1"/>
    <col min="2573" max="2573" width="13.42578125" style="821" bestFit="1" customWidth="1"/>
    <col min="2574" max="2574" width="10.7109375" style="821" customWidth="1"/>
    <col min="2575" max="2576" width="11.140625" style="821" customWidth="1"/>
    <col min="2577" max="2577" width="18.85546875" style="821" customWidth="1"/>
    <col min="2578" max="2578" width="11.7109375" style="821" bestFit="1" customWidth="1"/>
    <col min="2579" max="2824" width="9" style="821"/>
    <col min="2825" max="2825" width="8.42578125" style="821" customWidth="1"/>
    <col min="2826" max="2826" width="57.42578125" style="821" customWidth="1"/>
    <col min="2827" max="2827" width="18.7109375" style="821" bestFit="1" customWidth="1"/>
    <col min="2828" max="2828" width="17" style="821" customWidth="1"/>
    <col min="2829" max="2829" width="13.42578125" style="821" bestFit="1" customWidth="1"/>
    <col min="2830" max="2830" width="10.7109375" style="821" customWidth="1"/>
    <col min="2831" max="2832" width="11.140625" style="821" customWidth="1"/>
    <col min="2833" max="2833" width="18.85546875" style="821" customWidth="1"/>
    <col min="2834" max="2834" width="11.7109375" style="821" bestFit="1" customWidth="1"/>
    <col min="2835" max="3080" width="9" style="821"/>
    <col min="3081" max="3081" width="8.42578125" style="821" customWidth="1"/>
    <col min="3082" max="3082" width="57.42578125" style="821" customWidth="1"/>
    <col min="3083" max="3083" width="18.7109375" style="821" bestFit="1" customWidth="1"/>
    <col min="3084" max="3084" width="17" style="821" customWidth="1"/>
    <col min="3085" max="3085" width="13.42578125" style="821" bestFit="1" customWidth="1"/>
    <col min="3086" max="3086" width="10.7109375" style="821" customWidth="1"/>
    <col min="3087" max="3088" width="11.140625" style="821" customWidth="1"/>
    <col min="3089" max="3089" width="18.85546875" style="821" customWidth="1"/>
    <col min="3090" max="3090" width="11.7109375" style="821" bestFit="1" customWidth="1"/>
    <col min="3091" max="3336" width="9" style="821"/>
    <col min="3337" max="3337" width="8.42578125" style="821" customWidth="1"/>
    <col min="3338" max="3338" width="57.42578125" style="821" customWidth="1"/>
    <col min="3339" max="3339" width="18.7109375" style="821" bestFit="1" customWidth="1"/>
    <col min="3340" max="3340" width="17" style="821" customWidth="1"/>
    <col min="3341" max="3341" width="13.42578125" style="821" bestFit="1" customWidth="1"/>
    <col min="3342" max="3342" width="10.7109375" style="821" customWidth="1"/>
    <col min="3343" max="3344" width="11.140625" style="821" customWidth="1"/>
    <col min="3345" max="3345" width="18.85546875" style="821" customWidth="1"/>
    <col min="3346" max="3346" width="11.7109375" style="821" bestFit="1" customWidth="1"/>
    <col min="3347" max="3592" width="9" style="821"/>
    <col min="3593" max="3593" width="8.42578125" style="821" customWidth="1"/>
    <col min="3594" max="3594" width="57.42578125" style="821" customWidth="1"/>
    <col min="3595" max="3595" width="18.7109375" style="821" bestFit="1" customWidth="1"/>
    <col min="3596" max="3596" width="17" style="821" customWidth="1"/>
    <col min="3597" max="3597" width="13.42578125" style="821" bestFit="1" customWidth="1"/>
    <col min="3598" max="3598" width="10.7109375" style="821" customWidth="1"/>
    <col min="3599" max="3600" width="11.140625" style="821" customWidth="1"/>
    <col min="3601" max="3601" width="18.85546875" style="821" customWidth="1"/>
    <col min="3602" max="3602" width="11.7109375" style="821" bestFit="1" customWidth="1"/>
    <col min="3603" max="3848" width="9" style="821"/>
    <col min="3849" max="3849" width="8.42578125" style="821" customWidth="1"/>
    <col min="3850" max="3850" width="57.42578125" style="821" customWidth="1"/>
    <col min="3851" max="3851" width="18.7109375" style="821" bestFit="1" customWidth="1"/>
    <col min="3852" max="3852" width="17" style="821" customWidth="1"/>
    <col min="3853" max="3853" width="13.42578125" style="821" bestFit="1" customWidth="1"/>
    <col min="3854" max="3854" width="10.7109375" style="821" customWidth="1"/>
    <col min="3855" max="3856" width="11.140625" style="821" customWidth="1"/>
    <col min="3857" max="3857" width="18.85546875" style="821" customWidth="1"/>
    <col min="3858" max="3858" width="11.7109375" style="821" bestFit="1" customWidth="1"/>
    <col min="3859" max="4104" width="9" style="821"/>
    <col min="4105" max="4105" width="8.42578125" style="821" customWidth="1"/>
    <col min="4106" max="4106" width="57.42578125" style="821" customWidth="1"/>
    <col min="4107" max="4107" width="18.7109375" style="821" bestFit="1" customWidth="1"/>
    <col min="4108" max="4108" width="17" style="821" customWidth="1"/>
    <col min="4109" max="4109" width="13.42578125" style="821" bestFit="1" customWidth="1"/>
    <col min="4110" max="4110" width="10.7109375" style="821" customWidth="1"/>
    <col min="4111" max="4112" width="11.140625" style="821" customWidth="1"/>
    <col min="4113" max="4113" width="18.85546875" style="821" customWidth="1"/>
    <col min="4114" max="4114" width="11.7109375" style="821" bestFit="1" customWidth="1"/>
    <col min="4115" max="4360" width="9" style="821"/>
    <col min="4361" max="4361" width="8.42578125" style="821" customWidth="1"/>
    <col min="4362" max="4362" width="57.42578125" style="821" customWidth="1"/>
    <col min="4363" max="4363" width="18.7109375" style="821" bestFit="1" customWidth="1"/>
    <col min="4364" max="4364" width="17" style="821" customWidth="1"/>
    <col min="4365" max="4365" width="13.42578125" style="821" bestFit="1" customWidth="1"/>
    <col min="4366" max="4366" width="10.7109375" style="821" customWidth="1"/>
    <col min="4367" max="4368" width="11.140625" style="821" customWidth="1"/>
    <col min="4369" max="4369" width="18.85546875" style="821" customWidth="1"/>
    <col min="4370" max="4370" width="11.7109375" style="821" bestFit="1" customWidth="1"/>
    <col min="4371" max="4616" width="9" style="821"/>
    <col min="4617" max="4617" width="8.42578125" style="821" customWidth="1"/>
    <col min="4618" max="4618" width="57.42578125" style="821" customWidth="1"/>
    <col min="4619" max="4619" width="18.7109375" style="821" bestFit="1" customWidth="1"/>
    <col min="4620" max="4620" width="17" style="821" customWidth="1"/>
    <col min="4621" max="4621" width="13.42578125" style="821" bestFit="1" customWidth="1"/>
    <col min="4622" max="4622" width="10.7109375" style="821" customWidth="1"/>
    <col min="4623" max="4624" width="11.140625" style="821" customWidth="1"/>
    <col min="4625" max="4625" width="18.85546875" style="821" customWidth="1"/>
    <col min="4626" max="4626" width="11.7109375" style="821" bestFit="1" customWidth="1"/>
    <col min="4627" max="4872" width="9" style="821"/>
    <col min="4873" max="4873" width="8.42578125" style="821" customWidth="1"/>
    <col min="4874" max="4874" width="57.42578125" style="821" customWidth="1"/>
    <col min="4875" max="4875" width="18.7109375" style="821" bestFit="1" customWidth="1"/>
    <col min="4876" max="4876" width="17" style="821" customWidth="1"/>
    <col min="4877" max="4877" width="13.42578125" style="821" bestFit="1" customWidth="1"/>
    <col min="4878" max="4878" width="10.7109375" style="821" customWidth="1"/>
    <col min="4879" max="4880" width="11.140625" style="821" customWidth="1"/>
    <col min="4881" max="4881" width="18.85546875" style="821" customWidth="1"/>
    <col min="4882" max="4882" width="11.7109375" style="821" bestFit="1" customWidth="1"/>
    <col min="4883" max="5128" width="9" style="821"/>
    <col min="5129" max="5129" width="8.42578125" style="821" customWidth="1"/>
    <col min="5130" max="5130" width="57.42578125" style="821" customWidth="1"/>
    <col min="5131" max="5131" width="18.7109375" style="821" bestFit="1" customWidth="1"/>
    <col min="5132" max="5132" width="17" style="821" customWidth="1"/>
    <col min="5133" max="5133" width="13.42578125" style="821" bestFit="1" customWidth="1"/>
    <col min="5134" max="5134" width="10.7109375" style="821" customWidth="1"/>
    <col min="5135" max="5136" width="11.140625" style="821" customWidth="1"/>
    <col min="5137" max="5137" width="18.85546875" style="821" customWidth="1"/>
    <col min="5138" max="5138" width="11.7109375" style="821" bestFit="1" customWidth="1"/>
    <col min="5139" max="5384" width="9" style="821"/>
    <col min="5385" max="5385" width="8.42578125" style="821" customWidth="1"/>
    <col min="5386" max="5386" width="57.42578125" style="821" customWidth="1"/>
    <col min="5387" max="5387" width="18.7109375" style="821" bestFit="1" customWidth="1"/>
    <col min="5388" max="5388" width="17" style="821" customWidth="1"/>
    <col min="5389" max="5389" width="13.42578125" style="821" bestFit="1" customWidth="1"/>
    <col min="5390" max="5390" width="10.7109375" style="821" customWidth="1"/>
    <col min="5391" max="5392" width="11.140625" style="821" customWidth="1"/>
    <col min="5393" max="5393" width="18.85546875" style="821" customWidth="1"/>
    <col min="5394" max="5394" width="11.7109375" style="821" bestFit="1" customWidth="1"/>
    <col min="5395" max="5640" width="9" style="821"/>
    <col min="5641" max="5641" width="8.42578125" style="821" customWidth="1"/>
    <col min="5642" max="5642" width="57.42578125" style="821" customWidth="1"/>
    <col min="5643" max="5643" width="18.7109375" style="821" bestFit="1" customWidth="1"/>
    <col min="5644" max="5644" width="17" style="821" customWidth="1"/>
    <col min="5645" max="5645" width="13.42578125" style="821" bestFit="1" customWidth="1"/>
    <col min="5646" max="5646" width="10.7109375" style="821" customWidth="1"/>
    <col min="5647" max="5648" width="11.140625" style="821" customWidth="1"/>
    <col min="5649" max="5649" width="18.85546875" style="821" customWidth="1"/>
    <col min="5650" max="5650" width="11.7109375" style="821" bestFit="1" customWidth="1"/>
    <col min="5651" max="5896" width="9" style="821"/>
    <col min="5897" max="5897" width="8.42578125" style="821" customWidth="1"/>
    <col min="5898" max="5898" width="57.42578125" style="821" customWidth="1"/>
    <col min="5899" max="5899" width="18.7109375" style="821" bestFit="1" customWidth="1"/>
    <col min="5900" max="5900" width="17" style="821" customWidth="1"/>
    <col min="5901" max="5901" width="13.42578125" style="821" bestFit="1" customWidth="1"/>
    <col min="5902" max="5902" width="10.7109375" style="821" customWidth="1"/>
    <col min="5903" max="5904" width="11.140625" style="821" customWidth="1"/>
    <col min="5905" max="5905" width="18.85546875" style="821" customWidth="1"/>
    <col min="5906" max="5906" width="11.7109375" style="821" bestFit="1" customWidth="1"/>
    <col min="5907" max="6152" width="9" style="821"/>
    <col min="6153" max="6153" width="8.42578125" style="821" customWidth="1"/>
    <col min="6154" max="6154" width="57.42578125" style="821" customWidth="1"/>
    <col min="6155" max="6155" width="18.7109375" style="821" bestFit="1" customWidth="1"/>
    <col min="6156" max="6156" width="17" style="821" customWidth="1"/>
    <col min="6157" max="6157" width="13.42578125" style="821" bestFit="1" customWidth="1"/>
    <col min="6158" max="6158" width="10.7109375" style="821" customWidth="1"/>
    <col min="6159" max="6160" width="11.140625" style="821" customWidth="1"/>
    <col min="6161" max="6161" width="18.85546875" style="821" customWidth="1"/>
    <col min="6162" max="6162" width="11.7109375" style="821" bestFit="1" customWidth="1"/>
    <col min="6163" max="6408" width="9" style="821"/>
    <col min="6409" max="6409" width="8.42578125" style="821" customWidth="1"/>
    <col min="6410" max="6410" width="57.42578125" style="821" customWidth="1"/>
    <col min="6411" max="6411" width="18.7109375" style="821" bestFit="1" customWidth="1"/>
    <col min="6412" max="6412" width="17" style="821" customWidth="1"/>
    <col min="6413" max="6413" width="13.42578125" style="821" bestFit="1" customWidth="1"/>
    <col min="6414" max="6414" width="10.7109375" style="821" customWidth="1"/>
    <col min="6415" max="6416" width="11.140625" style="821" customWidth="1"/>
    <col min="6417" max="6417" width="18.85546875" style="821" customWidth="1"/>
    <col min="6418" max="6418" width="11.7109375" style="821" bestFit="1" customWidth="1"/>
    <col min="6419" max="6664" width="9" style="821"/>
    <col min="6665" max="6665" width="8.42578125" style="821" customWidth="1"/>
    <col min="6666" max="6666" width="57.42578125" style="821" customWidth="1"/>
    <col min="6667" max="6667" width="18.7109375" style="821" bestFit="1" customWidth="1"/>
    <col min="6668" max="6668" width="17" style="821" customWidth="1"/>
    <col min="6669" max="6669" width="13.42578125" style="821" bestFit="1" customWidth="1"/>
    <col min="6670" max="6670" width="10.7109375" style="821" customWidth="1"/>
    <col min="6671" max="6672" width="11.140625" style="821" customWidth="1"/>
    <col min="6673" max="6673" width="18.85546875" style="821" customWidth="1"/>
    <col min="6674" max="6674" width="11.7109375" style="821" bestFit="1" customWidth="1"/>
    <col min="6675" max="6920" width="9" style="821"/>
    <col min="6921" max="6921" width="8.42578125" style="821" customWidth="1"/>
    <col min="6922" max="6922" width="57.42578125" style="821" customWidth="1"/>
    <col min="6923" max="6923" width="18.7109375" style="821" bestFit="1" customWidth="1"/>
    <col min="6924" max="6924" width="17" style="821" customWidth="1"/>
    <col min="6925" max="6925" width="13.42578125" style="821" bestFit="1" customWidth="1"/>
    <col min="6926" max="6926" width="10.7109375" style="821" customWidth="1"/>
    <col min="6927" max="6928" width="11.140625" style="821" customWidth="1"/>
    <col min="6929" max="6929" width="18.85546875" style="821" customWidth="1"/>
    <col min="6930" max="6930" width="11.7109375" style="821" bestFit="1" customWidth="1"/>
    <col min="6931" max="7176" width="9" style="821"/>
    <col min="7177" max="7177" width="8.42578125" style="821" customWidth="1"/>
    <col min="7178" max="7178" width="57.42578125" style="821" customWidth="1"/>
    <col min="7179" max="7179" width="18.7109375" style="821" bestFit="1" customWidth="1"/>
    <col min="7180" max="7180" width="17" style="821" customWidth="1"/>
    <col min="7181" max="7181" width="13.42578125" style="821" bestFit="1" customWidth="1"/>
    <col min="7182" max="7182" width="10.7109375" style="821" customWidth="1"/>
    <col min="7183" max="7184" width="11.140625" style="821" customWidth="1"/>
    <col min="7185" max="7185" width="18.85546875" style="821" customWidth="1"/>
    <col min="7186" max="7186" width="11.7109375" style="821" bestFit="1" customWidth="1"/>
    <col min="7187" max="7432" width="9" style="821"/>
    <col min="7433" max="7433" width="8.42578125" style="821" customWidth="1"/>
    <col min="7434" max="7434" width="57.42578125" style="821" customWidth="1"/>
    <col min="7435" max="7435" width="18.7109375" style="821" bestFit="1" customWidth="1"/>
    <col min="7436" max="7436" width="17" style="821" customWidth="1"/>
    <col min="7437" max="7437" width="13.42578125" style="821" bestFit="1" customWidth="1"/>
    <col min="7438" max="7438" width="10.7109375" style="821" customWidth="1"/>
    <col min="7439" max="7440" width="11.140625" style="821" customWidth="1"/>
    <col min="7441" max="7441" width="18.85546875" style="821" customWidth="1"/>
    <col min="7442" max="7442" width="11.7109375" style="821" bestFit="1" customWidth="1"/>
    <col min="7443" max="7688" width="9" style="821"/>
    <col min="7689" max="7689" width="8.42578125" style="821" customWidth="1"/>
    <col min="7690" max="7690" width="57.42578125" style="821" customWidth="1"/>
    <col min="7691" max="7691" width="18.7109375" style="821" bestFit="1" customWidth="1"/>
    <col min="7692" max="7692" width="17" style="821" customWidth="1"/>
    <col min="7693" max="7693" width="13.42578125" style="821" bestFit="1" customWidth="1"/>
    <col min="7694" max="7694" width="10.7109375" style="821" customWidth="1"/>
    <col min="7695" max="7696" width="11.140625" style="821" customWidth="1"/>
    <col min="7697" max="7697" width="18.85546875" style="821" customWidth="1"/>
    <col min="7698" max="7698" width="11.7109375" style="821" bestFit="1" customWidth="1"/>
    <col min="7699" max="7944" width="9" style="821"/>
    <col min="7945" max="7945" width="8.42578125" style="821" customWidth="1"/>
    <col min="7946" max="7946" width="57.42578125" style="821" customWidth="1"/>
    <col min="7947" max="7947" width="18.7109375" style="821" bestFit="1" customWidth="1"/>
    <col min="7948" max="7948" width="17" style="821" customWidth="1"/>
    <col min="7949" max="7949" width="13.42578125" style="821" bestFit="1" customWidth="1"/>
    <col min="7950" max="7950" width="10.7109375" style="821" customWidth="1"/>
    <col min="7951" max="7952" width="11.140625" style="821" customWidth="1"/>
    <col min="7953" max="7953" width="18.85546875" style="821" customWidth="1"/>
    <col min="7954" max="7954" width="11.7109375" style="821" bestFit="1" customWidth="1"/>
    <col min="7955" max="8200" width="9" style="821"/>
    <col min="8201" max="8201" width="8.42578125" style="821" customWidth="1"/>
    <col min="8202" max="8202" width="57.42578125" style="821" customWidth="1"/>
    <col min="8203" max="8203" width="18.7109375" style="821" bestFit="1" customWidth="1"/>
    <col min="8204" max="8204" width="17" style="821" customWidth="1"/>
    <col min="8205" max="8205" width="13.42578125" style="821" bestFit="1" customWidth="1"/>
    <col min="8206" max="8206" width="10.7109375" style="821" customWidth="1"/>
    <col min="8207" max="8208" width="11.140625" style="821" customWidth="1"/>
    <col min="8209" max="8209" width="18.85546875" style="821" customWidth="1"/>
    <col min="8210" max="8210" width="11.7109375" style="821" bestFit="1" customWidth="1"/>
    <col min="8211" max="8456" width="9" style="821"/>
    <col min="8457" max="8457" width="8.42578125" style="821" customWidth="1"/>
    <col min="8458" max="8458" width="57.42578125" style="821" customWidth="1"/>
    <col min="8459" max="8459" width="18.7109375" style="821" bestFit="1" customWidth="1"/>
    <col min="8460" max="8460" width="17" style="821" customWidth="1"/>
    <col min="8461" max="8461" width="13.42578125" style="821" bestFit="1" customWidth="1"/>
    <col min="8462" max="8462" width="10.7109375" style="821" customWidth="1"/>
    <col min="8463" max="8464" width="11.140625" style="821" customWidth="1"/>
    <col min="8465" max="8465" width="18.85546875" style="821" customWidth="1"/>
    <col min="8466" max="8466" width="11.7109375" style="821" bestFit="1" customWidth="1"/>
    <col min="8467" max="8712" width="9" style="821"/>
    <col min="8713" max="8713" width="8.42578125" style="821" customWidth="1"/>
    <col min="8714" max="8714" width="57.42578125" style="821" customWidth="1"/>
    <col min="8715" max="8715" width="18.7109375" style="821" bestFit="1" customWidth="1"/>
    <col min="8716" max="8716" width="17" style="821" customWidth="1"/>
    <col min="8717" max="8717" width="13.42578125" style="821" bestFit="1" customWidth="1"/>
    <col min="8718" max="8718" width="10.7109375" style="821" customWidth="1"/>
    <col min="8719" max="8720" width="11.140625" style="821" customWidth="1"/>
    <col min="8721" max="8721" width="18.85546875" style="821" customWidth="1"/>
    <col min="8722" max="8722" width="11.7109375" style="821" bestFit="1" customWidth="1"/>
    <col min="8723" max="8968" width="9" style="821"/>
    <col min="8969" max="8969" width="8.42578125" style="821" customWidth="1"/>
    <col min="8970" max="8970" width="57.42578125" style="821" customWidth="1"/>
    <col min="8971" max="8971" width="18.7109375" style="821" bestFit="1" customWidth="1"/>
    <col min="8972" max="8972" width="17" style="821" customWidth="1"/>
    <col min="8973" max="8973" width="13.42578125" style="821" bestFit="1" customWidth="1"/>
    <col min="8974" max="8974" width="10.7109375" style="821" customWidth="1"/>
    <col min="8975" max="8976" width="11.140625" style="821" customWidth="1"/>
    <col min="8977" max="8977" width="18.85546875" style="821" customWidth="1"/>
    <col min="8978" max="8978" width="11.7109375" style="821" bestFit="1" customWidth="1"/>
    <col min="8979" max="9224" width="9" style="821"/>
    <col min="9225" max="9225" width="8.42578125" style="821" customWidth="1"/>
    <col min="9226" max="9226" width="57.42578125" style="821" customWidth="1"/>
    <col min="9227" max="9227" width="18.7109375" style="821" bestFit="1" customWidth="1"/>
    <col min="9228" max="9228" width="17" style="821" customWidth="1"/>
    <col min="9229" max="9229" width="13.42578125" style="821" bestFit="1" customWidth="1"/>
    <col min="9230" max="9230" width="10.7109375" style="821" customWidth="1"/>
    <col min="9231" max="9232" width="11.140625" style="821" customWidth="1"/>
    <col min="9233" max="9233" width="18.85546875" style="821" customWidth="1"/>
    <col min="9234" max="9234" width="11.7109375" style="821" bestFit="1" customWidth="1"/>
    <col min="9235" max="9480" width="9" style="821"/>
    <col min="9481" max="9481" width="8.42578125" style="821" customWidth="1"/>
    <col min="9482" max="9482" width="57.42578125" style="821" customWidth="1"/>
    <col min="9483" max="9483" width="18.7109375" style="821" bestFit="1" customWidth="1"/>
    <col min="9484" max="9484" width="17" style="821" customWidth="1"/>
    <col min="9485" max="9485" width="13.42578125" style="821" bestFit="1" customWidth="1"/>
    <col min="9486" max="9486" width="10.7109375" style="821" customWidth="1"/>
    <col min="9487" max="9488" width="11.140625" style="821" customWidth="1"/>
    <col min="9489" max="9489" width="18.85546875" style="821" customWidth="1"/>
    <col min="9490" max="9490" width="11.7109375" style="821" bestFit="1" customWidth="1"/>
    <col min="9491" max="9736" width="9" style="821"/>
    <col min="9737" max="9737" width="8.42578125" style="821" customWidth="1"/>
    <col min="9738" max="9738" width="57.42578125" style="821" customWidth="1"/>
    <col min="9739" max="9739" width="18.7109375" style="821" bestFit="1" customWidth="1"/>
    <col min="9740" max="9740" width="17" style="821" customWidth="1"/>
    <col min="9741" max="9741" width="13.42578125" style="821" bestFit="1" customWidth="1"/>
    <col min="9742" max="9742" width="10.7109375" style="821" customWidth="1"/>
    <col min="9743" max="9744" width="11.140625" style="821" customWidth="1"/>
    <col min="9745" max="9745" width="18.85546875" style="821" customWidth="1"/>
    <col min="9746" max="9746" width="11.7109375" style="821" bestFit="1" customWidth="1"/>
    <col min="9747" max="9992" width="9" style="821"/>
    <col min="9993" max="9993" width="8.42578125" style="821" customWidth="1"/>
    <col min="9994" max="9994" width="57.42578125" style="821" customWidth="1"/>
    <col min="9995" max="9995" width="18.7109375" style="821" bestFit="1" customWidth="1"/>
    <col min="9996" max="9996" width="17" style="821" customWidth="1"/>
    <col min="9997" max="9997" width="13.42578125" style="821" bestFit="1" customWidth="1"/>
    <col min="9998" max="9998" width="10.7109375" style="821" customWidth="1"/>
    <col min="9999" max="10000" width="11.140625" style="821" customWidth="1"/>
    <col min="10001" max="10001" width="18.85546875" style="821" customWidth="1"/>
    <col min="10002" max="10002" width="11.7109375" style="821" bestFit="1" customWidth="1"/>
    <col min="10003" max="10248" width="9" style="821"/>
    <col min="10249" max="10249" width="8.42578125" style="821" customWidth="1"/>
    <col min="10250" max="10250" width="57.42578125" style="821" customWidth="1"/>
    <col min="10251" max="10251" width="18.7109375" style="821" bestFit="1" customWidth="1"/>
    <col min="10252" max="10252" width="17" style="821" customWidth="1"/>
    <col min="10253" max="10253" width="13.42578125" style="821" bestFit="1" customWidth="1"/>
    <col min="10254" max="10254" width="10.7109375" style="821" customWidth="1"/>
    <col min="10255" max="10256" width="11.140625" style="821" customWidth="1"/>
    <col min="10257" max="10257" width="18.85546875" style="821" customWidth="1"/>
    <col min="10258" max="10258" width="11.7109375" style="821" bestFit="1" customWidth="1"/>
    <col min="10259" max="10504" width="9" style="821"/>
    <col min="10505" max="10505" width="8.42578125" style="821" customWidth="1"/>
    <col min="10506" max="10506" width="57.42578125" style="821" customWidth="1"/>
    <col min="10507" max="10507" width="18.7109375" style="821" bestFit="1" customWidth="1"/>
    <col min="10508" max="10508" width="17" style="821" customWidth="1"/>
    <col min="10509" max="10509" width="13.42578125" style="821" bestFit="1" customWidth="1"/>
    <col min="10510" max="10510" width="10.7109375" style="821" customWidth="1"/>
    <col min="10511" max="10512" width="11.140625" style="821" customWidth="1"/>
    <col min="10513" max="10513" width="18.85546875" style="821" customWidth="1"/>
    <col min="10514" max="10514" width="11.7109375" style="821" bestFit="1" customWidth="1"/>
    <col min="10515" max="10760" width="9" style="821"/>
    <col min="10761" max="10761" width="8.42578125" style="821" customWidth="1"/>
    <col min="10762" max="10762" width="57.42578125" style="821" customWidth="1"/>
    <col min="10763" max="10763" width="18.7109375" style="821" bestFit="1" customWidth="1"/>
    <col min="10764" max="10764" width="17" style="821" customWidth="1"/>
    <col min="10765" max="10765" width="13.42578125" style="821" bestFit="1" customWidth="1"/>
    <col min="10766" max="10766" width="10.7109375" style="821" customWidth="1"/>
    <col min="10767" max="10768" width="11.140625" style="821" customWidth="1"/>
    <col min="10769" max="10769" width="18.85546875" style="821" customWidth="1"/>
    <col min="10770" max="10770" width="11.7109375" style="821" bestFit="1" customWidth="1"/>
    <col min="10771" max="11016" width="9" style="821"/>
    <col min="11017" max="11017" width="8.42578125" style="821" customWidth="1"/>
    <col min="11018" max="11018" width="57.42578125" style="821" customWidth="1"/>
    <col min="11019" max="11019" width="18.7109375" style="821" bestFit="1" customWidth="1"/>
    <col min="11020" max="11020" width="17" style="821" customWidth="1"/>
    <col min="11021" max="11021" width="13.42578125" style="821" bestFit="1" customWidth="1"/>
    <col min="11022" max="11022" width="10.7109375" style="821" customWidth="1"/>
    <col min="11023" max="11024" width="11.140625" style="821" customWidth="1"/>
    <col min="11025" max="11025" width="18.85546875" style="821" customWidth="1"/>
    <col min="11026" max="11026" width="11.7109375" style="821" bestFit="1" customWidth="1"/>
    <col min="11027" max="11272" width="9" style="821"/>
    <col min="11273" max="11273" width="8.42578125" style="821" customWidth="1"/>
    <col min="11274" max="11274" width="57.42578125" style="821" customWidth="1"/>
    <col min="11275" max="11275" width="18.7109375" style="821" bestFit="1" customWidth="1"/>
    <col min="11276" max="11276" width="17" style="821" customWidth="1"/>
    <col min="11277" max="11277" width="13.42578125" style="821" bestFit="1" customWidth="1"/>
    <col min="11278" max="11278" width="10.7109375" style="821" customWidth="1"/>
    <col min="11279" max="11280" width="11.140625" style="821" customWidth="1"/>
    <col min="11281" max="11281" width="18.85546875" style="821" customWidth="1"/>
    <col min="11282" max="11282" width="11.7109375" style="821" bestFit="1" customWidth="1"/>
    <col min="11283" max="11528" width="9" style="821"/>
    <col min="11529" max="11529" width="8.42578125" style="821" customWidth="1"/>
    <col min="11530" max="11530" width="57.42578125" style="821" customWidth="1"/>
    <col min="11531" max="11531" width="18.7109375" style="821" bestFit="1" customWidth="1"/>
    <col min="11532" max="11532" width="17" style="821" customWidth="1"/>
    <col min="11533" max="11533" width="13.42578125" style="821" bestFit="1" customWidth="1"/>
    <col min="11534" max="11534" width="10.7109375" style="821" customWidth="1"/>
    <col min="11535" max="11536" width="11.140625" style="821" customWidth="1"/>
    <col min="11537" max="11537" width="18.85546875" style="821" customWidth="1"/>
    <col min="11538" max="11538" width="11.7109375" style="821" bestFit="1" customWidth="1"/>
    <col min="11539" max="11784" width="9" style="821"/>
    <col min="11785" max="11785" width="8.42578125" style="821" customWidth="1"/>
    <col min="11786" max="11786" width="57.42578125" style="821" customWidth="1"/>
    <col min="11787" max="11787" width="18.7109375" style="821" bestFit="1" customWidth="1"/>
    <col min="11788" max="11788" width="17" style="821" customWidth="1"/>
    <col min="11789" max="11789" width="13.42578125" style="821" bestFit="1" customWidth="1"/>
    <col min="11790" max="11790" width="10.7109375" style="821" customWidth="1"/>
    <col min="11791" max="11792" width="11.140625" style="821" customWidth="1"/>
    <col min="11793" max="11793" width="18.85546875" style="821" customWidth="1"/>
    <col min="11794" max="11794" width="11.7109375" style="821" bestFit="1" customWidth="1"/>
    <col min="11795" max="12040" width="9" style="821"/>
    <col min="12041" max="12041" width="8.42578125" style="821" customWidth="1"/>
    <col min="12042" max="12042" width="57.42578125" style="821" customWidth="1"/>
    <col min="12043" max="12043" width="18.7109375" style="821" bestFit="1" customWidth="1"/>
    <col min="12044" max="12044" width="17" style="821" customWidth="1"/>
    <col min="12045" max="12045" width="13.42578125" style="821" bestFit="1" customWidth="1"/>
    <col min="12046" max="12046" width="10.7109375" style="821" customWidth="1"/>
    <col min="12047" max="12048" width="11.140625" style="821" customWidth="1"/>
    <col min="12049" max="12049" width="18.85546875" style="821" customWidth="1"/>
    <col min="12050" max="12050" width="11.7109375" style="821" bestFit="1" customWidth="1"/>
    <col min="12051" max="12296" width="9" style="821"/>
    <col min="12297" max="12297" width="8.42578125" style="821" customWidth="1"/>
    <col min="12298" max="12298" width="57.42578125" style="821" customWidth="1"/>
    <col min="12299" max="12299" width="18.7109375" style="821" bestFit="1" customWidth="1"/>
    <col min="12300" max="12300" width="17" style="821" customWidth="1"/>
    <col min="12301" max="12301" width="13.42578125" style="821" bestFit="1" customWidth="1"/>
    <col min="12302" max="12302" width="10.7109375" style="821" customWidth="1"/>
    <col min="12303" max="12304" width="11.140625" style="821" customWidth="1"/>
    <col min="12305" max="12305" width="18.85546875" style="821" customWidth="1"/>
    <col min="12306" max="12306" width="11.7109375" style="821" bestFit="1" customWidth="1"/>
    <col min="12307" max="12552" width="9" style="821"/>
    <col min="12553" max="12553" width="8.42578125" style="821" customWidth="1"/>
    <col min="12554" max="12554" width="57.42578125" style="821" customWidth="1"/>
    <col min="12555" max="12555" width="18.7109375" style="821" bestFit="1" customWidth="1"/>
    <col min="12556" max="12556" width="17" style="821" customWidth="1"/>
    <col min="12557" max="12557" width="13.42578125" style="821" bestFit="1" customWidth="1"/>
    <col min="12558" max="12558" width="10.7109375" style="821" customWidth="1"/>
    <col min="12559" max="12560" width="11.140625" style="821" customWidth="1"/>
    <col min="12561" max="12561" width="18.85546875" style="821" customWidth="1"/>
    <col min="12562" max="12562" width="11.7109375" style="821" bestFit="1" customWidth="1"/>
    <col min="12563" max="12808" width="9" style="821"/>
    <col min="12809" max="12809" width="8.42578125" style="821" customWidth="1"/>
    <col min="12810" max="12810" width="57.42578125" style="821" customWidth="1"/>
    <col min="12811" max="12811" width="18.7109375" style="821" bestFit="1" customWidth="1"/>
    <col min="12812" max="12812" width="17" style="821" customWidth="1"/>
    <col min="12813" max="12813" width="13.42578125" style="821" bestFit="1" customWidth="1"/>
    <col min="12814" max="12814" width="10.7109375" style="821" customWidth="1"/>
    <col min="12815" max="12816" width="11.140625" style="821" customWidth="1"/>
    <col min="12817" max="12817" width="18.85546875" style="821" customWidth="1"/>
    <col min="12818" max="12818" width="11.7109375" style="821" bestFit="1" customWidth="1"/>
    <col min="12819" max="13064" width="9" style="821"/>
    <col min="13065" max="13065" width="8.42578125" style="821" customWidth="1"/>
    <col min="13066" max="13066" width="57.42578125" style="821" customWidth="1"/>
    <col min="13067" max="13067" width="18.7109375" style="821" bestFit="1" customWidth="1"/>
    <col min="13068" max="13068" width="17" style="821" customWidth="1"/>
    <col min="13069" max="13069" width="13.42578125" style="821" bestFit="1" customWidth="1"/>
    <col min="13070" max="13070" width="10.7109375" style="821" customWidth="1"/>
    <col min="13071" max="13072" width="11.140625" style="821" customWidth="1"/>
    <col min="13073" max="13073" width="18.85546875" style="821" customWidth="1"/>
    <col min="13074" max="13074" width="11.7109375" style="821" bestFit="1" customWidth="1"/>
    <col min="13075" max="13320" width="9" style="821"/>
    <col min="13321" max="13321" width="8.42578125" style="821" customWidth="1"/>
    <col min="13322" max="13322" width="57.42578125" style="821" customWidth="1"/>
    <col min="13323" max="13323" width="18.7109375" style="821" bestFit="1" customWidth="1"/>
    <col min="13324" max="13324" width="17" style="821" customWidth="1"/>
    <col min="13325" max="13325" width="13.42578125" style="821" bestFit="1" customWidth="1"/>
    <col min="13326" max="13326" width="10.7109375" style="821" customWidth="1"/>
    <col min="13327" max="13328" width="11.140625" style="821" customWidth="1"/>
    <col min="13329" max="13329" width="18.85546875" style="821" customWidth="1"/>
    <col min="13330" max="13330" width="11.7109375" style="821" bestFit="1" customWidth="1"/>
    <col min="13331" max="13576" width="9" style="821"/>
    <col min="13577" max="13577" width="8.42578125" style="821" customWidth="1"/>
    <col min="13578" max="13578" width="57.42578125" style="821" customWidth="1"/>
    <col min="13579" max="13579" width="18.7109375" style="821" bestFit="1" customWidth="1"/>
    <col min="13580" max="13580" width="17" style="821" customWidth="1"/>
    <col min="13581" max="13581" width="13.42578125" style="821" bestFit="1" customWidth="1"/>
    <col min="13582" max="13582" width="10.7109375" style="821" customWidth="1"/>
    <col min="13583" max="13584" width="11.140625" style="821" customWidth="1"/>
    <col min="13585" max="13585" width="18.85546875" style="821" customWidth="1"/>
    <col min="13586" max="13586" width="11.7109375" style="821" bestFit="1" customWidth="1"/>
    <col min="13587" max="13832" width="9" style="821"/>
    <col min="13833" max="13833" width="8.42578125" style="821" customWidth="1"/>
    <col min="13834" max="13834" width="57.42578125" style="821" customWidth="1"/>
    <col min="13835" max="13835" width="18.7109375" style="821" bestFit="1" customWidth="1"/>
    <col min="13836" max="13836" width="17" style="821" customWidth="1"/>
    <col min="13837" max="13837" width="13.42578125" style="821" bestFit="1" customWidth="1"/>
    <col min="13838" max="13838" width="10.7109375" style="821" customWidth="1"/>
    <col min="13839" max="13840" width="11.140625" style="821" customWidth="1"/>
    <col min="13841" max="13841" width="18.85546875" style="821" customWidth="1"/>
    <col min="13842" max="13842" width="11.7109375" style="821" bestFit="1" customWidth="1"/>
    <col min="13843" max="14088" width="9" style="821"/>
    <col min="14089" max="14089" width="8.42578125" style="821" customWidth="1"/>
    <col min="14090" max="14090" width="57.42578125" style="821" customWidth="1"/>
    <col min="14091" max="14091" width="18.7109375" style="821" bestFit="1" customWidth="1"/>
    <col min="14092" max="14092" width="17" style="821" customWidth="1"/>
    <col min="14093" max="14093" width="13.42578125" style="821" bestFit="1" customWidth="1"/>
    <col min="14094" max="14094" width="10.7109375" style="821" customWidth="1"/>
    <col min="14095" max="14096" width="11.140625" style="821" customWidth="1"/>
    <col min="14097" max="14097" width="18.85546875" style="821" customWidth="1"/>
    <col min="14098" max="14098" width="11.7109375" style="821" bestFit="1" customWidth="1"/>
    <col min="14099" max="14344" width="9" style="821"/>
    <col min="14345" max="14345" width="8.42578125" style="821" customWidth="1"/>
    <col min="14346" max="14346" width="57.42578125" style="821" customWidth="1"/>
    <col min="14347" max="14347" width="18.7109375" style="821" bestFit="1" customWidth="1"/>
    <col min="14348" max="14348" width="17" style="821" customWidth="1"/>
    <col min="14349" max="14349" width="13.42578125" style="821" bestFit="1" customWidth="1"/>
    <col min="14350" max="14350" width="10.7109375" style="821" customWidth="1"/>
    <col min="14351" max="14352" width="11.140625" style="821" customWidth="1"/>
    <col min="14353" max="14353" width="18.85546875" style="821" customWidth="1"/>
    <col min="14354" max="14354" width="11.7109375" style="821" bestFit="1" customWidth="1"/>
    <col min="14355" max="14600" width="9" style="821"/>
    <col min="14601" max="14601" width="8.42578125" style="821" customWidth="1"/>
    <col min="14602" max="14602" width="57.42578125" style="821" customWidth="1"/>
    <col min="14603" max="14603" width="18.7109375" style="821" bestFit="1" customWidth="1"/>
    <col min="14604" max="14604" width="17" style="821" customWidth="1"/>
    <col min="14605" max="14605" width="13.42578125" style="821" bestFit="1" customWidth="1"/>
    <col min="14606" max="14606" width="10.7109375" style="821" customWidth="1"/>
    <col min="14607" max="14608" width="11.140625" style="821" customWidth="1"/>
    <col min="14609" max="14609" width="18.85546875" style="821" customWidth="1"/>
    <col min="14610" max="14610" width="11.7109375" style="821" bestFit="1" customWidth="1"/>
    <col min="14611" max="14856" width="9" style="821"/>
    <col min="14857" max="14857" width="8.42578125" style="821" customWidth="1"/>
    <col min="14858" max="14858" width="57.42578125" style="821" customWidth="1"/>
    <col min="14859" max="14859" width="18.7109375" style="821" bestFit="1" customWidth="1"/>
    <col min="14860" max="14860" width="17" style="821" customWidth="1"/>
    <col min="14861" max="14861" width="13.42578125" style="821" bestFit="1" customWidth="1"/>
    <col min="14862" max="14862" width="10.7109375" style="821" customWidth="1"/>
    <col min="14863" max="14864" width="11.140625" style="821" customWidth="1"/>
    <col min="14865" max="14865" width="18.85546875" style="821" customWidth="1"/>
    <col min="14866" max="14866" width="11.7109375" style="821" bestFit="1" customWidth="1"/>
    <col min="14867" max="15112" width="9" style="821"/>
    <col min="15113" max="15113" width="8.42578125" style="821" customWidth="1"/>
    <col min="15114" max="15114" width="57.42578125" style="821" customWidth="1"/>
    <col min="15115" max="15115" width="18.7109375" style="821" bestFit="1" customWidth="1"/>
    <col min="15116" max="15116" width="17" style="821" customWidth="1"/>
    <col min="15117" max="15117" width="13.42578125" style="821" bestFit="1" customWidth="1"/>
    <col min="15118" max="15118" width="10.7109375" style="821" customWidth="1"/>
    <col min="15119" max="15120" width="11.140625" style="821" customWidth="1"/>
    <col min="15121" max="15121" width="18.85546875" style="821" customWidth="1"/>
    <col min="15122" max="15122" width="11.7109375" style="821" bestFit="1" customWidth="1"/>
    <col min="15123" max="15368" width="9" style="821"/>
    <col min="15369" max="15369" width="8.42578125" style="821" customWidth="1"/>
    <col min="15370" max="15370" width="57.42578125" style="821" customWidth="1"/>
    <col min="15371" max="15371" width="18.7109375" style="821" bestFit="1" customWidth="1"/>
    <col min="15372" max="15372" width="17" style="821" customWidth="1"/>
    <col min="15373" max="15373" width="13.42578125" style="821" bestFit="1" customWidth="1"/>
    <col min="15374" max="15374" width="10.7109375" style="821" customWidth="1"/>
    <col min="15375" max="15376" width="11.140625" style="821" customWidth="1"/>
    <col min="15377" max="15377" width="18.85546875" style="821" customWidth="1"/>
    <col min="15378" max="15378" width="11.7109375" style="821" bestFit="1" customWidth="1"/>
    <col min="15379" max="15624" width="9" style="821"/>
    <col min="15625" max="15625" width="8.42578125" style="821" customWidth="1"/>
    <col min="15626" max="15626" width="57.42578125" style="821" customWidth="1"/>
    <col min="15627" max="15627" width="18.7109375" style="821" bestFit="1" customWidth="1"/>
    <col min="15628" max="15628" width="17" style="821" customWidth="1"/>
    <col min="15629" max="15629" width="13.42578125" style="821" bestFit="1" customWidth="1"/>
    <col min="15630" max="15630" width="10.7109375" style="821" customWidth="1"/>
    <col min="15631" max="15632" width="11.140625" style="821" customWidth="1"/>
    <col min="15633" max="15633" width="18.85546875" style="821" customWidth="1"/>
    <col min="15634" max="15634" width="11.7109375" style="821" bestFit="1" customWidth="1"/>
    <col min="15635" max="15880" width="9" style="821"/>
    <col min="15881" max="15881" width="8.42578125" style="821" customWidth="1"/>
    <col min="15882" max="15882" width="57.42578125" style="821" customWidth="1"/>
    <col min="15883" max="15883" width="18.7109375" style="821" bestFit="1" customWidth="1"/>
    <col min="15884" max="15884" width="17" style="821" customWidth="1"/>
    <col min="15885" max="15885" width="13.42578125" style="821" bestFit="1" customWidth="1"/>
    <col min="15886" max="15886" width="10.7109375" style="821" customWidth="1"/>
    <col min="15887" max="15888" width="11.140625" style="821" customWidth="1"/>
    <col min="15889" max="15889" width="18.85546875" style="821" customWidth="1"/>
    <col min="15890" max="15890" width="11.7109375" style="821" bestFit="1" customWidth="1"/>
    <col min="15891" max="16136" width="9" style="821"/>
    <col min="16137" max="16137" width="8.42578125" style="821" customWidth="1"/>
    <col min="16138" max="16138" width="57.42578125" style="821" customWidth="1"/>
    <col min="16139" max="16139" width="18.7109375" style="821" bestFit="1" customWidth="1"/>
    <col min="16140" max="16140" width="17" style="821" customWidth="1"/>
    <col min="16141" max="16141" width="13.42578125" style="821" bestFit="1" customWidth="1"/>
    <col min="16142" max="16142" width="10.7109375" style="821" customWidth="1"/>
    <col min="16143" max="16144" width="11.140625" style="821" customWidth="1"/>
    <col min="16145" max="16145" width="18.85546875" style="821" customWidth="1"/>
    <col min="16146" max="16146" width="11.7109375" style="821" bestFit="1" customWidth="1"/>
    <col min="16147" max="16375" width="9" style="821"/>
    <col min="16376" max="16384" width="9" style="821" customWidth="1"/>
  </cols>
  <sheetData>
    <row r="1" spans="1:29" ht="45.6" customHeight="1">
      <c r="A1" s="819" t="s">
        <v>590</v>
      </c>
      <c r="B1" s="819"/>
      <c r="C1" s="820"/>
      <c r="D1" s="820"/>
      <c r="E1" s="820"/>
      <c r="F1" s="820"/>
      <c r="G1" s="820"/>
      <c r="H1" s="820"/>
      <c r="I1" s="820"/>
      <c r="J1" s="820"/>
      <c r="K1" s="820"/>
      <c r="L1" s="819"/>
      <c r="M1" s="819"/>
      <c r="N1" s="819"/>
      <c r="O1" s="819"/>
      <c r="P1" s="819"/>
      <c r="Q1" s="819"/>
      <c r="R1" s="819"/>
      <c r="S1" s="819"/>
      <c r="T1" s="819"/>
      <c r="U1" s="820"/>
      <c r="V1" s="820"/>
      <c r="W1" s="820"/>
      <c r="X1" s="820"/>
      <c r="Y1" s="820"/>
      <c r="Z1" s="820"/>
      <c r="AA1" s="820"/>
      <c r="AB1" s="820"/>
      <c r="AC1" s="820"/>
    </row>
    <row r="2" spans="1:29" ht="22.5">
      <c r="A2" s="1053"/>
      <c r="B2" s="1054" t="s">
        <v>592</v>
      </c>
      <c r="C2" s="824"/>
      <c r="D2" s="824"/>
      <c r="E2" s="824"/>
      <c r="F2" s="824"/>
      <c r="G2" s="824"/>
      <c r="H2" s="824"/>
      <c r="I2" s="824"/>
      <c r="J2" s="824"/>
      <c r="K2" s="825"/>
      <c r="M2" s="1060"/>
      <c r="N2" s="824"/>
      <c r="O2" s="824"/>
      <c r="P2" s="824"/>
      <c r="Q2" s="824"/>
      <c r="R2" s="824"/>
      <c r="S2" s="824"/>
      <c r="T2" s="825"/>
      <c r="U2" s="824"/>
      <c r="V2" s="824"/>
      <c r="W2" s="824"/>
      <c r="X2" s="824"/>
      <c r="Y2" s="824"/>
      <c r="Z2" s="824"/>
      <c r="AA2" s="824"/>
      <c r="AB2" s="824"/>
      <c r="AC2" s="825"/>
    </row>
    <row r="3" spans="1:29" s="828" customFormat="1">
      <c r="A3" s="826" t="s">
        <v>7</v>
      </c>
      <c r="B3" s="1055"/>
      <c r="C3" s="1056"/>
      <c r="D3" s="1056"/>
      <c r="E3" s="1056"/>
      <c r="F3" s="1056"/>
      <c r="G3" s="1056"/>
      <c r="H3" s="1056"/>
      <c r="I3" s="1056"/>
      <c r="J3" s="1056"/>
      <c r="K3" s="1056"/>
      <c r="L3" s="1057" t="s">
        <v>8</v>
      </c>
      <c r="M3" s="1059"/>
      <c r="N3" s="1056"/>
      <c r="O3" s="1056"/>
      <c r="P3" s="1056"/>
      <c r="Q3" s="1056"/>
      <c r="R3" s="1056"/>
      <c r="S3" s="1056"/>
      <c r="T3" s="1056"/>
      <c r="U3" s="1056"/>
      <c r="V3" s="1056"/>
      <c r="W3" s="1056"/>
      <c r="X3" s="1056"/>
      <c r="Y3" s="1056"/>
      <c r="Z3" s="1056"/>
      <c r="AA3" s="1056"/>
      <c r="AB3" s="1056"/>
      <c r="AC3" s="1058"/>
    </row>
    <row r="4" spans="1:29" s="828" customFormat="1">
      <c r="A4" s="829" t="s">
        <v>10</v>
      </c>
      <c r="B4" s="830" t="s">
        <v>11</v>
      </c>
      <c r="C4" s="1084" t="s">
        <v>429</v>
      </c>
      <c r="D4" s="1085"/>
      <c r="E4" s="1085"/>
      <c r="F4" s="1085"/>
      <c r="G4" s="1085"/>
      <c r="H4" s="1085"/>
      <c r="I4" s="1085"/>
      <c r="J4" s="1085"/>
      <c r="K4" s="1085"/>
      <c r="L4" s="1082" t="s">
        <v>428</v>
      </c>
      <c r="M4" s="1082"/>
      <c r="N4" s="1082"/>
      <c r="O4" s="1082"/>
      <c r="P4" s="1082"/>
      <c r="Q4" s="1082"/>
      <c r="R4" s="1082"/>
      <c r="S4" s="1082"/>
      <c r="T4" s="1082"/>
      <c r="U4" s="1083" t="s">
        <v>428</v>
      </c>
      <c r="V4" s="1083"/>
      <c r="W4" s="1083"/>
      <c r="X4" s="1083"/>
      <c r="Y4" s="1083"/>
      <c r="Z4" s="1083"/>
      <c r="AA4" s="1083"/>
      <c r="AB4" s="1083"/>
      <c r="AC4" s="1083"/>
    </row>
    <row r="5" spans="1:29" s="828" customFormat="1" ht="18.600000000000001" customHeight="1">
      <c r="A5" s="829" t="s">
        <v>12</v>
      </c>
      <c r="B5" s="830"/>
      <c r="C5" s="1079" t="s">
        <v>430</v>
      </c>
      <c r="D5" s="1079"/>
      <c r="E5" s="1079"/>
      <c r="F5" s="1079"/>
      <c r="G5" s="1079" t="s">
        <v>431</v>
      </c>
      <c r="H5" s="1079"/>
      <c r="I5" s="1079"/>
      <c r="J5" s="1079"/>
      <c r="K5" s="1080" t="s">
        <v>432</v>
      </c>
      <c r="L5" s="1079" t="s">
        <v>430</v>
      </c>
      <c r="M5" s="1079"/>
      <c r="N5" s="1079"/>
      <c r="O5" s="1079"/>
      <c r="P5" s="1079" t="s">
        <v>431</v>
      </c>
      <c r="Q5" s="1079"/>
      <c r="R5" s="1079"/>
      <c r="S5" s="1079"/>
      <c r="T5" s="1080" t="s">
        <v>432</v>
      </c>
      <c r="U5" s="1079" t="s">
        <v>430</v>
      </c>
      <c r="V5" s="1079"/>
      <c r="W5" s="1079"/>
      <c r="X5" s="1079"/>
      <c r="Y5" s="1079" t="s">
        <v>431</v>
      </c>
      <c r="Z5" s="1079"/>
      <c r="AA5" s="1079"/>
      <c r="AB5" s="1079"/>
      <c r="AC5" s="1080" t="s">
        <v>432</v>
      </c>
    </row>
    <row r="6" spans="1:29" s="835" customFormat="1" ht="39" customHeight="1">
      <c r="A6" s="831"/>
      <c r="B6" s="832"/>
      <c r="C6" s="833" t="s">
        <v>537</v>
      </c>
      <c r="D6" s="833" t="s">
        <v>538</v>
      </c>
      <c r="E6" s="833" t="s">
        <v>539</v>
      </c>
      <c r="F6" s="834" t="s">
        <v>433</v>
      </c>
      <c r="G6" s="833" t="s">
        <v>537</v>
      </c>
      <c r="H6" s="833" t="s">
        <v>538</v>
      </c>
      <c r="I6" s="833" t="s">
        <v>539</v>
      </c>
      <c r="J6" s="834" t="s">
        <v>434</v>
      </c>
      <c r="K6" s="1081"/>
      <c r="L6" s="833" t="s">
        <v>537</v>
      </c>
      <c r="M6" s="833" t="s">
        <v>538</v>
      </c>
      <c r="N6" s="833" t="s">
        <v>539</v>
      </c>
      <c r="O6" s="834" t="s">
        <v>433</v>
      </c>
      <c r="P6" s="833" t="s">
        <v>537</v>
      </c>
      <c r="Q6" s="833" t="s">
        <v>538</v>
      </c>
      <c r="R6" s="833" t="s">
        <v>539</v>
      </c>
      <c r="S6" s="834" t="s">
        <v>434</v>
      </c>
      <c r="T6" s="1081"/>
      <c r="U6" s="833" t="s">
        <v>537</v>
      </c>
      <c r="V6" s="833" t="s">
        <v>538</v>
      </c>
      <c r="W6" s="833" t="s">
        <v>539</v>
      </c>
      <c r="X6" s="834" t="s">
        <v>433</v>
      </c>
      <c r="Y6" s="833" t="s">
        <v>537</v>
      </c>
      <c r="Z6" s="833" t="s">
        <v>538</v>
      </c>
      <c r="AA6" s="833" t="s">
        <v>539</v>
      </c>
      <c r="AB6" s="834" t="s">
        <v>434</v>
      </c>
      <c r="AC6" s="1081"/>
    </row>
    <row r="7" spans="1:29">
      <c r="A7" s="836" t="s">
        <v>218</v>
      </c>
      <c r="B7" s="837"/>
      <c r="C7" s="840">
        <f t="shared" ref="C7:C38" si="0">+L7+U7</f>
        <v>0</v>
      </c>
      <c r="D7" s="838">
        <f t="shared" ref="D7:D38" si="1">+M7+V7</f>
        <v>0</v>
      </c>
      <c r="E7" s="838">
        <f t="shared" ref="E7:E38" si="2">+N7+W7</f>
        <v>0</v>
      </c>
      <c r="F7" s="838">
        <f t="shared" ref="F7:F38" si="3">+O7+X7</f>
        <v>0</v>
      </c>
      <c r="G7" s="838">
        <f t="shared" ref="G7:G38" si="4">+P7+Y7</f>
        <v>0</v>
      </c>
      <c r="H7" s="838">
        <f t="shared" ref="H7:H38" si="5">+Q7+Z7</f>
        <v>0</v>
      </c>
      <c r="I7" s="838">
        <f t="shared" ref="I7:I38" si="6">+R7+AA7</f>
        <v>0</v>
      </c>
      <c r="J7" s="838">
        <f t="shared" ref="J7:J38" si="7">+S7+AB7</f>
        <v>0</v>
      </c>
      <c r="K7" s="838">
        <f t="shared" ref="K7:K38" si="8">+T7+AC7</f>
        <v>0</v>
      </c>
      <c r="L7" s="838">
        <f>+L8++L125+L128+L131</f>
        <v>0</v>
      </c>
      <c r="M7" s="838">
        <f>+M8++M125+M128+M131</f>
        <v>0</v>
      </c>
      <c r="N7" s="838">
        <f>+N8++N125+N128+N131</f>
        <v>0</v>
      </c>
      <c r="O7" s="839">
        <f t="shared" ref="O7:O40" si="9">SUM(L7:N7)</f>
        <v>0</v>
      </c>
      <c r="P7" s="838">
        <f>+P8++P125+P128+P131</f>
        <v>0</v>
      </c>
      <c r="Q7" s="838">
        <f>+Q8++Q125+Q128+Q131</f>
        <v>0</v>
      </c>
      <c r="R7" s="838">
        <f>+R8++R125+R128+R131</f>
        <v>0</v>
      </c>
      <c r="S7" s="838">
        <f t="shared" ref="S7:S12" si="10">SUM(P7:R7)</f>
        <v>0</v>
      </c>
      <c r="T7" s="838">
        <f>+S7-O7</f>
        <v>0</v>
      </c>
      <c r="U7" s="838">
        <f>+U8++U125+U128+U131</f>
        <v>0</v>
      </c>
      <c r="V7" s="838">
        <f>+V8++V125+V128+V131</f>
        <v>0</v>
      </c>
      <c r="W7" s="838">
        <f>+W8++W125+W128+W131</f>
        <v>0</v>
      </c>
      <c r="X7" s="839">
        <f t="shared" ref="X7:X15" si="11">SUM(U7:W7)</f>
        <v>0</v>
      </c>
      <c r="Y7" s="838">
        <f>+Y8++Y125+Y128+Y131</f>
        <v>0</v>
      </c>
      <c r="Z7" s="838">
        <f>+Z8++Z125+Z128+Z131</f>
        <v>0</v>
      </c>
      <c r="AA7" s="838">
        <f>+AA8++AA125+AA128+AA131</f>
        <v>0</v>
      </c>
      <c r="AB7" s="838">
        <f t="shared" ref="AB7:AB12" si="12">SUM(Y7:AA7)</f>
        <v>0</v>
      </c>
      <c r="AC7" s="838">
        <f>+AB7-X7</f>
        <v>0</v>
      </c>
    </row>
    <row r="8" spans="1:29" s="828" customFormat="1">
      <c r="A8" s="841">
        <v>1</v>
      </c>
      <c r="B8" s="841" t="s">
        <v>261</v>
      </c>
      <c r="C8" s="840">
        <f t="shared" si="0"/>
        <v>0</v>
      </c>
      <c r="D8" s="838">
        <f t="shared" si="1"/>
        <v>0</v>
      </c>
      <c r="E8" s="838">
        <f t="shared" si="2"/>
        <v>0</v>
      </c>
      <c r="F8" s="838">
        <f t="shared" si="3"/>
        <v>0</v>
      </c>
      <c r="G8" s="838">
        <f t="shared" si="4"/>
        <v>0</v>
      </c>
      <c r="H8" s="838">
        <f t="shared" si="5"/>
        <v>0</v>
      </c>
      <c r="I8" s="838">
        <f t="shared" si="6"/>
        <v>0</v>
      </c>
      <c r="J8" s="838">
        <f t="shared" si="7"/>
        <v>0</v>
      </c>
      <c r="K8" s="838">
        <f t="shared" si="8"/>
        <v>0</v>
      </c>
      <c r="L8" s="842">
        <f>+L9+L113</f>
        <v>0</v>
      </c>
      <c r="M8" s="842">
        <f>+M9+M113</f>
        <v>0</v>
      </c>
      <c r="N8" s="842">
        <f>+N9+N113</f>
        <v>0</v>
      </c>
      <c r="O8" s="839">
        <f t="shared" si="9"/>
        <v>0</v>
      </c>
      <c r="P8" s="842">
        <f>+P9+P113</f>
        <v>0</v>
      </c>
      <c r="Q8" s="842">
        <f>+Q9+Q113</f>
        <v>0</v>
      </c>
      <c r="R8" s="842">
        <f>+R9+R113</f>
        <v>0</v>
      </c>
      <c r="S8" s="842">
        <f t="shared" si="10"/>
        <v>0</v>
      </c>
      <c r="T8" s="838">
        <f t="shared" ref="T8:T73" si="13">+S8-O8</f>
        <v>0</v>
      </c>
      <c r="U8" s="842">
        <f>+U9+U113</f>
        <v>0</v>
      </c>
      <c r="V8" s="842">
        <f>+V9+V113</f>
        <v>0</v>
      </c>
      <c r="W8" s="842">
        <f>+W9+W113</f>
        <v>0</v>
      </c>
      <c r="X8" s="839">
        <f t="shared" si="11"/>
        <v>0</v>
      </c>
      <c r="Y8" s="842">
        <f>+Y9+Y113</f>
        <v>0</v>
      </c>
      <c r="Z8" s="842">
        <f>+Z9+Z113</f>
        <v>0</v>
      </c>
      <c r="AA8" s="842">
        <f>+AA9+AA113</f>
        <v>0</v>
      </c>
      <c r="AB8" s="842">
        <f t="shared" si="12"/>
        <v>0</v>
      </c>
      <c r="AC8" s="838">
        <f t="shared" ref="AC8:AC73" si="14">+AB8-X8</f>
        <v>0</v>
      </c>
    </row>
    <row r="9" spans="1:29" s="828" customFormat="1">
      <c r="A9" s="843"/>
      <c r="B9" s="844" t="s">
        <v>262</v>
      </c>
      <c r="C9" s="840">
        <f t="shared" si="0"/>
        <v>0</v>
      </c>
      <c r="D9" s="838">
        <f t="shared" si="1"/>
        <v>0</v>
      </c>
      <c r="E9" s="838">
        <f t="shared" si="2"/>
        <v>0</v>
      </c>
      <c r="F9" s="838">
        <f t="shared" si="3"/>
        <v>0</v>
      </c>
      <c r="G9" s="838">
        <f t="shared" si="4"/>
        <v>0</v>
      </c>
      <c r="H9" s="838">
        <f t="shared" si="5"/>
        <v>0</v>
      </c>
      <c r="I9" s="838">
        <f t="shared" si="6"/>
        <v>0</v>
      </c>
      <c r="J9" s="838">
        <f t="shared" si="7"/>
        <v>0</v>
      </c>
      <c r="K9" s="838">
        <f t="shared" si="8"/>
        <v>0</v>
      </c>
      <c r="L9" s="845">
        <f t="shared" ref="L9" si="15">+L10+L22+L29+L32+L36+L40+L49+L52+L59+L62+L65+L68+L71+L74+L77+L80+L83+L86+L89+L92+L95+L98+L101+L104+L107+L110</f>
        <v>0</v>
      </c>
      <c r="M9" s="845">
        <f t="shared" ref="M9:N9" si="16">+M10+M22+M29+M32+M36+M40+M49+M52+M59+M62+M65+M68+M71+M74+M77+M80+M83+M86+M89+M92+M95+M98+M101+M104+M107+M110</f>
        <v>0</v>
      </c>
      <c r="N9" s="845">
        <f t="shared" si="16"/>
        <v>0</v>
      </c>
      <c r="O9" s="839">
        <f t="shared" si="9"/>
        <v>0</v>
      </c>
      <c r="P9" s="845">
        <f t="shared" ref="P9:R9" si="17">+P10+P22+P29+P32+P36+P40+P49+P52+P59+P62+P65+P68+P71+P74+P77+P80+P83+P86+P89+P92+P95+P98+P101+P104+P107+P110</f>
        <v>0</v>
      </c>
      <c r="Q9" s="845">
        <f t="shared" si="17"/>
        <v>0</v>
      </c>
      <c r="R9" s="845">
        <f t="shared" si="17"/>
        <v>0</v>
      </c>
      <c r="S9" s="845">
        <f t="shared" si="10"/>
        <v>0</v>
      </c>
      <c r="T9" s="838">
        <f t="shared" si="13"/>
        <v>0</v>
      </c>
      <c r="U9" s="845">
        <f t="shared" ref="U9:W9" si="18">+U10+U22+U29+U32+U36+U40+U49+U52+U59+U62+U65+U68+U71+U74+U77+U80+U83+U86+U89+U92+U95+U98+U101+U104+U107+U110</f>
        <v>0</v>
      </c>
      <c r="V9" s="845">
        <f t="shared" si="18"/>
        <v>0</v>
      </c>
      <c r="W9" s="845">
        <f t="shared" si="18"/>
        <v>0</v>
      </c>
      <c r="X9" s="839">
        <f t="shared" si="11"/>
        <v>0</v>
      </c>
      <c r="Y9" s="845">
        <f t="shared" ref="Y9:AA9" si="19">+Y10+Y22+Y29+Y32+Y36+Y40+Y49+Y52+Y59+Y62+Y65+Y68+Y71+Y74+Y77+Y80+Y83+Y86+Y89+Y92+Y95+Y98+Y101+Y104+Y107+Y110</f>
        <v>0</v>
      </c>
      <c r="Z9" s="845">
        <f t="shared" si="19"/>
        <v>0</v>
      </c>
      <c r="AA9" s="845">
        <f t="shared" si="19"/>
        <v>0</v>
      </c>
      <c r="AB9" s="845">
        <f t="shared" si="12"/>
        <v>0</v>
      </c>
      <c r="AC9" s="838">
        <f t="shared" si="14"/>
        <v>0</v>
      </c>
    </row>
    <row r="10" spans="1:29" s="847" customFormat="1">
      <c r="A10" s="846">
        <v>1.1000000000000001</v>
      </c>
      <c r="B10" s="846" t="s">
        <v>263</v>
      </c>
      <c r="C10" s="840">
        <f t="shared" si="0"/>
        <v>0</v>
      </c>
      <c r="D10" s="838">
        <f t="shared" si="1"/>
        <v>0</v>
      </c>
      <c r="E10" s="838">
        <f t="shared" si="2"/>
        <v>0</v>
      </c>
      <c r="F10" s="838">
        <f t="shared" si="3"/>
        <v>0</v>
      </c>
      <c r="G10" s="838">
        <f t="shared" si="4"/>
        <v>0</v>
      </c>
      <c r="H10" s="838">
        <f t="shared" si="5"/>
        <v>0</v>
      </c>
      <c r="I10" s="838">
        <f t="shared" si="6"/>
        <v>0</v>
      </c>
      <c r="J10" s="838">
        <f t="shared" si="7"/>
        <v>0</v>
      </c>
      <c r="K10" s="838">
        <f t="shared" si="8"/>
        <v>0</v>
      </c>
      <c r="L10" s="845">
        <f t="shared" ref="L10" si="20">+L11+L14+L18</f>
        <v>0</v>
      </c>
      <c r="M10" s="845">
        <f t="shared" ref="M10:N10" si="21">+M11+M14+M18</f>
        <v>0</v>
      </c>
      <c r="N10" s="845">
        <f t="shared" si="21"/>
        <v>0</v>
      </c>
      <c r="O10" s="839">
        <f t="shared" si="9"/>
        <v>0</v>
      </c>
      <c r="P10" s="845">
        <f t="shared" ref="P10:R10" si="22">+P11+P14+P18</f>
        <v>0</v>
      </c>
      <c r="Q10" s="845">
        <f t="shared" si="22"/>
        <v>0</v>
      </c>
      <c r="R10" s="845">
        <f t="shared" si="22"/>
        <v>0</v>
      </c>
      <c r="S10" s="845">
        <f t="shared" si="10"/>
        <v>0</v>
      </c>
      <c r="T10" s="838">
        <f t="shared" si="13"/>
        <v>0</v>
      </c>
      <c r="U10" s="845">
        <f t="shared" ref="U10:W10" si="23">+U11+U14+U18</f>
        <v>0</v>
      </c>
      <c r="V10" s="845">
        <f t="shared" si="23"/>
        <v>0</v>
      </c>
      <c r="W10" s="845">
        <f t="shared" si="23"/>
        <v>0</v>
      </c>
      <c r="X10" s="839">
        <f t="shared" si="11"/>
        <v>0</v>
      </c>
      <c r="Y10" s="845">
        <f t="shared" ref="Y10:AA10" si="24">+Y11+Y14+Y18</f>
        <v>0</v>
      </c>
      <c r="Z10" s="845">
        <f t="shared" si="24"/>
        <v>0</v>
      </c>
      <c r="AA10" s="845">
        <f t="shared" si="24"/>
        <v>0</v>
      </c>
      <c r="AB10" s="845">
        <f t="shared" si="12"/>
        <v>0</v>
      </c>
      <c r="AC10" s="838">
        <f t="shared" si="14"/>
        <v>0</v>
      </c>
    </row>
    <row r="11" spans="1:29" s="847" customFormat="1">
      <c r="A11" s="846"/>
      <c r="B11" s="846" t="s">
        <v>264</v>
      </c>
      <c r="C11" s="840">
        <f t="shared" si="0"/>
        <v>0</v>
      </c>
      <c r="D11" s="838">
        <f t="shared" si="1"/>
        <v>0</v>
      </c>
      <c r="E11" s="838">
        <f t="shared" si="2"/>
        <v>0</v>
      </c>
      <c r="F11" s="838">
        <f t="shared" si="3"/>
        <v>0</v>
      </c>
      <c r="G11" s="838">
        <f t="shared" si="4"/>
        <v>0</v>
      </c>
      <c r="H11" s="838">
        <f t="shared" si="5"/>
        <v>0</v>
      </c>
      <c r="I11" s="838">
        <f t="shared" si="6"/>
        <v>0</v>
      </c>
      <c r="J11" s="838">
        <f t="shared" si="7"/>
        <v>0</v>
      </c>
      <c r="K11" s="838">
        <f t="shared" si="8"/>
        <v>0</v>
      </c>
      <c r="L11" s="848"/>
      <c r="M11" s="848"/>
      <c r="N11" s="848"/>
      <c r="O11" s="839">
        <f t="shared" si="9"/>
        <v>0</v>
      </c>
      <c r="P11" s="848"/>
      <c r="Q11" s="848"/>
      <c r="R11" s="848"/>
      <c r="S11" s="845">
        <f t="shared" si="10"/>
        <v>0</v>
      </c>
      <c r="T11" s="838">
        <f t="shared" si="13"/>
        <v>0</v>
      </c>
      <c r="U11" s="848"/>
      <c r="V11" s="848"/>
      <c r="W11" s="848"/>
      <c r="X11" s="839">
        <f t="shared" si="11"/>
        <v>0</v>
      </c>
      <c r="Y11" s="848"/>
      <c r="Z11" s="848"/>
      <c r="AA11" s="848"/>
      <c r="AB11" s="845">
        <f t="shared" si="12"/>
        <v>0</v>
      </c>
      <c r="AC11" s="838">
        <f t="shared" si="14"/>
        <v>0</v>
      </c>
    </row>
    <row r="12" spans="1:29" s="847" customFormat="1">
      <c r="A12" s="849"/>
      <c r="B12" s="850" t="s">
        <v>219</v>
      </c>
      <c r="C12" s="840">
        <f t="shared" si="0"/>
        <v>0</v>
      </c>
      <c r="D12" s="838">
        <f t="shared" si="1"/>
        <v>0</v>
      </c>
      <c r="E12" s="838">
        <f t="shared" si="2"/>
        <v>0</v>
      </c>
      <c r="F12" s="838">
        <f t="shared" si="3"/>
        <v>0</v>
      </c>
      <c r="G12" s="838">
        <f t="shared" si="4"/>
        <v>0</v>
      </c>
      <c r="H12" s="838">
        <f t="shared" si="5"/>
        <v>0</v>
      </c>
      <c r="I12" s="838">
        <f t="shared" si="6"/>
        <v>0</v>
      </c>
      <c r="J12" s="838">
        <f t="shared" si="7"/>
        <v>0</v>
      </c>
      <c r="K12" s="838">
        <f t="shared" si="8"/>
        <v>0</v>
      </c>
      <c r="L12" s="839">
        <f t="shared" ref="L12" si="25">+ROUND(L11*-0.34,-1)</f>
        <v>0</v>
      </c>
      <c r="M12" s="839">
        <f t="shared" ref="M12:N12" si="26">+ROUND(M11*-0.34,-1)</f>
        <v>0</v>
      </c>
      <c r="N12" s="839">
        <f t="shared" si="26"/>
        <v>0</v>
      </c>
      <c r="O12" s="839">
        <f t="shared" si="9"/>
        <v>0</v>
      </c>
      <c r="P12" s="839">
        <f t="shared" ref="P12:R12" si="27">+ROUND(P11*-0.34,-1)</f>
        <v>0</v>
      </c>
      <c r="Q12" s="839">
        <f t="shared" si="27"/>
        <v>0</v>
      </c>
      <c r="R12" s="839">
        <f t="shared" si="27"/>
        <v>0</v>
      </c>
      <c r="S12" s="839">
        <f t="shared" si="10"/>
        <v>0</v>
      </c>
      <c r="T12" s="838">
        <f t="shared" si="13"/>
        <v>0</v>
      </c>
      <c r="U12" s="839">
        <f t="shared" ref="U12:W12" si="28">+ROUND(U11*-0.34,-1)</f>
        <v>0</v>
      </c>
      <c r="V12" s="839">
        <f t="shared" si="28"/>
        <v>0</v>
      </c>
      <c r="W12" s="839">
        <f t="shared" si="28"/>
        <v>0</v>
      </c>
      <c r="X12" s="839">
        <f t="shared" si="11"/>
        <v>0</v>
      </c>
      <c r="Y12" s="839">
        <f t="shared" ref="Y12:AA12" si="29">+ROUND(Y11*-0.34,-1)</f>
        <v>0</v>
      </c>
      <c r="Z12" s="839">
        <f t="shared" si="29"/>
        <v>0</v>
      </c>
      <c r="AA12" s="839">
        <f t="shared" si="29"/>
        <v>0</v>
      </c>
      <c r="AB12" s="839">
        <f t="shared" si="12"/>
        <v>0</v>
      </c>
      <c r="AC12" s="838">
        <f t="shared" si="14"/>
        <v>0</v>
      </c>
    </row>
    <row r="13" spans="1:29" s="851" customFormat="1">
      <c r="A13" s="849"/>
      <c r="B13" s="850" t="s">
        <v>220</v>
      </c>
      <c r="C13" s="840">
        <f t="shared" si="0"/>
        <v>0</v>
      </c>
      <c r="D13" s="838">
        <f t="shared" si="1"/>
        <v>0</v>
      </c>
      <c r="E13" s="838">
        <f t="shared" si="2"/>
        <v>0</v>
      </c>
      <c r="F13" s="838">
        <f t="shared" si="3"/>
        <v>0</v>
      </c>
      <c r="G13" s="838">
        <f t="shared" si="4"/>
        <v>0</v>
      </c>
      <c r="H13" s="838">
        <f t="shared" si="5"/>
        <v>0</v>
      </c>
      <c r="I13" s="838">
        <f t="shared" si="6"/>
        <v>0</v>
      </c>
      <c r="J13" s="838">
        <f t="shared" si="7"/>
        <v>0</v>
      </c>
      <c r="K13" s="838">
        <f t="shared" si="8"/>
        <v>0</v>
      </c>
      <c r="L13" s="839">
        <f t="shared" ref="L13" si="30">+L11+L12</f>
        <v>0</v>
      </c>
      <c r="M13" s="839">
        <f t="shared" ref="M13:N13" si="31">+M11+M12</f>
        <v>0</v>
      </c>
      <c r="N13" s="839">
        <f t="shared" si="31"/>
        <v>0</v>
      </c>
      <c r="O13" s="839">
        <f t="shared" si="9"/>
        <v>0</v>
      </c>
      <c r="P13" s="839">
        <f t="shared" ref="P13:R13" si="32">+P11+P12</f>
        <v>0</v>
      </c>
      <c r="Q13" s="839">
        <f t="shared" si="32"/>
        <v>0</v>
      </c>
      <c r="R13" s="839">
        <f t="shared" si="32"/>
        <v>0</v>
      </c>
      <c r="S13" s="839">
        <f t="shared" ref="S13:S78" si="33">SUM(P13:R13)</f>
        <v>0</v>
      </c>
      <c r="T13" s="838">
        <f t="shared" si="13"/>
        <v>0</v>
      </c>
      <c r="U13" s="839">
        <f t="shared" ref="U13:W13" si="34">+U11+U12</f>
        <v>0</v>
      </c>
      <c r="V13" s="839">
        <f t="shared" si="34"/>
        <v>0</v>
      </c>
      <c r="W13" s="839">
        <f t="shared" si="34"/>
        <v>0</v>
      </c>
      <c r="X13" s="839">
        <f t="shared" si="11"/>
        <v>0</v>
      </c>
      <c r="Y13" s="839">
        <f t="shared" ref="Y13:AA13" si="35">+Y11+Y12</f>
        <v>0</v>
      </c>
      <c r="Z13" s="839">
        <f t="shared" si="35"/>
        <v>0</v>
      </c>
      <c r="AA13" s="839">
        <f t="shared" si="35"/>
        <v>0</v>
      </c>
      <c r="AB13" s="839">
        <f t="shared" ref="AB13:AB16" si="36">SUM(Y13:AA13)</f>
        <v>0</v>
      </c>
      <c r="AC13" s="838">
        <f t="shared" si="14"/>
        <v>0</v>
      </c>
    </row>
    <row r="14" spans="1:29" s="851" customFormat="1" ht="22.5">
      <c r="A14" s="846"/>
      <c r="B14" s="999" t="s">
        <v>505</v>
      </c>
      <c r="C14" s="840">
        <f t="shared" si="0"/>
        <v>0</v>
      </c>
      <c r="D14" s="838">
        <f t="shared" si="1"/>
        <v>0</v>
      </c>
      <c r="E14" s="838">
        <f t="shared" si="2"/>
        <v>0</v>
      </c>
      <c r="F14" s="838">
        <f t="shared" si="3"/>
        <v>0</v>
      </c>
      <c r="G14" s="838">
        <f t="shared" si="4"/>
        <v>0</v>
      </c>
      <c r="H14" s="838">
        <f t="shared" si="5"/>
        <v>0</v>
      </c>
      <c r="I14" s="838">
        <f t="shared" si="6"/>
        <v>0</v>
      </c>
      <c r="J14" s="838">
        <f t="shared" si="7"/>
        <v>0</v>
      </c>
      <c r="K14" s="838">
        <f t="shared" si="8"/>
        <v>0</v>
      </c>
      <c r="L14" s="1000"/>
      <c r="M14" s="1000"/>
      <c r="N14" s="1000"/>
      <c r="O14" s="839">
        <f t="shared" si="9"/>
        <v>0</v>
      </c>
      <c r="P14" s="1000"/>
      <c r="Q14" s="1000"/>
      <c r="R14" s="1000"/>
      <c r="S14" s="839">
        <f t="shared" si="33"/>
        <v>0</v>
      </c>
      <c r="T14" s="838">
        <f t="shared" si="13"/>
        <v>0</v>
      </c>
      <c r="U14" s="1000"/>
      <c r="V14" s="1000"/>
      <c r="W14" s="1000"/>
      <c r="X14" s="839">
        <f t="shared" si="11"/>
        <v>0</v>
      </c>
      <c r="Y14" s="1000"/>
      <c r="Z14" s="1000"/>
      <c r="AA14" s="1000"/>
      <c r="AB14" s="839">
        <f t="shared" si="36"/>
        <v>0</v>
      </c>
      <c r="AC14" s="838">
        <f t="shared" si="14"/>
        <v>0</v>
      </c>
    </row>
    <row r="15" spans="1:29" s="851" customFormat="1" ht="22.5">
      <c r="A15" s="849"/>
      <c r="B15" s="1001" t="s">
        <v>326</v>
      </c>
      <c r="C15" s="840">
        <f t="shared" si="0"/>
        <v>0</v>
      </c>
      <c r="D15" s="838">
        <f t="shared" si="1"/>
        <v>0</v>
      </c>
      <c r="E15" s="838">
        <f t="shared" si="2"/>
        <v>0</v>
      </c>
      <c r="F15" s="838">
        <f t="shared" si="3"/>
        <v>0</v>
      </c>
      <c r="G15" s="838">
        <f t="shared" si="4"/>
        <v>0</v>
      </c>
      <c r="H15" s="838">
        <f t="shared" si="5"/>
        <v>0</v>
      </c>
      <c r="I15" s="838">
        <f t="shared" si="6"/>
        <v>0</v>
      </c>
      <c r="J15" s="838">
        <f t="shared" si="7"/>
        <v>0</v>
      </c>
      <c r="K15" s="838">
        <f t="shared" si="8"/>
        <v>0</v>
      </c>
      <c r="L15" s="1002">
        <f>ROUND(L14*-0.03,-1)</f>
        <v>0</v>
      </c>
      <c r="M15" s="1002">
        <f>ROUND(M14*-0.03,-1)</f>
        <v>0</v>
      </c>
      <c r="N15" s="1002">
        <f>ROUND(N14*-0.03,-1)</f>
        <v>0</v>
      </c>
      <c r="O15" s="839">
        <f t="shared" si="9"/>
        <v>0</v>
      </c>
      <c r="P15" s="1002">
        <f>ROUND(P14*-0.03,-1)</f>
        <v>0</v>
      </c>
      <c r="Q15" s="1002">
        <f>ROUND(Q14*-0.03,-1)</f>
        <v>0</v>
      </c>
      <c r="R15" s="1002">
        <f>ROUND(R14*-0.03,-1)</f>
        <v>0</v>
      </c>
      <c r="S15" s="839">
        <f t="shared" si="33"/>
        <v>0</v>
      </c>
      <c r="T15" s="838">
        <f t="shared" si="13"/>
        <v>0</v>
      </c>
      <c r="U15" s="1002">
        <f>ROUND(U14*-0.03,-1)</f>
        <v>0</v>
      </c>
      <c r="V15" s="1002">
        <f>ROUND(V14*-0.03,-1)</f>
        <v>0</v>
      </c>
      <c r="W15" s="1002">
        <f>ROUND(W14*-0.03,-1)</f>
        <v>0</v>
      </c>
      <c r="X15" s="839">
        <f t="shared" si="11"/>
        <v>0</v>
      </c>
      <c r="Y15" s="1002">
        <f>ROUND(Y14*-0.03,-1)</f>
        <v>0</v>
      </c>
      <c r="Z15" s="1002">
        <f>ROUND(Z14*-0.03,-1)</f>
        <v>0</v>
      </c>
      <c r="AA15" s="1002">
        <f>ROUND(AA14*-0.03,-1)</f>
        <v>0</v>
      </c>
      <c r="AB15" s="839">
        <f t="shared" si="36"/>
        <v>0</v>
      </c>
      <c r="AC15" s="838">
        <f t="shared" si="14"/>
        <v>0</v>
      </c>
    </row>
    <row r="16" spans="1:29" s="851" customFormat="1" ht="22.5">
      <c r="A16" s="849"/>
      <c r="B16" s="1001" t="s">
        <v>219</v>
      </c>
      <c r="C16" s="840">
        <f t="shared" si="0"/>
        <v>0</v>
      </c>
      <c r="D16" s="838">
        <f t="shared" si="1"/>
        <v>0</v>
      </c>
      <c r="E16" s="838">
        <f t="shared" si="2"/>
        <v>0</v>
      </c>
      <c r="F16" s="838">
        <f t="shared" si="3"/>
        <v>0</v>
      </c>
      <c r="G16" s="838">
        <f t="shared" si="4"/>
        <v>0</v>
      </c>
      <c r="H16" s="838">
        <f t="shared" si="5"/>
        <v>0</v>
      </c>
      <c r="I16" s="838">
        <f t="shared" si="6"/>
        <v>0</v>
      </c>
      <c r="J16" s="838">
        <f t="shared" si="7"/>
        <v>0</v>
      </c>
      <c r="K16" s="838">
        <f t="shared" si="8"/>
        <v>0</v>
      </c>
      <c r="L16" s="1003">
        <f>+ROUND((L14+L15)*-0.34,-1)</f>
        <v>0</v>
      </c>
      <c r="M16" s="1003">
        <f>+ROUND((M14+M15)*-0.34,-1)</f>
        <v>0</v>
      </c>
      <c r="N16" s="1003">
        <f>+ROUND((N14+N15)*-0.34,-1)</f>
        <v>0</v>
      </c>
      <c r="O16" s="839">
        <f>SUM(L16:N16)</f>
        <v>0</v>
      </c>
      <c r="P16" s="1003">
        <f>+ROUND((P14+P15)*-0.34,-1)</f>
        <v>0</v>
      </c>
      <c r="Q16" s="1003">
        <f>+ROUND((Q14+Q15)*-0.34,-1)</f>
        <v>0</v>
      </c>
      <c r="R16" s="1003">
        <f>+ROUND((R14+R15)*-0.34,-1)</f>
        <v>0</v>
      </c>
      <c r="S16" s="839">
        <f t="shared" si="33"/>
        <v>0</v>
      </c>
      <c r="T16" s="838">
        <f t="shared" si="13"/>
        <v>0</v>
      </c>
      <c r="U16" s="1003">
        <f>+ROUND((U14+U15)*-0.34,-1)</f>
        <v>0</v>
      </c>
      <c r="V16" s="1003">
        <f>+ROUND((V14+V15)*-0.34,-1)</f>
        <v>0</v>
      </c>
      <c r="W16" s="1003">
        <f>+ROUND((W14+W15)*-0.34,-1)</f>
        <v>0</v>
      </c>
      <c r="X16" s="839">
        <f>SUM(U16:W16)</f>
        <v>0</v>
      </c>
      <c r="Y16" s="1003">
        <f>+ROUND((Y14+Y15)*-0.34,-1)</f>
        <v>0</v>
      </c>
      <c r="Z16" s="1003">
        <f>+ROUND((Z14+Z15)*-0.34,-1)</f>
        <v>0</v>
      </c>
      <c r="AA16" s="1003">
        <f>+ROUND((AA14+AA15)*-0.34,-1)</f>
        <v>0</v>
      </c>
      <c r="AB16" s="839">
        <f t="shared" si="36"/>
        <v>0</v>
      </c>
      <c r="AC16" s="838">
        <f t="shared" si="14"/>
        <v>0</v>
      </c>
    </row>
    <row r="17" spans="1:29" s="851" customFormat="1" ht="22.5">
      <c r="A17" s="849"/>
      <c r="B17" s="1001" t="s">
        <v>324</v>
      </c>
      <c r="C17" s="840">
        <f t="shared" si="0"/>
        <v>0</v>
      </c>
      <c r="D17" s="838">
        <f t="shared" si="1"/>
        <v>0</v>
      </c>
      <c r="E17" s="838">
        <f t="shared" si="2"/>
        <v>0</v>
      </c>
      <c r="F17" s="838">
        <f t="shared" si="3"/>
        <v>0</v>
      </c>
      <c r="G17" s="838">
        <f t="shared" si="4"/>
        <v>0</v>
      </c>
      <c r="H17" s="838">
        <f t="shared" si="5"/>
        <v>0</v>
      </c>
      <c r="I17" s="838">
        <f t="shared" si="6"/>
        <v>0</v>
      </c>
      <c r="J17" s="838">
        <f t="shared" si="7"/>
        <v>0</v>
      </c>
      <c r="K17" s="838">
        <f t="shared" si="8"/>
        <v>0</v>
      </c>
      <c r="L17" s="1003">
        <f>+L14+L15+L16</f>
        <v>0</v>
      </c>
      <c r="M17" s="1003">
        <f>+M14+M15+M16</f>
        <v>0</v>
      </c>
      <c r="N17" s="1003">
        <f>+N14+N15+N16</f>
        <v>0</v>
      </c>
      <c r="O17" s="839">
        <f>SUM(L17:N17)</f>
        <v>0</v>
      </c>
      <c r="P17" s="1003">
        <f>+P14+P15+P16</f>
        <v>0</v>
      </c>
      <c r="Q17" s="1003">
        <f>+Q14+Q15+Q16</f>
        <v>0</v>
      </c>
      <c r="R17" s="1003">
        <f>+R14+R15+R16</f>
        <v>0</v>
      </c>
      <c r="S17" s="839">
        <f t="shared" ref="S17" si="37">SUM(P17:R17)</f>
        <v>0</v>
      </c>
      <c r="T17" s="838">
        <f t="shared" ref="T17" si="38">+S17-O17</f>
        <v>0</v>
      </c>
      <c r="U17" s="1003">
        <f>+U14+U15+U16</f>
        <v>0</v>
      </c>
      <c r="V17" s="1003">
        <f>+V14+V15+V16</f>
        <v>0</v>
      </c>
      <c r="W17" s="1003">
        <f>+W14+W15+W16</f>
        <v>0</v>
      </c>
      <c r="X17" s="839">
        <f>SUM(U17:W17)</f>
        <v>0</v>
      </c>
      <c r="Y17" s="1003">
        <f>+Y14+Y15+Y16</f>
        <v>0</v>
      </c>
      <c r="Z17" s="1003">
        <f>+Z14+Z15+Z16</f>
        <v>0</v>
      </c>
      <c r="AA17" s="1003">
        <f>+AA14+AA15+AA16</f>
        <v>0</v>
      </c>
      <c r="AB17" s="839">
        <f t="shared" ref="AB17" si="39">SUM(Y17:AA17)</f>
        <v>0</v>
      </c>
      <c r="AC17" s="838">
        <f t="shared" si="14"/>
        <v>0</v>
      </c>
    </row>
    <row r="18" spans="1:29" s="851" customFormat="1">
      <c r="A18" s="846"/>
      <c r="B18" s="846" t="s">
        <v>435</v>
      </c>
      <c r="C18" s="840">
        <f t="shared" si="0"/>
        <v>0</v>
      </c>
      <c r="D18" s="838">
        <f t="shared" si="1"/>
        <v>0</v>
      </c>
      <c r="E18" s="838">
        <f t="shared" si="2"/>
        <v>0</v>
      </c>
      <c r="F18" s="838">
        <f t="shared" si="3"/>
        <v>0</v>
      </c>
      <c r="G18" s="838">
        <f t="shared" si="4"/>
        <v>0</v>
      </c>
      <c r="H18" s="838">
        <f t="shared" si="5"/>
        <v>0</v>
      </c>
      <c r="I18" s="838">
        <f t="shared" si="6"/>
        <v>0</v>
      </c>
      <c r="J18" s="838">
        <f t="shared" si="7"/>
        <v>0</v>
      </c>
      <c r="K18" s="838">
        <f t="shared" si="8"/>
        <v>0</v>
      </c>
      <c r="L18" s="848"/>
      <c r="M18" s="848"/>
      <c r="N18" s="848"/>
      <c r="O18" s="839">
        <f t="shared" si="9"/>
        <v>0</v>
      </c>
      <c r="P18" s="848"/>
      <c r="Q18" s="848"/>
      <c r="R18" s="848"/>
      <c r="S18" s="839">
        <f t="shared" si="33"/>
        <v>0</v>
      </c>
      <c r="T18" s="838">
        <f t="shared" si="13"/>
        <v>0</v>
      </c>
      <c r="U18" s="848"/>
      <c r="V18" s="848"/>
      <c r="W18" s="848"/>
      <c r="X18" s="839">
        <f t="shared" ref="X18" si="40">SUM(U18:W18)</f>
        <v>0</v>
      </c>
      <c r="Y18" s="848"/>
      <c r="Z18" s="848"/>
      <c r="AA18" s="848"/>
      <c r="AB18" s="839">
        <f t="shared" ref="AB18" si="41">SUM(Y18:AA18)</f>
        <v>0</v>
      </c>
      <c r="AC18" s="838">
        <f t="shared" si="14"/>
        <v>0</v>
      </c>
    </row>
    <row r="19" spans="1:29" s="851" customFormat="1" ht="22.5">
      <c r="A19" s="849"/>
      <c r="B19" s="1001" t="s">
        <v>326</v>
      </c>
      <c r="C19" s="840">
        <f t="shared" si="0"/>
        <v>0</v>
      </c>
      <c r="D19" s="838">
        <f t="shared" si="1"/>
        <v>0</v>
      </c>
      <c r="E19" s="838">
        <f t="shared" si="2"/>
        <v>0</v>
      </c>
      <c r="F19" s="838">
        <f t="shared" si="3"/>
        <v>0</v>
      </c>
      <c r="G19" s="838">
        <f t="shared" si="4"/>
        <v>0</v>
      </c>
      <c r="H19" s="838">
        <f t="shared" si="5"/>
        <v>0</v>
      </c>
      <c r="I19" s="838">
        <f t="shared" si="6"/>
        <v>0</v>
      </c>
      <c r="J19" s="838">
        <f t="shared" si="7"/>
        <v>0</v>
      </c>
      <c r="K19" s="838">
        <f t="shared" si="8"/>
        <v>0</v>
      </c>
      <c r="L19" s="1002">
        <f>ROUND(L18*-0.03,-1)</f>
        <v>0</v>
      </c>
      <c r="M19" s="1002">
        <f>ROUND(M18*-0.03,-1)</f>
        <v>0</v>
      </c>
      <c r="N19" s="1002">
        <f>ROUND(N18*-0.03,-1)</f>
        <v>0</v>
      </c>
      <c r="O19" s="839">
        <f t="shared" ref="O19" si="42">SUM(L19:N19)</f>
        <v>0</v>
      </c>
      <c r="P19" s="1002">
        <f>ROUND(P18*-0.03,-1)</f>
        <v>0</v>
      </c>
      <c r="Q19" s="1002">
        <f>ROUND(Q18*-0.03,-1)</f>
        <v>0</v>
      </c>
      <c r="R19" s="1002">
        <f>ROUND(R18*-0.03,-1)</f>
        <v>0</v>
      </c>
      <c r="S19" s="839">
        <f t="shared" ref="S19:S21" si="43">SUM(P19:R19)</f>
        <v>0</v>
      </c>
      <c r="T19" s="838">
        <f t="shared" ref="T19:T21" si="44">+S19-O19</f>
        <v>0</v>
      </c>
      <c r="U19" s="1002">
        <f>ROUND(U18*-0.03,-1)</f>
        <v>0</v>
      </c>
      <c r="V19" s="1002">
        <f>ROUND(V18*-0.03,-1)</f>
        <v>0</v>
      </c>
      <c r="W19" s="1002">
        <f>ROUND(W18*-0.03,-1)</f>
        <v>0</v>
      </c>
      <c r="X19" s="839">
        <f t="shared" ref="X19" si="45">SUM(U19:W19)</f>
        <v>0</v>
      </c>
      <c r="Y19" s="1002">
        <f>ROUND(Y18*-0.03,-1)</f>
        <v>0</v>
      </c>
      <c r="Z19" s="1002">
        <f>ROUND(Z18*-0.03,-1)</f>
        <v>0</v>
      </c>
      <c r="AA19" s="1002">
        <f>ROUND(AA18*-0.03,-1)</f>
        <v>0</v>
      </c>
      <c r="AB19" s="839">
        <f t="shared" ref="AB19:AB21" si="46">SUM(Y19:AA19)</f>
        <v>0</v>
      </c>
      <c r="AC19" s="838">
        <f t="shared" si="14"/>
        <v>0</v>
      </c>
    </row>
    <row r="20" spans="1:29" s="851" customFormat="1" ht="22.5">
      <c r="A20" s="849"/>
      <c r="B20" s="1001" t="s">
        <v>219</v>
      </c>
      <c r="C20" s="840">
        <f t="shared" si="0"/>
        <v>0</v>
      </c>
      <c r="D20" s="838">
        <f t="shared" si="1"/>
        <v>0</v>
      </c>
      <c r="E20" s="838">
        <f t="shared" si="2"/>
        <v>0</v>
      </c>
      <c r="F20" s="838">
        <f t="shared" si="3"/>
        <v>0</v>
      </c>
      <c r="G20" s="838">
        <f t="shared" si="4"/>
        <v>0</v>
      </c>
      <c r="H20" s="838">
        <f t="shared" si="5"/>
        <v>0</v>
      </c>
      <c r="I20" s="838">
        <f t="shared" si="6"/>
        <v>0</v>
      </c>
      <c r="J20" s="838">
        <f t="shared" si="7"/>
        <v>0</v>
      </c>
      <c r="K20" s="838">
        <f t="shared" si="8"/>
        <v>0</v>
      </c>
      <c r="L20" s="1003">
        <f>+ROUND((L18+L19)*-0.34,-1)</f>
        <v>0</v>
      </c>
      <c r="M20" s="1003">
        <f>+ROUND((M18+M19)*-0.34,-1)</f>
        <v>0</v>
      </c>
      <c r="N20" s="1003">
        <f>+ROUND((N18+N19)*-0.34,-1)</f>
        <v>0</v>
      </c>
      <c r="O20" s="839">
        <f>SUM(L20:N20)</f>
        <v>0</v>
      </c>
      <c r="P20" s="1003">
        <f>+ROUND((P18+P19)*-0.34,-1)</f>
        <v>0</v>
      </c>
      <c r="Q20" s="1003">
        <f>+ROUND((Q18+Q19)*-0.34,-1)</f>
        <v>0</v>
      </c>
      <c r="R20" s="1003">
        <f>+ROUND((R18+R19)*-0.34,-1)</f>
        <v>0</v>
      </c>
      <c r="S20" s="839">
        <f t="shared" si="43"/>
        <v>0</v>
      </c>
      <c r="T20" s="838">
        <f t="shared" si="44"/>
        <v>0</v>
      </c>
      <c r="U20" s="1003">
        <f>+ROUND((U18+U19)*-0.34,-1)</f>
        <v>0</v>
      </c>
      <c r="V20" s="1003">
        <f>+ROUND((V18+V19)*-0.34,-1)</f>
        <v>0</v>
      </c>
      <c r="W20" s="1003">
        <f>+ROUND((W18+W19)*-0.34,-1)</f>
        <v>0</v>
      </c>
      <c r="X20" s="839">
        <f>SUM(U20:W20)</f>
        <v>0</v>
      </c>
      <c r="Y20" s="1003">
        <f>+ROUND((Y18+Y19)*-0.34,-1)</f>
        <v>0</v>
      </c>
      <c r="Z20" s="1003">
        <f>+ROUND((Z18+Z19)*-0.34,-1)</f>
        <v>0</v>
      </c>
      <c r="AA20" s="1003">
        <f>+ROUND((AA18+AA19)*-0.34,-1)</f>
        <v>0</v>
      </c>
      <c r="AB20" s="839">
        <f t="shared" si="46"/>
        <v>0</v>
      </c>
      <c r="AC20" s="838">
        <f t="shared" si="14"/>
        <v>0</v>
      </c>
    </row>
    <row r="21" spans="1:29" s="851" customFormat="1" ht="22.5">
      <c r="A21" s="849"/>
      <c r="B21" s="1001" t="s">
        <v>324</v>
      </c>
      <c r="C21" s="840">
        <f t="shared" si="0"/>
        <v>0</v>
      </c>
      <c r="D21" s="838">
        <f t="shared" si="1"/>
        <v>0</v>
      </c>
      <c r="E21" s="838">
        <f t="shared" si="2"/>
        <v>0</v>
      </c>
      <c r="F21" s="838">
        <f t="shared" si="3"/>
        <v>0</v>
      </c>
      <c r="G21" s="838">
        <f t="shared" si="4"/>
        <v>0</v>
      </c>
      <c r="H21" s="838">
        <f t="shared" si="5"/>
        <v>0</v>
      </c>
      <c r="I21" s="838">
        <f t="shared" si="6"/>
        <v>0</v>
      </c>
      <c r="J21" s="838">
        <f t="shared" si="7"/>
        <v>0</v>
      </c>
      <c r="K21" s="838">
        <f t="shared" si="8"/>
        <v>0</v>
      </c>
      <c r="L21" s="1003">
        <f>+L18+L19+L20</f>
        <v>0</v>
      </c>
      <c r="M21" s="1003">
        <f>+M18+M19+M20</f>
        <v>0</v>
      </c>
      <c r="N21" s="1003">
        <f>+N18+N19+N20</f>
        <v>0</v>
      </c>
      <c r="O21" s="839">
        <f>SUM(L21:N21)</f>
        <v>0</v>
      </c>
      <c r="P21" s="1003">
        <f>+P18+P19+P20</f>
        <v>0</v>
      </c>
      <c r="Q21" s="1003">
        <f>+Q18+Q19+Q20</f>
        <v>0</v>
      </c>
      <c r="R21" s="1003">
        <f>+R18+R19+R20</f>
        <v>0</v>
      </c>
      <c r="S21" s="839">
        <f t="shared" si="43"/>
        <v>0</v>
      </c>
      <c r="T21" s="838">
        <f t="shared" si="44"/>
        <v>0</v>
      </c>
      <c r="U21" s="1003">
        <f>+U18+U19+U20</f>
        <v>0</v>
      </c>
      <c r="V21" s="1003">
        <f>+V18+V19+V20</f>
        <v>0</v>
      </c>
      <c r="W21" s="1003">
        <f>+W18+W19+W20</f>
        <v>0</v>
      </c>
      <c r="X21" s="839">
        <f>SUM(U21:W21)</f>
        <v>0</v>
      </c>
      <c r="Y21" s="1003">
        <f>+Y18+Y19+Y20</f>
        <v>0</v>
      </c>
      <c r="Z21" s="1003">
        <f>+Z18+Z19+Z20</f>
        <v>0</v>
      </c>
      <c r="AA21" s="1003">
        <f>+AA18+AA19+AA20</f>
        <v>0</v>
      </c>
      <c r="AB21" s="839">
        <f t="shared" si="46"/>
        <v>0</v>
      </c>
      <c r="AC21" s="838">
        <f t="shared" si="14"/>
        <v>0</v>
      </c>
    </row>
    <row r="22" spans="1:29" s="851" customFormat="1">
      <c r="A22" s="852">
        <v>1.2</v>
      </c>
      <c r="B22" s="852" t="s">
        <v>265</v>
      </c>
      <c r="C22" s="840">
        <f t="shared" si="0"/>
        <v>0</v>
      </c>
      <c r="D22" s="838">
        <f t="shared" si="1"/>
        <v>0</v>
      </c>
      <c r="E22" s="838">
        <f t="shared" si="2"/>
        <v>0</v>
      </c>
      <c r="F22" s="838">
        <f t="shared" si="3"/>
        <v>0</v>
      </c>
      <c r="G22" s="838">
        <f t="shared" si="4"/>
        <v>0</v>
      </c>
      <c r="H22" s="838">
        <f t="shared" si="5"/>
        <v>0</v>
      </c>
      <c r="I22" s="838">
        <f t="shared" si="6"/>
        <v>0</v>
      </c>
      <c r="J22" s="838">
        <f t="shared" si="7"/>
        <v>0</v>
      </c>
      <c r="K22" s="838">
        <f t="shared" si="8"/>
        <v>0</v>
      </c>
      <c r="L22" s="853">
        <f t="shared" ref="L22" si="47">+L23+L26</f>
        <v>0</v>
      </c>
      <c r="M22" s="853">
        <f t="shared" ref="M22:N22" si="48">+M23+M26</f>
        <v>0</v>
      </c>
      <c r="N22" s="853">
        <f t="shared" si="48"/>
        <v>0</v>
      </c>
      <c r="O22" s="839">
        <f t="shared" si="9"/>
        <v>0</v>
      </c>
      <c r="P22" s="853">
        <f t="shared" ref="P22:R22" si="49">+P23+P26</f>
        <v>0</v>
      </c>
      <c r="Q22" s="853">
        <f t="shared" si="49"/>
        <v>0</v>
      </c>
      <c r="R22" s="853">
        <f t="shared" si="49"/>
        <v>0</v>
      </c>
      <c r="S22" s="839">
        <f t="shared" si="33"/>
        <v>0</v>
      </c>
      <c r="T22" s="838">
        <f t="shared" si="13"/>
        <v>0</v>
      </c>
      <c r="U22" s="853">
        <f t="shared" ref="U22:W22" si="50">+U23+U26</f>
        <v>0</v>
      </c>
      <c r="V22" s="853">
        <f t="shared" si="50"/>
        <v>0</v>
      </c>
      <c r="W22" s="853">
        <f t="shared" si="50"/>
        <v>0</v>
      </c>
      <c r="X22" s="839">
        <f t="shared" ref="X22:X40" si="51">SUM(U22:W22)</f>
        <v>0</v>
      </c>
      <c r="Y22" s="853">
        <f t="shared" ref="Y22:AA22" si="52">+Y23+Y26</f>
        <v>0</v>
      </c>
      <c r="Z22" s="853">
        <f t="shared" si="52"/>
        <v>0</v>
      </c>
      <c r="AA22" s="853">
        <f t="shared" si="52"/>
        <v>0</v>
      </c>
      <c r="AB22" s="839">
        <f t="shared" ref="AB22:AB73" si="53">SUM(Y22:AA22)</f>
        <v>0</v>
      </c>
      <c r="AC22" s="838">
        <f t="shared" si="14"/>
        <v>0</v>
      </c>
    </row>
    <row r="23" spans="1:29" s="851" customFormat="1">
      <c r="A23" s="852"/>
      <c r="B23" s="854" t="s">
        <v>436</v>
      </c>
      <c r="C23" s="840">
        <f t="shared" si="0"/>
        <v>0</v>
      </c>
      <c r="D23" s="838">
        <f t="shared" si="1"/>
        <v>0</v>
      </c>
      <c r="E23" s="838">
        <f t="shared" si="2"/>
        <v>0</v>
      </c>
      <c r="F23" s="838">
        <f t="shared" si="3"/>
        <v>0</v>
      </c>
      <c r="G23" s="838">
        <f t="shared" si="4"/>
        <v>0</v>
      </c>
      <c r="H23" s="838">
        <f t="shared" si="5"/>
        <v>0</v>
      </c>
      <c r="I23" s="838">
        <f t="shared" si="6"/>
        <v>0</v>
      </c>
      <c r="J23" s="838">
        <f t="shared" si="7"/>
        <v>0</v>
      </c>
      <c r="K23" s="838">
        <f t="shared" si="8"/>
        <v>0</v>
      </c>
      <c r="L23" s="855"/>
      <c r="M23" s="855"/>
      <c r="N23" s="855"/>
      <c r="O23" s="839">
        <f t="shared" si="9"/>
        <v>0</v>
      </c>
      <c r="P23" s="855"/>
      <c r="Q23" s="855"/>
      <c r="R23" s="855"/>
      <c r="S23" s="839">
        <f t="shared" si="33"/>
        <v>0</v>
      </c>
      <c r="T23" s="838">
        <f t="shared" si="13"/>
        <v>0</v>
      </c>
      <c r="U23" s="855"/>
      <c r="V23" s="855"/>
      <c r="W23" s="855"/>
      <c r="X23" s="839">
        <f t="shared" si="51"/>
        <v>0</v>
      </c>
      <c r="Y23" s="855"/>
      <c r="Z23" s="855"/>
      <c r="AA23" s="855"/>
      <c r="AB23" s="839">
        <f t="shared" si="53"/>
        <v>0</v>
      </c>
      <c r="AC23" s="838">
        <f t="shared" si="14"/>
        <v>0</v>
      </c>
    </row>
    <row r="24" spans="1:29" s="851" customFormat="1">
      <c r="A24" s="849"/>
      <c r="B24" s="850" t="s">
        <v>221</v>
      </c>
      <c r="C24" s="840">
        <f t="shared" si="0"/>
        <v>0</v>
      </c>
      <c r="D24" s="838">
        <f t="shared" si="1"/>
        <v>0</v>
      </c>
      <c r="E24" s="838">
        <f t="shared" si="2"/>
        <v>0</v>
      </c>
      <c r="F24" s="838">
        <f t="shared" si="3"/>
        <v>0</v>
      </c>
      <c r="G24" s="838">
        <f t="shared" si="4"/>
        <v>0</v>
      </c>
      <c r="H24" s="838">
        <f t="shared" si="5"/>
        <v>0</v>
      </c>
      <c r="I24" s="838">
        <f t="shared" si="6"/>
        <v>0</v>
      </c>
      <c r="J24" s="838">
        <f t="shared" si="7"/>
        <v>0</v>
      </c>
      <c r="K24" s="838">
        <f t="shared" si="8"/>
        <v>0</v>
      </c>
      <c r="L24" s="839">
        <f>+ROUND(L23*-0.4,-1)</f>
        <v>0</v>
      </c>
      <c r="M24" s="839">
        <f>+ROUND(M23*-0.4,-1)</f>
        <v>0</v>
      </c>
      <c r="N24" s="839">
        <f>+ROUND(N23*-0.4,-1)</f>
        <v>0</v>
      </c>
      <c r="O24" s="839">
        <f t="shared" si="9"/>
        <v>0</v>
      </c>
      <c r="P24" s="839">
        <f>+ROUND(P23*-0.4,-1)</f>
        <v>0</v>
      </c>
      <c r="Q24" s="839">
        <f>+ROUND(Q23*-0.4,-1)</f>
        <v>0</v>
      </c>
      <c r="R24" s="839">
        <f>+ROUND(R23*-0.4,-1)</f>
        <v>0</v>
      </c>
      <c r="S24" s="839">
        <f t="shared" si="33"/>
        <v>0</v>
      </c>
      <c r="T24" s="838">
        <f t="shared" si="13"/>
        <v>0</v>
      </c>
      <c r="U24" s="839">
        <f>+ROUND(U23*-0.4,-1)</f>
        <v>0</v>
      </c>
      <c r="V24" s="839">
        <f>+ROUND(V23*-0.4,-1)</f>
        <v>0</v>
      </c>
      <c r="W24" s="839">
        <f>+ROUND(W23*-0.4,-1)</f>
        <v>0</v>
      </c>
      <c r="X24" s="839">
        <f t="shared" si="51"/>
        <v>0</v>
      </c>
      <c r="Y24" s="839">
        <f>+ROUND(Y23*-0.4,-1)</f>
        <v>0</v>
      </c>
      <c r="Z24" s="839">
        <f>+ROUND(Z23*-0.4,-1)</f>
        <v>0</v>
      </c>
      <c r="AA24" s="839">
        <f>+ROUND(AA23*-0.4,-1)</f>
        <v>0</v>
      </c>
      <c r="AB24" s="839">
        <f t="shared" si="53"/>
        <v>0</v>
      </c>
      <c r="AC24" s="838">
        <f t="shared" si="14"/>
        <v>0</v>
      </c>
    </row>
    <row r="25" spans="1:29" s="851" customFormat="1">
      <c r="A25" s="849"/>
      <c r="B25" s="850" t="s">
        <v>222</v>
      </c>
      <c r="C25" s="840">
        <f t="shared" si="0"/>
        <v>0</v>
      </c>
      <c r="D25" s="838">
        <f t="shared" si="1"/>
        <v>0</v>
      </c>
      <c r="E25" s="838">
        <f t="shared" si="2"/>
        <v>0</v>
      </c>
      <c r="F25" s="838">
        <f t="shared" si="3"/>
        <v>0</v>
      </c>
      <c r="G25" s="838">
        <f t="shared" si="4"/>
        <v>0</v>
      </c>
      <c r="H25" s="838">
        <f t="shared" si="5"/>
        <v>0</v>
      </c>
      <c r="I25" s="838">
        <f t="shared" si="6"/>
        <v>0</v>
      </c>
      <c r="J25" s="838">
        <f t="shared" si="7"/>
        <v>0</v>
      </c>
      <c r="K25" s="838">
        <f t="shared" si="8"/>
        <v>0</v>
      </c>
      <c r="L25" s="839">
        <f>+L23+L24</f>
        <v>0</v>
      </c>
      <c r="M25" s="839">
        <f>+M23+M24</f>
        <v>0</v>
      </c>
      <c r="N25" s="839">
        <f>+N23+N24</f>
        <v>0</v>
      </c>
      <c r="O25" s="839">
        <f t="shared" si="9"/>
        <v>0</v>
      </c>
      <c r="P25" s="839">
        <f>+P23+P24</f>
        <v>0</v>
      </c>
      <c r="Q25" s="839">
        <f>+Q23+Q24</f>
        <v>0</v>
      </c>
      <c r="R25" s="839">
        <f>+R23+R24</f>
        <v>0</v>
      </c>
      <c r="S25" s="839">
        <f t="shared" si="33"/>
        <v>0</v>
      </c>
      <c r="T25" s="838">
        <f t="shared" si="13"/>
        <v>0</v>
      </c>
      <c r="U25" s="839">
        <f>+U23+U24</f>
        <v>0</v>
      </c>
      <c r="V25" s="839">
        <f>+V23+V24</f>
        <v>0</v>
      </c>
      <c r="W25" s="839">
        <f>+W23+W24</f>
        <v>0</v>
      </c>
      <c r="X25" s="839">
        <f t="shared" si="51"/>
        <v>0</v>
      </c>
      <c r="Y25" s="839">
        <f>+Y23+Y24</f>
        <v>0</v>
      </c>
      <c r="Z25" s="839">
        <f>+Z23+Z24</f>
        <v>0</v>
      </c>
      <c r="AA25" s="839">
        <f>+AA23+AA24</f>
        <v>0</v>
      </c>
      <c r="AB25" s="839">
        <f t="shared" si="53"/>
        <v>0</v>
      </c>
      <c r="AC25" s="838">
        <f t="shared" si="14"/>
        <v>0</v>
      </c>
    </row>
    <row r="26" spans="1:29" s="851" customFormat="1">
      <c r="A26" s="852"/>
      <c r="B26" s="854" t="s">
        <v>437</v>
      </c>
      <c r="C26" s="840">
        <f t="shared" si="0"/>
        <v>0</v>
      </c>
      <c r="D26" s="838">
        <f t="shared" si="1"/>
        <v>0</v>
      </c>
      <c r="E26" s="838">
        <f t="shared" si="2"/>
        <v>0</v>
      </c>
      <c r="F26" s="838">
        <f t="shared" si="3"/>
        <v>0</v>
      </c>
      <c r="G26" s="838">
        <f t="shared" si="4"/>
        <v>0</v>
      </c>
      <c r="H26" s="838">
        <f t="shared" si="5"/>
        <v>0</v>
      </c>
      <c r="I26" s="838">
        <f t="shared" si="6"/>
        <v>0</v>
      </c>
      <c r="J26" s="838">
        <f t="shared" si="7"/>
        <v>0</v>
      </c>
      <c r="K26" s="838">
        <f t="shared" si="8"/>
        <v>0</v>
      </c>
      <c r="L26" s="855"/>
      <c r="M26" s="855"/>
      <c r="N26" s="855"/>
      <c r="O26" s="839">
        <f t="shared" si="9"/>
        <v>0</v>
      </c>
      <c r="P26" s="855"/>
      <c r="Q26" s="855"/>
      <c r="R26" s="855"/>
      <c r="S26" s="839">
        <f t="shared" si="33"/>
        <v>0</v>
      </c>
      <c r="T26" s="838">
        <f t="shared" si="13"/>
        <v>0</v>
      </c>
      <c r="U26" s="855"/>
      <c r="V26" s="855"/>
      <c r="W26" s="855"/>
      <c r="X26" s="839">
        <f t="shared" si="51"/>
        <v>0</v>
      </c>
      <c r="Y26" s="855"/>
      <c r="Z26" s="855"/>
      <c r="AA26" s="855"/>
      <c r="AB26" s="839">
        <f t="shared" si="53"/>
        <v>0</v>
      </c>
      <c r="AC26" s="838">
        <f t="shared" si="14"/>
        <v>0</v>
      </c>
    </row>
    <row r="27" spans="1:29" s="856" customFormat="1">
      <c r="A27" s="849"/>
      <c r="B27" s="850" t="s">
        <v>221</v>
      </c>
      <c r="C27" s="840">
        <f t="shared" si="0"/>
        <v>0</v>
      </c>
      <c r="D27" s="838">
        <f t="shared" si="1"/>
        <v>0</v>
      </c>
      <c r="E27" s="838">
        <f t="shared" si="2"/>
        <v>0</v>
      </c>
      <c r="F27" s="838">
        <f t="shared" si="3"/>
        <v>0</v>
      </c>
      <c r="G27" s="838">
        <f t="shared" si="4"/>
        <v>0</v>
      </c>
      <c r="H27" s="838">
        <f t="shared" si="5"/>
        <v>0</v>
      </c>
      <c r="I27" s="838">
        <f t="shared" si="6"/>
        <v>0</v>
      </c>
      <c r="J27" s="838">
        <f t="shared" si="7"/>
        <v>0</v>
      </c>
      <c r="K27" s="838">
        <f t="shared" si="8"/>
        <v>0</v>
      </c>
      <c r="L27" s="839">
        <f>+ROUND(L26*-0.4,-1)</f>
        <v>0</v>
      </c>
      <c r="M27" s="839">
        <f>+ROUND(M26*-0.4,-1)</f>
        <v>0</v>
      </c>
      <c r="N27" s="839">
        <f>+ROUND(N26*-0.4,-1)</f>
        <v>0</v>
      </c>
      <c r="O27" s="839">
        <f t="shared" si="9"/>
        <v>0</v>
      </c>
      <c r="P27" s="839">
        <f>+ROUND(P26*-0.4,-1)</f>
        <v>0</v>
      </c>
      <c r="Q27" s="839">
        <f>+ROUND(Q26*-0.4,-1)</f>
        <v>0</v>
      </c>
      <c r="R27" s="839">
        <f>+ROUND(R26*-0.4,-1)</f>
        <v>0</v>
      </c>
      <c r="S27" s="839">
        <f t="shared" si="33"/>
        <v>0</v>
      </c>
      <c r="T27" s="838">
        <f t="shared" si="13"/>
        <v>0</v>
      </c>
      <c r="U27" s="839">
        <f>+ROUND(U26*-0.4,-1)</f>
        <v>0</v>
      </c>
      <c r="V27" s="839">
        <f>+ROUND(V26*-0.4,-1)</f>
        <v>0</v>
      </c>
      <c r="W27" s="839">
        <f>+ROUND(W26*-0.4,-1)</f>
        <v>0</v>
      </c>
      <c r="X27" s="839">
        <f t="shared" si="51"/>
        <v>0</v>
      </c>
      <c r="Y27" s="839">
        <f>+ROUND(Y26*-0.4,-1)</f>
        <v>0</v>
      </c>
      <c r="Z27" s="839">
        <f>+ROUND(Z26*-0.4,-1)</f>
        <v>0</v>
      </c>
      <c r="AA27" s="839">
        <f>+ROUND(AA26*-0.4,-1)</f>
        <v>0</v>
      </c>
      <c r="AB27" s="839">
        <f t="shared" si="53"/>
        <v>0</v>
      </c>
      <c r="AC27" s="838">
        <f t="shared" si="14"/>
        <v>0</v>
      </c>
    </row>
    <row r="28" spans="1:29" s="851" customFormat="1">
      <c r="A28" s="849"/>
      <c r="B28" s="850" t="s">
        <v>222</v>
      </c>
      <c r="C28" s="840">
        <f t="shared" si="0"/>
        <v>0</v>
      </c>
      <c r="D28" s="838">
        <f t="shared" si="1"/>
        <v>0</v>
      </c>
      <c r="E28" s="838">
        <f t="shared" si="2"/>
        <v>0</v>
      </c>
      <c r="F28" s="838">
        <f t="shared" si="3"/>
        <v>0</v>
      </c>
      <c r="G28" s="838">
        <f t="shared" si="4"/>
        <v>0</v>
      </c>
      <c r="H28" s="838">
        <f t="shared" si="5"/>
        <v>0</v>
      </c>
      <c r="I28" s="838">
        <f t="shared" si="6"/>
        <v>0</v>
      </c>
      <c r="J28" s="838">
        <f t="shared" si="7"/>
        <v>0</v>
      </c>
      <c r="K28" s="838">
        <f t="shared" si="8"/>
        <v>0</v>
      </c>
      <c r="L28" s="839">
        <f>+L26+L27</f>
        <v>0</v>
      </c>
      <c r="M28" s="839">
        <f>+M26+M27</f>
        <v>0</v>
      </c>
      <c r="N28" s="839">
        <f>+N26+N27</f>
        <v>0</v>
      </c>
      <c r="O28" s="839">
        <f t="shared" si="9"/>
        <v>0</v>
      </c>
      <c r="P28" s="839">
        <f>+P26+P27</f>
        <v>0</v>
      </c>
      <c r="Q28" s="839">
        <f>+Q26+Q27</f>
        <v>0</v>
      </c>
      <c r="R28" s="839">
        <f>+R26+R27</f>
        <v>0</v>
      </c>
      <c r="S28" s="839">
        <f t="shared" si="33"/>
        <v>0</v>
      </c>
      <c r="T28" s="838">
        <f t="shared" si="13"/>
        <v>0</v>
      </c>
      <c r="U28" s="839">
        <f>+U26+U27</f>
        <v>0</v>
      </c>
      <c r="V28" s="839">
        <f>+V26+V27</f>
        <v>0</v>
      </c>
      <c r="W28" s="839">
        <f>+W26+W27</f>
        <v>0</v>
      </c>
      <c r="X28" s="839">
        <f t="shared" si="51"/>
        <v>0</v>
      </c>
      <c r="Y28" s="839">
        <f>+Y26+Y27</f>
        <v>0</v>
      </c>
      <c r="Z28" s="839">
        <f>+Z26+Z27</f>
        <v>0</v>
      </c>
      <c r="AA28" s="839">
        <f>+AA26+AA27</f>
        <v>0</v>
      </c>
      <c r="AB28" s="839">
        <f t="shared" si="53"/>
        <v>0</v>
      </c>
      <c r="AC28" s="838">
        <f t="shared" si="14"/>
        <v>0</v>
      </c>
    </row>
    <row r="29" spans="1:29" s="851" customFormat="1">
      <c r="A29" s="852">
        <v>1.3</v>
      </c>
      <c r="B29" s="852" t="s">
        <v>266</v>
      </c>
      <c r="C29" s="840">
        <f t="shared" si="0"/>
        <v>0</v>
      </c>
      <c r="D29" s="838">
        <f t="shared" si="1"/>
        <v>0</v>
      </c>
      <c r="E29" s="838">
        <f t="shared" si="2"/>
        <v>0</v>
      </c>
      <c r="F29" s="838">
        <f t="shared" si="3"/>
        <v>0</v>
      </c>
      <c r="G29" s="838">
        <f t="shared" si="4"/>
        <v>0</v>
      </c>
      <c r="H29" s="838">
        <f t="shared" si="5"/>
        <v>0</v>
      </c>
      <c r="I29" s="838">
        <f t="shared" si="6"/>
        <v>0</v>
      </c>
      <c r="J29" s="838">
        <f t="shared" si="7"/>
        <v>0</v>
      </c>
      <c r="K29" s="838">
        <f t="shared" si="8"/>
        <v>0</v>
      </c>
      <c r="L29" s="853">
        <f>+L30+L31</f>
        <v>0</v>
      </c>
      <c r="M29" s="853">
        <f>+M30+M31</f>
        <v>0</v>
      </c>
      <c r="N29" s="853">
        <f>+N30+N31</f>
        <v>0</v>
      </c>
      <c r="O29" s="839">
        <f t="shared" si="9"/>
        <v>0</v>
      </c>
      <c r="P29" s="853">
        <f>+P30+P31</f>
        <v>0</v>
      </c>
      <c r="Q29" s="853">
        <f>+Q30+Q31</f>
        <v>0</v>
      </c>
      <c r="R29" s="853">
        <f>+R30+R31</f>
        <v>0</v>
      </c>
      <c r="S29" s="839">
        <f t="shared" si="33"/>
        <v>0</v>
      </c>
      <c r="T29" s="838">
        <f t="shared" si="13"/>
        <v>0</v>
      </c>
      <c r="U29" s="853">
        <f>+U30+U31</f>
        <v>0</v>
      </c>
      <c r="V29" s="853">
        <f>+V30+V31</f>
        <v>0</v>
      </c>
      <c r="W29" s="853">
        <f>+W30+W31</f>
        <v>0</v>
      </c>
      <c r="X29" s="839">
        <f t="shared" si="51"/>
        <v>0</v>
      </c>
      <c r="Y29" s="853">
        <f>+Y30+Y31</f>
        <v>0</v>
      </c>
      <c r="Z29" s="853">
        <f>+Z30+Z31</f>
        <v>0</v>
      </c>
      <c r="AA29" s="853">
        <f>+AA30+AA31</f>
        <v>0</v>
      </c>
      <c r="AB29" s="839">
        <f t="shared" si="53"/>
        <v>0</v>
      </c>
      <c r="AC29" s="838">
        <f t="shared" si="14"/>
        <v>0</v>
      </c>
    </row>
    <row r="30" spans="1:29" s="851" customFormat="1" ht="21.75">
      <c r="A30" s="852"/>
      <c r="B30" s="854" t="s">
        <v>438</v>
      </c>
      <c r="C30" s="840">
        <f t="shared" si="0"/>
        <v>0</v>
      </c>
      <c r="D30" s="838">
        <f t="shared" si="1"/>
        <v>0</v>
      </c>
      <c r="E30" s="838">
        <f t="shared" si="2"/>
        <v>0</v>
      </c>
      <c r="F30" s="838">
        <f t="shared" si="3"/>
        <v>0</v>
      </c>
      <c r="G30" s="838">
        <f t="shared" si="4"/>
        <v>0</v>
      </c>
      <c r="H30" s="838">
        <f t="shared" si="5"/>
        <v>0</v>
      </c>
      <c r="I30" s="838">
        <f t="shared" si="6"/>
        <v>0</v>
      </c>
      <c r="J30" s="838">
        <f t="shared" si="7"/>
        <v>0</v>
      </c>
      <c r="K30" s="838">
        <f t="shared" si="8"/>
        <v>0</v>
      </c>
      <c r="L30" s="855"/>
      <c r="M30" s="855"/>
      <c r="N30" s="855"/>
      <c r="O30" s="839">
        <f t="shared" si="9"/>
        <v>0</v>
      </c>
      <c r="P30" s="855"/>
      <c r="Q30" s="855"/>
      <c r="R30" s="855"/>
      <c r="S30" s="839">
        <f t="shared" si="33"/>
        <v>0</v>
      </c>
      <c r="T30" s="838">
        <f t="shared" si="13"/>
        <v>0</v>
      </c>
      <c r="U30" s="855"/>
      <c r="V30" s="855"/>
      <c r="W30" s="855"/>
      <c r="X30" s="839">
        <f t="shared" si="51"/>
        <v>0</v>
      </c>
      <c r="Y30" s="855"/>
      <c r="Z30" s="855"/>
      <c r="AA30" s="855"/>
      <c r="AB30" s="839">
        <f t="shared" si="53"/>
        <v>0</v>
      </c>
      <c r="AC30" s="838">
        <f t="shared" si="14"/>
        <v>0</v>
      </c>
    </row>
    <row r="31" spans="1:29" s="857" customFormat="1">
      <c r="A31" s="852"/>
      <c r="B31" s="854" t="s">
        <v>223</v>
      </c>
      <c r="C31" s="840">
        <f t="shared" si="0"/>
        <v>0</v>
      </c>
      <c r="D31" s="838">
        <f t="shared" si="1"/>
        <v>0</v>
      </c>
      <c r="E31" s="838">
        <f t="shared" si="2"/>
        <v>0</v>
      </c>
      <c r="F31" s="838">
        <f t="shared" si="3"/>
        <v>0</v>
      </c>
      <c r="G31" s="838">
        <f t="shared" si="4"/>
        <v>0</v>
      </c>
      <c r="H31" s="838">
        <f t="shared" si="5"/>
        <v>0</v>
      </c>
      <c r="I31" s="838">
        <f t="shared" si="6"/>
        <v>0</v>
      </c>
      <c r="J31" s="838">
        <f t="shared" si="7"/>
        <v>0</v>
      </c>
      <c r="K31" s="838">
        <f t="shared" si="8"/>
        <v>0</v>
      </c>
      <c r="L31" s="855"/>
      <c r="M31" s="855"/>
      <c r="N31" s="855"/>
      <c r="O31" s="839">
        <f t="shared" si="9"/>
        <v>0</v>
      </c>
      <c r="P31" s="855"/>
      <c r="Q31" s="855"/>
      <c r="R31" s="855"/>
      <c r="S31" s="839">
        <f t="shared" si="33"/>
        <v>0</v>
      </c>
      <c r="T31" s="838">
        <f t="shared" si="13"/>
        <v>0</v>
      </c>
      <c r="U31" s="855"/>
      <c r="V31" s="855"/>
      <c r="W31" s="855"/>
      <c r="X31" s="839">
        <f t="shared" si="51"/>
        <v>0</v>
      </c>
      <c r="Y31" s="855"/>
      <c r="Z31" s="855"/>
      <c r="AA31" s="855"/>
      <c r="AB31" s="839">
        <f t="shared" si="53"/>
        <v>0</v>
      </c>
      <c r="AC31" s="838">
        <f t="shared" si="14"/>
        <v>0</v>
      </c>
    </row>
    <row r="32" spans="1:29" s="851" customFormat="1" hidden="1">
      <c r="A32" s="852">
        <v>1.4</v>
      </c>
      <c r="B32" s="852" t="s">
        <v>439</v>
      </c>
      <c r="C32" s="840">
        <f t="shared" si="0"/>
        <v>0</v>
      </c>
      <c r="D32" s="838">
        <f t="shared" si="1"/>
        <v>0</v>
      </c>
      <c r="E32" s="838">
        <f t="shared" si="2"/>
        <v>0</v>
      </c>
      <c r="F32" s="838">
        <f t="shared" si="3"/>
        <v>0</v>
      </c>
      <c r="G32" s="838">
        <f t="shared" si="4"/>
        <v>0</v>
      </c>
      <c r="H32" s="838">
        <f t="shared" si="5"/>
        <v>0</v>
      </c>
      <c r="I32" s="838">
        <f t="shared" si="6"/>
        <v>0</v>
      </c>
      <c r="J32" s="838">
        <f t="shared" si="7"/>
        <v>0</v>
      </c>
      <c r="K32" s="838">
        <f t="shared" si="8"/>
        <v>0</v>
      </c>
      <c r="L32" s="853">
        <f t="shared" ref="L32:R32" si="54">+L33</f>
        <v>0</v>
      </c>
      <c r="M32" s="853">
        <f t="shared" si="54"/>
        <v>0</v>
      </c>
      <c r="N32" s="853">
        <f t="shared" si="54"/>
        <v>0</v>
      </c>
      <c r="O32" s="839">
        <f t="shared" si="9"/>
        <v>0</v>
      </c>
      <c r="P32" s="853">
        <f t="shared" si="54"/>
        <v>0</v>
      </c>
      <c r="Q32" s="853">
        <f t="shared" si="54"/>
        <v>0</v>
      </c>
      <c r="R32" s="853">
        <f t="shared" si="54"/>
        <v>0</v>
      </c>
      <c r="S32" s="839">
        <f t="shared" si="33"/>
        <v>0</v>
      </c>
      <c r="T32" s="838">
        <f t="shared" si="13"/>
        <v>0</v>
      </c>
      <c r="U32" s="853">
        <f t="shared" ref="U32:AA32" si="55">+U33</f>
        <v>0</v>
      </c>
      <c r="V32" s="853">
        <f t="shared" si="55"/>
        <v>0</v>
      </c>
      <c r="W32" s="853">
        <f t="shared" si="55"/>
        <v>0</v>
      </c>
      <c r="X32" s="839">
        <f t="shared" si="51"/>
        <v>0</v>
      </c>
      <c r="Y32" s="853">
        <f t="shared" si="55"/>
        <v>0</v>
      </c>
      <c r="Z32" s="853">
        <f t="shared" si="55"/>
        <v>0</v>
      </c>
      <c r="AA32" s="853">
        <f t="shared" si="55"/>
        <v>0</v>
      </c>
      <c r="AB32" s="839">
        <f t="shared" si="53"/>
        <v>0</v>
      </c>
      <c r="AC32" s="838">
        <f t="shared" si="14"/>
        <v>0</v>
      </c>
    </row>
    <row r="33" spans="1:29" s="851" customFormat="1" hidden="1">
      <c r="A33" s="852"/>
      <c r="B33" s="854" t="s">
        <v>440</v>
      </c>
      <c r="C33" s="840">
        <f t="shared" si="0"/>
        <v>0</v>
      </c>
      <c r="D33" s="838">
        <f t="shared" si="1"/>
        <v>0</v>
      </c>
      <c r="E33" s="838">
        <f t="shared" si="2"/>
        <v>0</v>
      </c>
      <c r="F33" s="838">
        <f t="shared" si="3"/>
        <v>0</v>
      </c>
      <c r="G33" s="838">
        <f t="shared" si="4"/>
        <v>0</v>
      </c>
      <c r="H33" s="838">
        <f t="shared" si="5"/>
        <v>0</v>
      </c>
      <c r="I33" s="838">
        <f t="shared" si="6"/>
        <v>0</v>
      </c>
      <c r="J33" s="838">
        <f t="shared" si="7"/>
        <v>0</v>
      </c>
      <c r="K33" s="838">
        <f t="shared" si="8"/>
        <v>0</v>
      </c>
      <c r="L33" s="855"/>
      <c r="M33" s="855"/>
      <c r="N33" s="855"/>
      <c r="O33" s="839">
        <f t="shared" si="9"/>
        <v>0</v>
      </c>
      <c r="P33" s="855"/>
      <c r="Q33" s="855"/>
      <c r="R33" s="855"/>
      <c r="S33" s="839">
        <f t="shared" si="33"/>
        <v>0</v>
      </c>
      <c r="T33" s="838">
        <f t="shared" si="13"/>
        <v>0</v>
      </c>
      <c r="U33" s="855"/>
      <c r="V33" s="855"/>
      <c r="W33" s="855"/>
      <c r="X33" s="839">
        <f t="shared" si="51"/>
        <v>0</v>
      </c>
      <c r="Y33" s="855"/>
      <c r="Z33" s="855"/>
      <c r="AA33" s="855"/>
      <c r="AB33" s="839">
        <f t="shared" si="53"/>
        <v>0</v>
      </c>
      <c r="AC33" s="838">
        <f t="shared" si="14"/>
        <v>0</v>
      </c>
    </row>
    <row r="34" spans="1:29" s="851" customFormat="1" hidden="1">
      <c r="A34" s="849"/>
      <c r="B34" s="850" t="s">
        <v>221</v>
      </c>
      <c r="C34" s="840">
        <f t="shared" si="0"/>
        <v>0</v>
      </c>
      <c r="D34" s="838">
        <f t="shared" si="1"/>
        <v>0</v>
      </c>
      <c r="E34" s="838">
        <f t="shared" si="2"/>
        <v>0</v>
      </c>
      <c r="F34" s="838">
        <f t="shared" si="3"/>
        <v>0</v>
      </c>
      <c r="G34" s="838">
        <f t="shared" si="4"/>
        <v>0</v>
      </c>
      <c r="H34" s="838">
        <f t="shared" si="5"/>
        <v>0</v>
      </c>
      <c r="I34" s="838">
        <f t="shared" si="6"/>
        <v>0</v>
      </c>
      <c r="J34" s="838">
        <f t="shared" si="7"/>
        <v>0</v>
      </c>
      <c r="K34" s="838">
        <f t="shared" si="8"/>
        <v>0</v>
      </c>
      <c r="L34" s="839">
        <f t="shared" ref="L34" si="56">+L33*-0.4</f>
        <v>0</v>
      </c>
      <c r="M34" s="839">
        <f t="shared" ref="M34:N34" si="57">+M33*-0.4</f>
        <v>0</v>
      </c>
      <c r="N34" s="839">
        <f t="shared" si="57"/>
        <v>0</v>
      </c>
      <c r="O34" s="839">
        <f t="shared" si="9"/>
        <v>0</v>
      </c>
      <c r="P34" s="839">
        <f t="shared" ref="P34:R34" si="58">+P33*-0.4</f>
        <v>0</v>
      </c>
      <c r="Q34" s="839">
        <f t="shared" si="58"/>
        <v>0</v>
      </c>
      <c r="R34" s="839">
        <f t="shared" si="58"/>
        <v>0</v>
      </c>
      <c r="S34" s="839">
        <f t="shared" si="33"/>
        <v>0</v>
      </c>
      <c r="T34" s="838">
        <f t="shared" si="13"/>
        <v>0</v>
      </c>
      <c r="U34" s="839">
        <f t="shared" ref="U34:W34" si="59">+U33*-0.4</f>
        <v>0</v>
      </c>
      <c r="V34" s="839">
        <f t="shared" si="59"/>
        <v>0</v>
      </c>
      <c r="W34" s="839">
        <f t="shared" si="59"/>
        <v>0</v>
      </c>
      <c r="X34" s="839">
        <f t="shared" si="51"/>
        <v>0</v>
      </c>
      <c r="Y34" s="839">
        <f t="shared" ref="Y34:AA34" si="60">+Y33*-0.4</f>
        <v>0</v>
      </c>
      <c r="Z34" s="839">
        <f t="shared" si="60"/>
        <v>0</v>
      </c>
      <c r="AA34" s="839">
        <f t="shared" si="60"/>
        <v>0</v>
      </c>
      <c r="AB34" s="839">
        <f t="shared" si="53"/>
        <v>0</v>
      </c>
      <c r="AC34" s="838">
        <f t="shared" si="14"/>
        <v>0</v>
      </c>
    </row>
    <row r="35" spans="1:29" s="851" customFormat="1" hidden="1">
      <c r="A35" s="849"/>
      <c r="B35" s="850" t="s">
        <v>222</v>
      </c>
      <c r="C35" s="840">
        <f t="shared" si="0"/>
        <v>0</v>
      </c>
      <c r="D35" s="838">
        <f t="shared" si="1"/>
        <v>0</v>
      </c>
      <c r="E35" s="838">
        <f t="shared" si="2"/>
        <v>0</v>
      </c>
      <c r="F35" s="838">
        <f t="shared" si="3"/>
        <v>0</v>
      </c>
      <c r="G35" s="838">
        <f t="shared" si="4"/>
        <v>0</v>
      </c>
      <c r="H35" s="838">
        <f t="shared" si="5"/>
        <v>0</v>
      </c>
      <c r="I35" s="838">
        <f t="shared" si="6"/>
        <v>0</v>
      </c>
      <c r="J35" s="838">
        <f t="shared" si="7"/>
        <v>0</v>
      </c>
      <c r="K35" s="838">
        <f t="shared" si="8"/>
        <v>0</v>
      </c>
      <c r="L35" s="839">
        <f t="shared" ref="L35" si="61">+L33+L34</f>
        <v>0</v>
      </c>
      <c r="M35" s="839">
        <f t="shared" ref="M35:N35" si="62">+M33+M34</f>
        <v>0</v>
      </c>
      <c r="N35" s="839">
        <f t="shared" si="62"/>
        <v>0</v>
      </c>
      <c r="O35" s="839">
        <f t="shared" si="9"/>
        <v>0</v>
      </c>
      <c r="P35" s="839">
        <f t="shared" ref="P35:R35" si="63">+P33+P34</f>
        <v>0</v>
      </c>
      <c r="Q35" s="839">
        <f t="shared" si="63"/>
        <v>0</v>
      </c>
      <c r="R35" s="839">
        <f t="shared" si="63"/>
        <v>0</v>
      </c>
      <c r="S35" s="839">
        <f t="shared" si="33"/>
        <v>0</v>
      </c>
      <c r="T35" s="838">
        <f t="shared" si="13"/>
        <v>0</v>
      </c>
      <c r="U35" s="839">
        <f t="shared" ref="U35:W35" si="64">+U33+U34</f>
        <v>0</v>
      </c>
      <c r="V35" s="839">
        <f t="shared" si="64"/>
        <v>0</v>
      </c>
      <c r="W35" s="839">
        <f t="shared" si="64"/>
        <v>0</v>
      </c>
      <c r="X35" s="839">
        <f t="shared" si="51"/>
        <v>0</v>
      </c>
      <c r="Y35" s="839">
        <f t="shared" ref="Y35:AA35" si="65">+Y33+Y34</f>
        <v>0</v>
      </c>
      <c r="Z35" s="839">
        <f t="shared" si="65"/>
        <v>0</v>
      </c>
      <c r="AA35" s="839">
        <f t="shared" si="65"/>
        <v>0</v>
      </c>
      <c r="AB35" s="839">
        <f t="shared" si="53"/>
        <v>0</v>
      </c>
      <c r="AC35" s="838">
        <f t="shared" si="14"/>
        <v>0</v>
      </c>
    </row>
    <row r="36" spans="1:29" s="851" customFormat="1" hidden="1">
      <c r="A36" s="852">
        <v>1.5</v>
      </c>
      <c r="B36" s="852" t="s">
        <v>441</v>
      </c>
      <c r="C36" s="840">
        <f t="shared" si="0"/>
        <v>0</v>
      </c>
      <c r="D36" s="838">
        <f t="shared" si="1"/>
        <v>0</v>
      </c>
      <c r="E36" s="838">
        <f t="shared" si="2"/>
        <v>0</v>
      </c>
      <c r="F36" s="838">
        <f t="shared" si="3"/>
        <v>0</v>
      </c>
      <c r="G36" s="838">
        <f t="shared" si="4"/>
        <v>0</v>
      </c>
      <c r="H36" s="838">
        <f t="shared" si="5"/>
        <v>0</v>
      </c>
      <c r="I36" s="838">
        <f t="shared" si="6"/>
        <v>0</v>
      </c>
      <c r="J36" s="838">
        <f t="shared" si="7"/>
        <v>0</v>
      </c>
      <c r="K36" s="838">
        <f t="shared" si="8"/>
        <v>0</v>
      </c>
      <c r="L36" s="853">
        <f t="shared" ref="L36:R36" si="66">+L37</f>
        <v>0</v>
      </c>
      <c r="M36" s="853">
        <f t="shared" si="66"/>
        <v>0</v>
      </c>
      <c r="N36" s="853">
        <f t="shared" si="66"/>
        <v>0</v>
      </c>
      <c r="O36" s="839">
        <f t="shared" si="9"/>
        <v>0</v>
      </c>
      <c r="P36" s="853">
        <f t="shared" si="66"/>
        <v>0</v>
      </c>
      <c r="Q36" s="853">
        <f t="shared" si="66"/>
        <v>0</v>
      </c>
      <c r="R36" s="853">
        <f t="shared" si="66"/>
        <v>0</v>
      </c>
      <c r="S36" s="839">
        <f t="shared" si="33"/>
        <v>0</v>
      </c>
      <c r="T36" s="838">
        <f t="shared" si="13"/>
        <v>0</v>
      </c>
      <c r="U36" s="853">
        <f t="shared" ref="U36:AA36" si="67">+U37</f>
        <v>0</v>
      </c>
      <c r="V36" s="853">
        <f t="shared" si="67"/>
        <v>0</v>
      </c>
      <c r="W36" s="853">
        <f t="shared" si="67"/>
        <v>0</v>
      </c>
      <c r="X36" s="839">
        <f t="shared" si="51"/>
        <v>0</v>
      </c>
      <c r="Y36" s="853">
        <f t="shared" si="67"/>
        <v>0</v>
      </c>
      <c r="Z36" s="853">
        <f t="shared" si="67"/>
        <v>0</v>
      </c>
      <c r="AA36" s="853">
        <f t="shared" si="67"/>
        <v>0</v>
      </c>
      <c r="AB36" s="839">
        <f t="shared" si="53"/>
        <v>0</v>
      </c>
      <c r="AC36" s="838">
        <f t="shared" si="14"/>
        <v>0</v>
      </c>
    </row>
    <row r="37" spans="1:29" s="851" customFormat="1" hidden="1">
      <c r="A37" s="852"/>
      <c r="B37" s="854" t="s">
        <v>442</v>
      </c>
      <c r="C37" s="840">
        <f t="shared" si="0"/>
        <v>0</v>
      </c>
      <c r="D37" s="838">
        <f t="shared" si="1"/>
        <v>0</v>
      </c>
      <c r="E37" s="838">
        <f t="shared" si="2"/>
        <v>0</v>
      </c>
      <c r="F37" s="838">
        <f t="shared" si="3"/>
        <v>0</v>
      </c>
      <c r="G37" s="838">
        <f t="shared" si="4"/>
        <v>0</v>
      </c>
      <c r="H37" s="838">
        <f t="shared" si="5"/>
        <v>0</v>
      </c>
      <c r="I37" s="838">
        <f t="shared" si="6"/>
        <v>0</v>
      </c>
      <c r="J37" s="838">
        <f t="shared" si="7"/>
        <v>0</v>
      </c>
      <c r="K37" s="838">
        <f t="shared" si="8"/>
        <v>0</v>
      </c>
      <c r="L37" s="853"/>
      <c r="M37" s="853"/>
      <c r="N37" s="853"/>
      <c r="O37" s="839">
        <f t="shared" si="9"/>
        <v>0</v>
      </c>
      <c r="P37" s="853"/>
      <c r="Q37" s="853"/>
      <c r="R37" s="853"/>
      <c r="S37" s="839">
        <f t="shared" si="33"/>
        <v>0</v>
      </c>
      <c r="T37" s="838">
        <f t="shared" si="13"/>
        <v>0</v>
      </c>
      <c r="U37" s="853"/>
      <c r="V37" s="853"/>
      <c r="W37" s="853"/>
      <c r="X37" s="839">
        <f t="shared" si="51"/>
        <v>0</v>
      </c>
      <c r="Y37" s="853"/>
      <c r="Z37" s="853"/>
      <c r="AA37" s="853"/>
      <c r="AB37" s="839">
        <f t="shared" si="53"/>
        <v>0</v>
      </c>
      <c r="AC37" s="838">
        <f t="shared" si="14"/>
        <v>0</v>
      </c>
    </row>
    <row r="38" spans="1:29" s="851" customFormat="1" hidden="1">
      <c r="A38" s="849"/>
      <c r="B38" s="850" t="s">
        <v>221</v>
      </c>
      <c r="C38" s="840">
        <f t="shared" si="0"/>
        <v>0</v>
      </c>
      <c r="D38" s="838">
        <f t="shared" si="1"/>
        <v>0</v>
      </c>
      <c r="E38" s="838">
        <f t="shared" si="2"/>
        <v>0</v>
      </c>
      <c r="F38" s="838">
        <f t="shared" si="3"/>
        <v>0</v>
      </c>
      <c r="G38" s="838">
        <f t="shared" si="4"/>
        <v>0</v>
      </c>
      <c r="H38" s="838">
        <f t="shared" si="5"/>
        <v>0</v>
      </c>
      <c r="I38" s="838">
        <f t="shared" si="6"/>
        <v>0</v>
      </c>
      <c r="J38" s="838">
        <f t="shared" si="7"/>
        <v>0</v>
      </c>
      <c r="K38" s="838">
        <f t="shared" si="8"/>
        <v>0</v>
      </c>
      <c r="L38" s="839">
        <f t="shared" ref="L38" si="68">+L37*-0.4</f>
        <v>0</v>
      </c>
      <c r="M38" s="839">
        <f t="shared" ref="M38:N38" si="69">+M37*-0.4</f>
        <v>0</v>
      </c>
      <c r="N38" s="839">
        <f t="shared" si="69"/>
        <v>0</v>
      </c>
      <c r="O38" s="839">
        <f t="shared" si="9"/>
        <v>0</v>
      </c>
      <c r="P38" s="839">
        <f t="shared" ref="P38:R38" si="70">+P37*-0.4</f>
        <v>0</v>
      </c>
      <c r="Q38" s="839">
        <f t="shared" si="70"/>
        <v>0</v>
      </c>
      <c r="R38" s="839">
        <f t="shared" si="70"/>
        <v>0</v>
      </c>
      <c r="S38" s="839">
        <f t="shared" si="33"/>
        <v>0</v>
      </c>
      <c r="T38" s="838">
        <f t="shared" si="13"/>
        <v>0</v>
      </c>
      <c r="U38" s="839">
        <f t="shared" ref="U38:W38" si="71">+U37*-0.4</f>
        <v>0</v>
      </c>
      <c r="V38" s="839">
        <f t="shared" si="71"/>
        <v>0</v>
      </c>
      <c r="W38" s="839">
        <f t="shared" si="71"/>
        <v>0</v>
      </c>
      <c r="X38" s="839">
        <f t="shared" si="51"/>
        <v>0</v>
      </c>
      <c r="Y38" s="839">
        <f t="shared" ref="Y38:AA38" si="72">+Y37*-0.4</f>
        <v>0</v>
      </c>
      <c r="Z38" s="839">
        <f t="shared" si="72"/>
        <v>0</v>
      </c>
      <c r="AA38" s="839">
        <f t="shared" si="72"/>
        <v>0</v>
      </c>
      <c r="AB38" s="839">
        <f t="shared" si="53"/>
        <v>0</v>
      </c>
      <c r="AC38" s="838">
        <f t="shared" si="14"/>
        <v>0</v>
      </c>
    </row>
    <row r="39" spans="1:29" s="828" customFormat="1" hidden="1">
      <c r="A39" s="849"/>
      <c r="B39" s="850" t="s">
        <v>222</v>
      </c>
      <c r="C39" s="840">
        <f t="shared" ref="C39:C70" si="73">+L39+U39</f>
        <v>0</v>
      </c>
      <c r="D39" s="838">
        <f t="shared" ref="D39:D70" si="74">+M39+V39</f>
        <v>0</v>
      </c>
      <c r="E39" s="838">
        <f t="shared" ref="E39:E70" si="75">+N39+W39</f>
        <v>0</v>
      </c>
      <c r="F39" s="838">
        <f t="shared" ref="F39:F70" si="76">+O39+X39</f>
        <v>0</v>
      </c>
      <c r="G39" s="838">
        <f t="shared" ref="G39:G70" si="77">+P39+Y39</f>
        <v>0</v>
      </c>
      <c r="H39" s="838">
        <f t="shared" ref="H39:H70" si="78">+Q39+Z39</f>
        <v>0</v>
      </c>
      <c r="I39" s="838">
        <f t="shared" ref="I39:I70" si="79">+R39+AA39</f>
        <v>0</v>
      </c>
      <c r="J39" s="838">
        <f t="shared" ref="J39:J70" si="80">+S39+AB39</f>
        <v>0</v>
      </c>
      <c r="K39" s="838">
        <f t="shared" ref="K39:K70" si="81">+T39+AC39</f>
        <v>0</v>
      </c>
      <c r="L39" s="839">
        <f t="shared" ref="L39" si="82">+L37+L38</f>
        <v>0</v>
      </c>
      <c r="M39" s="839">
        <f t="shared" ref="M39:N39" si="83">+M37+M38</f>
        <v>0</v>
      </c>
      <c r="N39" s="839">
        <f t="shared" si="83"/>
        <v>0</v>
      </c>
      <c r="O39" s="839">
        <f t="shared" si="9"/>
        <v>0</v>
      </c>
      <c r="P39" s="839">
        <f t="shared" ref="P39:R39" si="84">+P37+P38</f>
        <v>0</v>
      </c>
      <c r="Q39" s="839">
        <f t="shared" si="84"/>
        <v>0</v>
      </c>
      <c r="R39" s="839">
        <f t="shared" si="84"/>
        <v>0</v>
      </c>
      <c r="S39" s="839">
        <f t="shared" si="33"/>
        <v>0</v>
      </c>
      <c r="T39" s="838">
        <f t="shared" si="13"/>
        <v>0</v>
      </c>
      <c r="U39" s="839">
        <f t="shared" ref="U39:W39" si="85">+U37+U38</f>
        <v>0</v>
      </c>
      <c r="V39" s="839">
        <f t="shared" si="85"/>
        <v>0</v>
      </c>
      <c r="W39" s="839">
        <f t="shared" si="85"/>
        <v>0</v>
      </c>
      <c r="X39" s="839">
        <f t="shared" si="51"/>
        <v>0</v>
      </c>
      <c r="Y39" s="839">
        <f t="shared" ref="Y39:AA39" si="86">+Y37+Y38</f>
        <v>0</v>
      </c>
      <c r="Z39" s="839">
        <f t="shared" si="86"/>
        <v>0</v>
      </c>
      <c r="AA39" s="839">
        <f t="shared" si="86"/>
        <v>0</v>
      </c>
      <c r="AB39" s="839">
        <f t="shared" si="53"/>
        <v>0</v>
      </c>
      <c r="AC39" s="838">
        <f t="shared" si="14"/>
        <v>0</v>
      </c>
    </row>
    <row r="40" spans="1:29" s="847" customFormat="1" hidden="1">
      <c r="A40" s="852">
        <v>1.6</v>
      </c>
      <c r="B40" s="852" t="s">
        <v>443</v>
      </c>
      <c r="C40" s="840">
        <f t="shared" si="73"/>
        <v>0</v>
      </c>
      <c r="D40" s="838">
        <f t="shared" si="74"/>
        <v>0</v>
      </c>
      <c r="E40" s="838">
        <f t="shared" si="75"/>
        <v>0</v>
      </c>
      <c r="F40" s="838">
        <f t="shared" si="76"/>
        <v>0</v>
      </c>
      <c r="G40" s="838">
        <f t="shared" si="77"/>
        <v>0</v>
      </c>
      <c r="H40" s="838">
        <f t="shared" si="78"/>
        <v>0</v>
      </c>
      <c r="I40" s="838">
        <f t="shared" si="79"/>
        <v>0</v>
      </c>
      <c r="J40" s="838">
        <f t="shared" si="80"/>
        <v>0</v>
      </c>
      <c r="K40" s="838">
        <f t="shared" si="81"/>
        <v>0</v>
      </c>
      <c r="L40" s="853">
        <f t="shared" ref="L40:L42" si="87">+L43+L46</f>
        <v>0</v>
      </c>
      <c r="M40" s="853">
        <f t="shared" ref="M40:N40" si="88">+M43+M46</f>
        <v>0</v>
      </c>
      <c r="N40" s="853">
        <f t="shared" si="88"/>
        <v>0</v>
      </c>
      <c r="O40" s="839">
        <f t="shared" si="9"/>
        <v>0</v>
      </c>
      <c r="P40" s="853">
        <f t="shared" ref="P40:R40" si="89">+P43+P46</f>
        <v>0</v>
      </c>
      <c r="Q40" s="853">
        <f t="shared" si="89"/>
        <v>0</v>
      </c>
      <c r="R40" s="853">
        <f t="shared" si="89"/>
        <v>0</v>
      </c>
      <c r="S40" s="839">
        <f t="shared" si="33"/>
        <v>0</v>
      </c>
      <c r="T40" s="838">
        <f t="shared" si="13"/>
        <v>0</v>
      </c>
      <c r="U40" s="853">
        <f t="shared" ref="U40:W40" si="90">+U43+U46</f>
        <v>0</v>
      </c>
      <c r="V40" s="853">
        <f t="shared" si="90"/>
        <v>0</v>
      </c>
      <c r="W40" s="853">
        <f t="shared" si="90"/>
        <v>0</v>
      </c>
      <c r="X40" s="839">
        <f t="shared" si="51"/>
        <v>0</v>
      </c>
      <c r="Y40" s="853">
        <f t="shared" ref="Y40:AA40" si="91">+Y43+Y46</f>
        <v>0</v>
      </c>
      <c r="Z40" s="853">
        <f t="shared" si="91"/>
        <v>0</v>
      </c>
      <c r="AA40" s="853">
        <f t="shared" si="91"/>
        <v>0</v>
      </c>
      <c r="AB40" s="839">
        <f t="shared" si="53"/>
        <v>0</v>
      </c>
      <c r="AC40" s="838">
        <f t="shared" si="14"/>
        <v>0</v>
      </c>
    </row>
    <row r="41" spans="1:29" s="847" customFormat="1" hidden="1">
      <c r="A41" s="849"/>
      <c r="B41" s="850" t="s">
        <v>444</v>
      </c>
      <c r="C41" s="840">
        <f t="shared" si="73"/>
        <v>0</v>
      </c>
      <c r="D41" s="838">
        <f t="shared" si="74"/>
        <v>0</v>
      </c>
      <c r="E41" s="838">
        <f t="shared" si="75"/>
        <v>0</v>
      </c>
      <c r="F41" s="838">
        <f t="shared" si="76"/>
        <v>0</v>
      </c>
      <c r="G41" s="838">
        <f t="shared" si="77"/>
        <v>0</v>
      </c>
      <c r="H41" s="838">
        <f t="shared" si="78"/>
        <v>0</v>
      </c>
      <c r="I41" s="838">
        <f t="shared" si="79"/>
        <v>0</v>
      </c>
      <c r="J41" s="838">
        <f t="shared" si="80"/>
        <v>0</v>
      </c>
      <c r="K41" s="838">
        <f t="shared" si="81"/>
        <v>0</v>
      </c>
      <c r="L41" s="839">
        <f t="shared" si="87"/>
        <v>0</v>
      </c>
      <c r="M41" s="839">
        <f t="shared" ref="M41:N41" si="92">+M44+M47</f>
        <v>0</v>
      </c>
      <c r="N41" s="839">
        <f t="shared" si="92"/>
        <v>0</v>
      </c>
      <c r="O41" s="839">
        <f t="shared" ref="O41:O72" si="93">SUM(L41:N41)</f>
        <v>0</v>
      </c>
      <c r="P41" s="839">
        <f t="shared" ref="P41:R41" si="94">+P44+P47</f>
        <v>0</v>
      </c>
      <c r="Q41" s="839">
        <f t="shared" si="94"/>
        <v>0</v>
      </c>
      <c r="R41" s="839">
        <f t="shared" si="94"/>
        <v>0</v>
      </c>
      <c r="S41" s="839">
        <f t="shared" si="33"/>
        <v>0</v>
      </c>
      <c r="T41" s="838">
        <f t="shared" si="13"/>
        <v>0</v>
      </c>
      <c r="U41" s="839">
        <f t="shared" ref="U41:W41" si="95">+U44+U47</f>
        <v>0</v>
      </c>
      <c r="V41" s="839">
        <f t="shared" si="95"/>
        <v>0</v>
      </c>
      <c r="W41" s="839">
        <f t="shared" si="95"/>
        <v>0</v>
      </c>
      <c r="X41" s="839">
        <f t="shared" ref="X41:X72" si="96">SUM(U41:W41)</f>
        <v>0</v>
      </c>
      <c r="Y41" s="839">
        <f t="shared" ref="Y41:AA41" si="97">+Y44+Y47</f>
        <v>0</v>
      </c>
      <c r="Z41" s="839">
        <f t="shared" si="97"/>
        <v>0</v>
      </c>
      <c r="AA41" s="839">
        <f t="shared" si="97"/>
        <v>0</v>
      </c>
      <c r="AB41" s="839">
        <f t="shared" si="53"/>
        <v>0</v>
      </c>
      <c r="AC41" s="838">
        <f t="shared" si="14"/>
        <v>0</v>
      </c>
    </row>
    <row r="42" spans="1:29" s="828" customFormat="1" hidden="1">
      <c r="A42" s="849"/>
      <c r="B42" s="850" t="s">
        <v>445</v>
      </c>
      <c r="C42" s="840">
        <f t="shared" si="73"/>
        <v>0</v>
      </c>
      <c r="D42" s="838">
        <f t="shared" si="74"/>
        <v>0</v>
      </c>
      <c r="E42" s="838">
        <f t="shared" si="75"/>
        <v>0</v>
      </c>
      <c r="F42" s="838">
        <f t="shared" si="76"/>
        <v>0</v>
      </c>
      <c r="G42" s="838">
        <f t="shared" si="77"/>
        <v>0</v>
      </c>
      <c r="H42" s="838">
        <f t="shared" si="78"/>
        <v>0</v>
      </c>
      <c r="I42" s="838">
        <f t="shared" si="79"/>
        <v>0</v>
      </c>
      <c r="J42" s="838">
        <f t="shared" si="80"/>
        <v>0</v>
      </c>
      <c r="K42" s="838">
        <f t="shared" si="81"/>
        <v>0</v>
      </c>
      <c r="L42" s="839">
        <f t="shared" si="87"/>
        <v>0</v>
      </c>
      <c r="M42" s="839">
        <f t="shared" ref="M42:N42" si="98">+M45+M48</f>
        <v>0</v>
      </c>
      <c r="N42" s="839">
        <f t="shared" si="98"/>
        <v>0</v>
      </c>
      <c r="O42" s="839">
        <f t="shared" si="93"/>
        <v>0</v>
      </c>
      <c r="P42" s="839">
        <f t="shared" ref="P42:R42" si="99">+P45+P48</f>
        <v>0</v>
      </c>
      <c r="Q42" s="839">
        <f t="shared" si="99"/>
        <v>0</v>
      </c>
      <c r="R42" s="839">
        <f t="shared" si="99"/>
        <v>0</v>
      </c>
      <c r="S42" s="839">
        <f t="shared" si="33"/>
        <v>0</v>
      </c>
      <c r="T42" s="838">
        <f t="shared" si="13"/>
        <v>0</v>
      </c>
      <c r="U42" s="839">
        <f t="shared" ref="U42:W42" si="100">+U45+U48</f>
        <v>0</v>
      </c>
      <c r="V42" s="839">
        <f t="shared" si="100"/>
        <v>0</v>
      </c>
      <c r="W42" s="839">
        <f t="shared" si="100"/>
        <v>0</v>
      </c>
      <c r="X42" s="839">
        <f t="shared" si="96"/>
        <v>0</v>
      </c>
      <c r="Y42" s="839">
        <f t="shared" ref="Y42:AA42" si="101">+Y45+Y48</f>
        <v>0</v>
      </c>
      <c r="Z42" s="839">
        <f t="shared" si="101"/>
        <v>0</v>
      </c>
      <c r="AA42" s="839">
        <f t="shared" si="101"/>
        <v>0</v>
      </c>
      <c r="AB42" s="839">
        <f t="shared" si="53"/>
        <v>0</v>
      </c>
      <c r="AC42" s="838">
        <f t="shared" si="14"/>
        <v>0</v>
      </c>
    </row>
    <row r="43" spans="1:29" s="828" customFormat="1" hidden="1">
      <c r="A43" s="852"/>
      <c r="B43" s="852" t="s">
        <v>446</v>
      </c>
      <c r="C43" s="840">
        <f t="shared" si="73"/>
        <v>0</v>
      </c>
      <c r="D43" s="838">
        <f t="shared" si="74"/>
        <v>0</v>
      </c>
      <c r="E43" s="838">
        <f t="shared" si="75"/>
        <v>0</v>
      </c>
      <c r="F43" s="838">
        <f t="shared" si="76"/>
        <v>0</v>
      </c>
      <c r="G43" s="838">
        <f t="shared" si="77"/>
        <v>0</v>
      </c>
      <c r="H43" s="838">
        <f t="shared" si="78"/>
        <v>0</v>
      </c>
      <c r="I43" s="838">
        <f t="shared" si="79"/>
        <v>0</v>
      </c>
      <c r="J43" s="838">
        <f t="shared" si="80"/>
        <v>0</v>
      </c>
      <c r="K43" s="838">
        <f t="shared" si="81"/>
        <v>0</v>
      </c>
      <c r="L43" s="853"/>
      <c r="M43" s="853"/>
      <c r="N43" s="853"/>
      <c r="O43" s="839">
        <f t="shared" si="93"/>
        <v>0</v>
      </c>
      <c r="P43" s="853"/>
      <c r="Q43" s="853"/>
      <c r="R43" s="853"/>
      <c r="S43" s="839">
        <f t="shared" si="33"/>
        <v>0</v>
      </c>
      <c r="T43" s="838">
        <f t="shared" si="13"/>
        <v>0</v>
      </c>
      <c r="U43" s="853"/>
      <c r="V43" s="853"/>
      <c r="W43" s="853"/>
      <c r="X43" s="839">
        <f t="shared" si="96"/>
        <v>0</v>
      </c>
      <c r="Y43" s="853"/>
      <c r="Z43" s="853"/>
      <c r="AA43" s="853"/>
      <c r="AB43" s="839">
        <f t="shared" si="53"/>
        <v>0</v>
      </c>
      <c r="AC43" s="838">
        <f t="shared" si="14"/>
        <v>0</v>
      </c>
    </row>
    <row r="44" spans="1:29" s="847" customFormat="1" hidden="1">
      <c r="A44" s="849"/>
      <c r="B44" s="850" t="s">
        <v>444</v>
      </c>
      <c r="C44" s="840">
        <f t="shared" si="73"/>
        <v>0</v>
      </c>
      <c r="D44" s="838">
        <f t="shared" si="74"/>
        <v>0</v>
      </c>
      <c r="E44" s="838">
        <f t="shared" si="75"/>
        <v>0</v>
      </c>
      <c r="F44" s="838">
        <f t="shared" si="76"/>
        <v>0</v>
      </c>
      <c r="G44" s="838">
        <f t="shared" si="77"/>
        <v>0</v>
      </c>
      <c r="H44" s="838">
        <f t="shared" si="78"/>
        <v>0</v>
      </c>
      <c r="I44" s="838">
        <f t="shared" si="79"/>
        <v>0</v>
      </c>
      <c r="J44" s="838">
        <f t="shared" si="80"/>
        <v>0</v>
      </c>
      <c r="K44" s="838">
        <f t="shared" si="81"/>
        <v>0</v>
      </c>
      <c r="L44" s="839"/>
      <c r="M44" s="839"/>
      <c r="N44" s="839"/>
      <c r="O44" s="839">
        <f t="shared" si="93"/>
        <v>0</v>
      </c>
      <c r="P44" s="839"/>
      <c r="Q44" s="839"/>
      <c r="R44" s="839"/>
      <c r="S44" s="839">
        <f t="shared" si="33"/>
        <v>0</v>
      </c>
      <c r="T44" s="838">
        <f t="shared" si="13"/>
        <v>0</v>
      </c>
      <c r="U44" s="839"/>
      <c r="V44" s="839"/>
      <c r="W44" s="839"/>
      <c r="X44" s="839">
        <f t="shared" si="96"/>
        <v>0</v>
      </c>
      <c r="Y44" s="839"/>
      <c r="Z44" s="839"/>
      <c r="AA44" s="839"/>
      <c r="AB44" s="839">
        <f t="shared" si="53"/>
        <v>0</v>
      </c>
      <c r="AC44" s="838">
        <f t="shared" si="14"/>
        <v>0</v>
      </c>
    </row>
    <row r="45" spans="1:29" s="847" customFormat="1" hidden="1">
      <c r="A45" s="849"/>
      <c r="B45" s="850" t="s">
        <v>445</v>
      </c>
      <c r="C45" s="840">
        <f t="shared" si="73"/>
        <v>0</v>
      </c>
      <c r="D45" s="838">
        <f t="shared" si="74"/>
        <v>0</v>
      </c>
      <c r="E45" s="838">
        <f t="shared" si="75"/>
        <v>0</v>
      </c>
      <c r="F45" s="838">
        <f t="shared" si="76"/>
        <v>0</v>
      </c>
      <c r="G45" s="838">
        <f t="shared" si="77"/>
        <v>0</v>
      </c>
      <c r="H45" s="838">
        <f t="shared" si="78"/>
        <v>0</v>
      </c>
      <c r="I45" s="838">
        <f t="shared" si="79"/>
        <v>0</v>
      </c>
      <c r="J45" s="838">
        <f t="shared" si="80"/>
        <v>0</v>
      </c>
      <c r="K45" s="838">
        <f t="shared" si="81"/>
        <v>0</v>
      </c>
      <c r="L45" s="839">
        <f t="shared" ref="L45" si="102">+L43+L44</f>
        <v>0</v>
      </c>
      <c r="M45" s="839">
        <f t="shared" ref="M45:N45" si="103">+M43+M44</f>
        <v>0</v>
      </c>
      <c r="N45" s="839">
        <f t="shared" si="103"/>
        <v>0</v>
      </c>
      <c r="O45" s="839">
        <f t="shared" si="93"/>
        <v>0</v>
      </c>
      <c r="P45" s="839">
        <f t="shared" ref="P45:R45" si="104">+P43+P44</f>
        <v>0</v>
      </c>
      <c r="Q45" s="839">
        <f t="shared" si="104"/>
        <v>0</v>
      </c>
      <c r="R45" s="839">
        <f t="shared" si="104"/>
        <v>0</v>
      </c>
      <c r="S45" s="839">
        <f t="shared" si="33"/>
        <v>0</v>
      </c>
      <c r="T45" s="838">
        <f t="shared" si="13"/>
        <v>0</v>
      </c>
      <c r="U45" s="839">
        <f t="shared" ref="U45:W45" si="105">+U43+U44</f>
        <v>0</v>
      </c>
      <c r="V45" s="839">
        <f t="shared" si="105"/>
        <v>0</v>
      </c>
      <c r="W45" s="839">
        <f t="shared" si="105"/>
        <v>0</v>
      </c>
      <c r="X45" s="839">
        <f t="shared" si="96"/>
        <v>0</v>
      </c>
      <c r="Y45" s="839">
        <f t="shared" ref="Y45:AA45" si="106">+Y43+Y44</f>
        <v>0</v>
      </c>
      <c r="Z45" s="839">
        <f t="shared" si="106"/>
        <v>0</v>
      </c>
      <c r="AA45" s="839">
        <f t="shared" si="106"/>
        <v>0</v>
      </c>
      <c r="AB45" s="839">
        <f t="shared" si="53"/>
        <v>0</v>
      </c>
      <c r="AC45" s="838">
        <f t="shared" si="14"/>
        <v>0</v>
      </c>
    </row>
    <row r="46" spans="1:29" s="835" customFormat="1" hidden="1">
      <c r="A46" s="852"/>
      <c r="B46" s="852" t="s">
        <v>447</v>
      </c>
      <c r="C46" s="840">
        <f t="shared" si="73"/>
        <v>0</v>
      </c>
      <c r="D46" s="838">
        <f t="shared" si="74"/>
        <v>0</v>
      </c>
      <c r="E46" s="838">
        <f t="shared" si="75"/>
        <v>0</v>
      </c>
      <c r="F46" s="838">
        <f t="shared" si="76"/>
        <v>0</v>
      </c>
      <c r="G46" s="838">
        <f t="shared" si="77"/>
        <v>0</v>
      </c>
      <c r="H46" s="838">
        <f t="shared" si="78"/>
        <v>0</v>
      </c>
      <c r="I46" s="838">
        <f t="shared" si="79"/>
        <v>0</v>
      </c>
      <c r="J46" s="838">
        <f t="shared" si="80"/>
        <v>0</v>
      </c>
      <c r="K46" s="838">
        <f t="shared" si="81"/>
        <v>0</v>
      </c>
      <c r="L46" s="853"/>
      <c r="M46" s="853"/>
      <c r="N46" s="853"/>
      <c r="O46" s="839">
        <f t="shared" si="93"/>
        <v>0</v>
      </c>
      <c r="P46" s="853"/>
      <c r="Q46" s="853"/>
      <c r="R46" s="853"/>
      <c r="S46" s="839">
        <f t="shared" si="33"/>
        <v>0</v>
      </c>
      <c r="T46" s="838">
        <f t="shared" si="13"/>
        <v>0</v>
      </c>
      <c r="U46" s="853"/>
      <c r="V46" s="853"/>
      <c r="W46" s="853"/>
      <c r="X46" s="839">
        <f t="shared" si="96"/>
        <v>0</v>
      </c>
      <c r="Y46" s="853"/>
      <c r="Z46" s="853"/>
      <c r="AA46" s="853"/>
      <c r="AB46" s="839">
        <f t="shared" si="53"/>
        <v>0</v>
      </c>
      <c r="AC46" s="838">
        <f t="shared" si="14"/>
        <v>0</v>
      </c>
    </row>
    <row r="47" spans="1:29" s="847" customFormat="1" hidden="1">
      <c r="A47" s="849"/>
      <c r="B47" s="850" t="s">
        <v>221</v>
      </c>
      <c r="C47" s="840">
        <f t="shared" si="73"/>
        <v>0</v>
      </c>
      <c r="D47" s="838">
        <f t="shared" si="74"/>
        <v>0</v>
      </c>
      <c r="E47" s="838">
        <f t="shared" si="75"/>
        <v>0</v>
      </c>
      <c r="F47" s="838">
        <f t="shared" si="76"/>
        <v>0</v>
      </c>
      <c r="G47" s="838">
        <f t="shared" si="77"/>
        <v>0</v>
      </c>
      <c r="H47" s="838">
        <f t="shared" si="78"/>
        <v>0</v>
      </c>
      <c r="I47" s="838">
        <f t="shared" si="79"/>
        <v>0</v>
      </c>
      <c r="J47" s="838">
        <f t="shared" si="80"/>
        <v>0</v>
      </c>
      <c r="K47" s="838">
        <f t="shared" si="81"/>
        <v>0</v>
      </c>
      <c r="L47" s="839">
        <f t="shared" ref="L47" si="107">+L46*-0.4</f>
        <v>0</v>
      </c>
      <c r="M47" s="839">
        <f t="shared" ref="M47:N47" si="108">+M46*-0.4</f>
        <v>0</v>
      </c>
      <c r="N47" s="839">
        <f t="shared" si="108"/>
        <v>0</v>
      </c>
      <c r="O47" s="839">
        <f t="shared" si="93"/>
        <v>0</v>
      </c>
      <c r="P47" s="839">
        <f t="shared" ref="P47:R47" si="109">+P46*-0.4</f>
        <v>0</v>
      </c>
      <c r="Q47" s="839">
        <f t="shared" si="109"/>
        <v>0</v>
      </c>
      <c r="R47" s="839">
        <f t="shared" si="109"/>
        <v>0</v>
      </c>
      <c r="S47" s="839">
        <f t="shared" si="33"/>
        <v>0</v>
      </c>
      <c r="T47" s="838">
        <f t="shared" si="13"/>
        <v>0</v>
      </c>
      <c r="U47" s="839">
        <f t="shared" ref="U47:W47" si="110">+U46*-0.4</f>
        <v>0</v>
      </c>
      <c r="V47" s="839">
        <f t="shared" si="110"/>
        <v>0</v>
      </c>
      <c r="W47" s="839">
        <f t="shared" si="110"/>
        <v>0</v>
      </c>
      <c r="X47" s="839">
        <f t="shared" si="96"/>
        <v>0</v>
      </c>
      <c r="Y47" s="839">
        <f t="shared" ref="Y47:AA47" si="111">+Y46*-0.4</f>
        <v>0</v>
      </c>
      <c r="Z47" s="839">
        <f t="shared" si="111"/>
        <v>0</v>
      </c>
      <c r="AA47" s="839">
        <f t="shared" si="111"/>
        <v>0</v>
      </c>
      <c r="AB47" s="839">
        <f t="shared" si="53"/>
        <v>0</v>
      </c>
      <c r="AC47" s="838">
        <f t="shared" si="14"/>
        <v>0</v>
      </c>
    </row>
    <row r="48" spans="1:29" s="847" customFormat="1" hidden="1">
      <c r="A48" s="849"/>
      <c r="B48" s="850" t="s">
        <v>222</v>
      </c>
      <c r="C48" s="840">
        <f t="shared" si="73"/>
        <v>0</v>
      </c>
      <c r="D48" s="838">
        <f t="shared" si="74"/>
        <v>0</v>
      </c>
      <c r="E48" s="838">
        <f t="shared" si="75"/>
        <v>0</v>
      </c>
      <c r="F48" s="838">
        <f t="shared" si="76"/>
        <v>0</v>
      </c>
      <c r="G48" s="838">
        <f t="shared" si="77"/>
        <v>0</v>
      </c>
      <c r="H48" s="838">
        <f t="shared" si="78"/>
        <v>0</v>
      </c>
      <c r="I48" s="838">
        <f t="shared" si="79"/>
        <v>0</v>
      </c>
      <c r="J48" s="838">
        <f t="shared" si="80"/>
        <v>0</v>
      </c>
      <c r="K48" s="838">
        <f t="shared" si="81"/>
        <v>0</v>
      </c>
      <c r="L48" s="839">
        <f t="shared" ref="L48" si="112">+L46+L47</f>
        <v>0</v>
      </c>
      <c r="M48" s="839">
        <f t="shared" ref="M48:N48" si="113">+M46+M47</f>
        <v>0</v>
      </c>
      <c r="N48" s="839">
        <f t="shared" si="113"/>
        <v>0</v>
      </c>
      <c r="O48" s="839">
        <f t="shared" si="93"/>
        <v>0</v>
      </c>
      <c r="P48" s="839">
        <f t="shared" ref="P48:R48" si="114">+P46+P47</f>
        <v>0</v>
      </c>
      <c r="Q48" s="839">
        <f t="shared" si="114"/>
        <v>0</v>
      </c>
      <c r="R48" s="839">
        <f t="shared" si="114"/>
        <v>0</v>
      </c>
      <c r="S48" s="839">
        <f t="shared" si="33"/>
        <v>0</v>
      </c>
      <c r="T48" s="838">
        <f t="shared" si="13"/>
        <v>0</v>
      </c>
      <c r="U48" s="839">
        <f t="shared" ref="U48:W48" si="115">+U46+U47</f>
        <v>0</v>
      </c>
      <c r="V48" s="839">
        <f t="shared" si="115"/>
        <v>0</v>
      </c>
      <c r="W48" s="839">
        <f t="shared" si="115"/>
        <v>0</v>
      </c>
      <c r="X48" s="839">
        <f t="shared" si="96"/>
        <v>0</v>
      </c>
      <c r="Y48" s="839">
        <f t="shared" ref="Y48:AA48" si="116">+Y46+Y47</f>
        <v>0</v>
      </c>
      <c r="Z48" s="839">
        <f t="shared" si="116"/>
        <v>0</v>
      </c>
      <c r="AA48" s="839">
        <f t="shared" si="116"/>
        <v>0</v>
      </c>
      <c r="AB48" s="839">
        <f t="shared" si="53"/>
        <v>0</v>
      </c>
      <c r="AC48" s="838">
        <f t="shared" si="14"/>
        <v>0</v>
      </c>
    </row>
    <row r="49" spans="1:29" s="847" customFormat="1" hidden="1">
      <c r="A49" s="852">
        <v>1.7</v>
      </c>
      <c r="B49" s="852" t="s">
        <v>448</v>
      </c>
      <c r="C49" s="840">
        <f t="shared" si="73"/>
        <v>0</v>
      </c>
      <c r="D49" s="838">
        <f t="shared" si="74"/>
        <v>0</v>
      </c>
      <c r="E49" s="838">
        <f t="shared" si="75"/>
        <v>0</v>
      </c>
      <c r="F49" s="838">
        <f t="shared" si="76"/>
        <v>0</v>
      </c>
      <c r="G49" s="838">
        <f t="shared" si="77"/>
        <v>0</v>
      </c>
      <c r="H49" s="838">
        <f t="shared" si="78"/>
        <v>0</v>
      </c>
      <c r="I49" s="838">
        <f t="shared" si="79"/>
        <v>0</v>
      </c>
      <c r="J49" s="838">
        <f t="shared" si="80"/>
        <v>0</v>
      </c>
      <c r="K49" s="838">
        <f t="shared" si="81"/>
        <v>0</v>
      </c>
      <c r="L49" s="853"/>
      <c r="M49" s="853"/>
      <c r="N49" s="853"/>
      <c r="O49" s="839">
        <f t="shared" si="93"/>
        <v>0</v>
      </c>
      <c r="P49" s="853"/>
      <c r="Q49" s="853"/>
      <c r="R49" s="853"/>
      <c r="S49" s="839">
        <f t="shared" si="33"/>
        <v>0</v>
      </c>
      <c r="T49" s="838">
        <f t="shared" si="13"/>
        <v>0</v>
      </c>
      <c r="U49" s="853"/>
      <c r="V49" s="853"/>
      <c r="W49" s="853"/>
      <c r="X49" s="839">
        <f t="shared" si="96"/>
        <v>0</v>
      </c>
      <c r="Y49" s="853"/>
      <c r="Z49" s="853"/>
      <c r="AA49" s="853"/>
      <c r="AB49" s="839">
        <f t="shared" si="53"/>
        <v>0</v>
      </c>
      <c r="AC49" s="838">
        <f t="shared" si="14"/>
        <v>0</v>
      </c>
    </row>
    <row r="50" spans="1:29" s="847" customFormat="1" hidden="1">
      <c r="A50" s="849"/>
      <c r="B50" s="850" t="s">
        <v>221</v>
      </c>
      <c r="C50" s="840">
        <f t="shared" si="73"/>
        <v>0</v>
      </c>
      <c r="D50" s="838">
        <f t="shared" si="74"/>
        <v>0</v>
      </c>
      <c r="E50" s="838">
        <f t="shared" si="75"/>
        <v>0</v>
      </c>
      <c r="F50" s="838">
        <f t="shared" si="76"/>
        <v>0</v>
      </c>
      <c r="G50" s="838">
        <f t="shared" si="77"/>
        <v>0</v>
      </c>
      <c r="H50" s="838">
        <f t="shared" si="78"/>
        <v>0</v>
      </c>
      <c r="I50" s="838">
        <f t="shared" si="79"/>
        <v>0</v>
      </c>
      <c r="J50" s="838">
        <f t="shared" si="80"/>
        <v>0</v>
      </c>
      <c r="K50" s="838">
        <f t="shared" si="81"/>
        <v>0</v>
      </c>
      <c r="L50" s="839">
        <f t="shared" ref="L50" si="117">+L49*-0.4</f>
        <v>0</v>
      </c>
      <c r="M50" s="839">
        <f t="shared" ref="M50:N50" si="118">+M49*-0.4</f>
        <v>0</v>
      </c>
      <c r="N50" s="839">
        <f t="shared" si="118"/>
        <v>0</v>
      </c>
      <c r="O50" s="839">
        <f t="shared" si="93"/>
        <v>0</v>
      </c>
      <c r="P50" s="839">
        <f t="shared" ref="P50:R50" si="119">+P49*-0.4</f>
        <v>0</v>
      </c>
      <c r="Q50" s="839">
        <f t="shared" si="119"/>
        <v>0</v>
      </c>
      <c r="R50" s="839">
        <f t="shared" si="119"/>
        <v>0</v>
      </c>
      <c r="S50" s="839">
        <f t="shared" si="33"/>
        <v>0</v>
      </c>
      <c r="T50" s="838">
        <f t="shared" si="13"/>
        <v>0</v>
      </c>
      <c r="U50" s="839">
        <f t="shared" ref="U50:W50" si="120">+U49*-0.4</f>
        <v>0</v>
      </c>
      <c r="V50" s="839">
        <f t="shared" si="120"/>
        <v>0</v>
      </c>
      <c r="W50" s="839">
        <f t="shared" si="120"/>
        <v>0</v>
      </c>
      <c r="X50" s="839">
        <f t="shared" si="96"/>
        <v>0</v>
      </c>
      <c r="Y50" s="839">
        <f t="shared" ref="Y50:AA50" si="121">+Y49*-0.4</f>
        <v>0</v>
      </c>
      <c r="Z50" s="839">
        <f t="shared" si="121"/>
        <v>0</v>
      </c>
      <c r="AA50" s="839">
        <f t="shared" si="121"/>
        <v>0</v>
      </c>
      <c r="AB50" s="839">
        <f t="shared" si="53"/>
        <v>0</v>
      </c>
      <c r="AC50" s="838">
        <f t="shared" si="14"/>
        <v>0</v>
      </c>
    </row>
    <row r="51" spans="1:29" s="847" customFormat="1" hidden="1">
      <c r="A51" s="849"/>
      <c r="B51" s="850" t="s">
        <v>222</v>
      </c>
      <c r="C51" s="840">
        <f t="shared" si="73"/>
        <v>0</v>
      </c>
      <c r="D51" s="838">
        <f t="shared" si="74"/>
        <v>0</v>
      </c>
      <c r="E51" s="838">
        <f t="shared" si="75"/>
        <v>0</v>
      </c>
      <c r="F51" s="838">
        <f t="shared" si="76"/>
        <v>0</v>
      </c>
      <c r="G51" s="838">
        <f t="shared" si="77"/>
        <v>0</v>
      </c>
      <c r="H51" s="838">
        <f t="shared" si="78"/>
        <v>0</v>
      </c>
      <c r="I51" s="838">
        <f t="shared" si="79"/>
        <v>0</v>
      </c>
      <c r="J51" s="838">
        <f t="shared" si="80"/>
        <v>0</v>
      </c>
      <c r="K51" s="838">
        <f t="shared" si="81"/>
        <v>0</v>
      </c>
      <c r="L51" s="839">
        <f t="shared" ref="L51" si="122">+L49+L50</f>
        <v>0</v>
      </c>
      <c r="M51" s="839">
        <f t="shared" ref="M51:N51" si="123">+M49+M50</f>
        <v>0</v>
      </c>
      <c r="N51" s="839">
        <f t="shared" si="123"/>
        <v>0</v>
      </c>
      <c r="O51" s="839">
        <f t="shared" si="93"/>
        <v>0</v>
      </c>
      <c r="P51" s="839">
        <f t="shared" ref="P51:R51" si="124">+P49+P50</f>
        <v>0</v>
      </c>
      <c r="Q51" s="839">
        <f t="shared" si="124"/>
        <v>0</v>
      </c>
      <c r="R51" s="839">
        <f t="shared" si="124"/>
        <v>0</v>
      </c>
      <c r="S51" s="839">
        <f t="shared" si="33"/>
        <v>0</v>
      </c>
      <c r="T51" s="838">
        <f t="shared" si="13"/>
        <v>0</v>
      </c>
      <c r="U51" s="839">
        <f t="shared" ref="U51:W51" si="125">+U49+U50</f>
        <v>0</v>
      </c>
      <c r="V51" s="839">
        <f t="shared" si="125"/>
        <v>0</v>
      </c>
      <c r="W51" s="839">
        <f t="shared" si="125"/>
        <v>0</v>
      </c>
      <c r="X51" s="839">
        <f t="shared" si="96"/>
        <v>0</v>
      </c>
      <c r="Y51" s="839">
        <f t="shared" ref="Y51:AA51" si="126">+Y49+Y50</f>
        <v>0</v>
      </c>
      <c r="Z51" s="839">
        <f t="shared" si="126"/>
        <v>0</v>
      </c>
      <c r="AA51" s="839">
        <f t="shared" si="126"/>
        <v>0</v>
      </c>
      <c r="AB51" s="839">
        <f t="shared" si="53"/>
        <v>0</v>
      </c>
      <c r="AC51" s="838">
        <f t="shared" si="14"/>
        <v>0</v>
      </c>
    </row>
    <row r="52" spans="1:29" hidden="1">
      <c r="A52" s="852">
        <v>1.8</v>
      </c>
      <c r="B52" s="852" t="s">
        <v>449</v>
      </c>
      <c r="C52" s="840">
        <f t="shared" si="73"/>
        <v>0</v>
      </c>
      <c r="D52" s="838">
        <f t="shared" si="74"/>
        <v>0</v>
      </c>
      <c r="E52" s="838">
        <f t="shared" si="75"/>
        <v>0</v>
      </c>
      <c r="F52" s="838">
        <f t="shared" si="76"/>
        <v>0</v>
      </c>
      <c r="G52" s="838">
        <f t="shared" si="77"/>
        <v>0</v>
      </c>
      <c r="H52" s="838">
        <f t="shared" si="78"/>
        <v>0</v>
      </c>
      <c r="I52" s="838">
        <f t="shared" si="79"/>
        <v>0</v>
      </c>
      <c r="J52" s="838">
        <f t="shared" si="80"/>
        <v>0</v>
      </c>
      <c r="K52" s="838">
        <f t="shared" si="81"/>
        <v>0</v>
      </c>
      <c r="L52" s="853"/>
      <c r="M52" s="853"/>
      <c r="N52" s="853"/>
      <c r="O52" s="839">
        <f t="shared" si="93"/>
        <v>0</v>
      </c>
      <c r="P52" s="853"/>
      <c r="Q52" s="853"/>
      <c r="R52" s="853"/>
      <c r="S52" s="839">
        <f t="shared" si="33"/>
        <v>0</v>
      </c>
      <c r="T52" s="838">
        <f t="shared" si="13"/>
        <v>0</v>
      </c>
      <c r="U52" s="853"/>
      <c r="V52" s="853"/>
      <c r="W52" s="853"/>
      <c r="X52" s="839">
        <f t="shared" si="96"/>
        <v>0</v>
      </c>
      <c r="Y52" s="853"/>
      <c r="Z52" s="853"/>
      <c r="AA52" s="853"/>
      <c r="AB52" s="839">
        <f t="shared" si="53"/>
        <v>0</v>
      </c>
      <c r="AC52" s="838">
        <f t="shared" si="14"/>
        <v>0</v>
      </c>
    </row>
    <row r="53" spans="1:29" s="847" customFormat="1" hidden="1">
      <c r="A53" s="849"/>
      <c r="B53" s="850" t="s">
        <v>450</v>
      </c>
      <c r="C53" s="840">
        <f t="shared" si="73"/>
        <v>0</v>
      </c>
      <c r="D53" s="838">
        <f t="shared" si="74"/>
        <v>0</v>
      </c>
      <c r="E53" s="838">
        <f t="shared" si="75"/>
        <v>0</v>
      </c>
      <c r="F53" s="838">
        <f t="shared" si="76"/>
        <v>0</v>
      </c>
      <c r="G53" s="838">
        <f t="shared" si="77"/>
        <v>0</v>
      </c>
      <c r="H53" s="838">
        <f t="shared" si="78"/>
        <v>0</v>
      </c>
      <c r="I53" s="838">
        <f t="shared" si="79"/>
        <v>0</v>
      </c>
      <c r="J53" s="838">
        <f t="shared" si="80"/>
        <v>0</v>
      </c>
      <c r="K53" s="838">
        <f t="shared" si="81"/>
        <v>0</v>
      </c>
      <c r="L53" s="839">
        <f t="shared" ref="L53" si="127">+L56</f>
        <v>0</v>
      </c>
      <c r="M53" s="839">
        <f t="shared" ref="M53:N53" si="128">+M56</f>
        <v>0</v>
      </c>
      <c r="N53" s="839">
        <f t="shared" si="128"/>
        <v>0</v>
      </c>
      <c r="O53" s="839">
        <f t="shared" si="93"/>
        <v>0</v>
      </c>
      <c r="P53" s="839">
        <f t="shared" ref="P53:R53" si="129">+P56</f>
        <v>0</v>
      </c>
      <c r="Q53" s="839">
        <f t="shared" si="129"/>
        <v>0</v>
      </c>
      <c r="R53" s="839">
        <f t="shared" si="129"/>
        <v>0</v>
      </c>
      <c r="S53" s="839">
        <f t="shared" si="33"/>
        <v>0</v>
      </c>
      <c r="T53" s="838">
        <f t="shared" si="13"/>
        <v>0</v>
      </c>
      <c r="U53" s="839">
        <f t="shared" ref="U53:W53" si="130">+U56</f>
        <v>0</v>
      </c>
      <c r="V53" s="839">
        <f t="shared" si="130"/>
        <v>0</v>
      </c>
      <c r="W53" s="839">
        <f t="shared" si="130"/>
        <v>0</v>
      </c>
      <c r="X53" s="839">
        <f t="shared" si="96"/>
        <v>0</v>
      </c>
      <c r="Y53" s="839">
        <f t="shared" ref="Y53:AA53" si="131">+Y56</f>
        <v>0</v>
      </c>
      <c r="Z53" s="839">
        <f t="shared" si="131"/>
        <v>0</v>
      </c>
      <c r="AA53" s="839">
        <f t="shared" si="131"/>
        <v>0</v>
      </c>
      <c r="AB53" s="839">
        <f t="shared" si="53"/>
        <v>0</v>
      </c>
      <c r="AC53" s="838">
        <f t="shared" si="14"/>
        <v>0</v>
      </c>
    </row>
    <row r="54" spans="1:29" s="847" customFormat="1" hidden="1">
      <c r="A54" s="849"/>
      <c r="B54" s="850" t="s">
        <v>451</v>
      </c>
      <c r="C54" s="840">
        <f t="shared" si="73"/>
        <v>0</v>
      </c>
      <c r="D54" s="838">
        <f t="shared" si="74"/>
        <v>0</v>
      </c>
      <c r="E54" s="838">
        <f t="shared" si="75"/>
        <v>0</v>
      </c>
      <c r="F54" s="838">
        <f t="shared" si="76"/>
        <v>0</v>
      </c>
      <c r="G54" s="838">
        <f t="shared" si="77"/>
        <v>0</v>
      </c>
      <c r="H54" s="838">
        <f t="shared" si="78"/>
        <v>0</v>
      </c>
      <c r="I54" s="838">
        <f t="shared" si="79"/>
        <v>0</v>
      </c>
      <c r="J54" s="838">
        <f t="shared" si="80"/>
        <v>0</v>
      </c>
      <c r="K54" s="838">
        <f t="shared" si="81"/>
        <v>0</v>
      </c>
      <c r="L54" s="839">
        <f t="shared" ref="L54" si="132">+L57+L58</f>
        <v>0</v>
      </c>
      <c r="M54" s="839">
        <f t="shared" ref="M54:N54" si="133">+M57+M58</f>
        <v>0</v>
      </c>
      <c r="N54" s="839">
        <f t="shared" si="133"/>
        <v>0</v>
      </c>
      <c r="O54" s="839">
        <f t="shared" si="93"/>
        <v>0</v>
      </c>
      <c r="P54" s="839">
        <f t="shared" ref="P54:R54" si="134">+P57+P58</f>
        <v>0</v>
      </c>
      <c r="Q54" s="839">
        <f t="shared" si="134"/>
        <v>0</v>
      </c>
      <c r="R54" s="839">
        <f t="shared" si="134"/>
        <v>0</v>
      </c>
      <c r="S54" s="839">
        <f t="shared" si="33"/>
        <v>0</v>
      </c>
      <c r="T54" s="838">
        <f t="shared" si="13"/>
        <v>0</v>
      </c>
      <c r="U54" s="839">
        <f t="shared" ref="U54:W54" si="135">+U57+U58</f>
        <v>0</v>
      </c>
      <c r="V54" s="839">
        <f t="shared" si="135"/>
        <v>0</v>
      </c>
      <c r="W54" s="839">
        <f t="shared" si="135"/>
        <v>0</v>
      </c>
      <c r="X54" s="839">
        <f t="shared" si="96"/>
        <v>0</v>
      </c>
      <c r="Y54" s="839">
        <f t="shared" ref="Y54:AA54" si="136">+Y57+Y58</f>
        <v>0</v>
      </c>
      <c r="Z54" s="839">
        <f t="shared" si="136"/>
        <v>0</v>
      </c>
      <c r="AA54" s="839">
        <f t="shared" si="136"/>
        <v>0</v>
      </c>
      <c r="AB54" s="839">
        <f t="shared" si="53"/>
        <v>0</v>
      </c>
      <c r="AC54" s="838">
        <f t="shared" si="14"/>
        <v>0</v>
      </c>
    </row>
    <row r="55" spans="1:29" s="828" customFormat="1" hidden="1">
      <c r="A55" s="852"/>
      <c r="B55" s="852" t="s">
        <v>452</v>
      </c>
      <c r="C55" s="840">
        <f t="shared" si="73"/>
        <v>0</v>
      </c>
      <c r="D55" s="838">
        <f t="shared" si="74"/>
        <v>0</v>
      </c>
      <c r="E55" s="838">
        <f t="shared" si="75"/>
        <v>0</v>
      </c>
      <c r="F55" s="838">
        <f t="shared" si="76"/>
        <v>0</v>
      </c>
      <c r="G55" s="838">
        <f t="shared" si="77"/>
        <v>0</v>
      </c>
      <c r="H55" s="838">
        <f t="shared" si="78"/>
        <v>0</v>
      </c>
      <c r="I55" s="838">
        <f t="shared" si="79"/>
        <v>0</v>
      </c>
      <c r="J55" s="838">
        <f t="shared" si="80"/>
        <v>0</v>
      </c>
      <c r="K55" s="838">
        <f t="shared" si="81"/>
        <v>0</v>
      </c>
      <c r="L55" s="853">
        <f t="shared" ref="L55" si="137">+L52/2</f>
        <v>0</v>
      </c>
      <c r="M55" s="853">
        <f t="shared" ref="M55:N55" si="138">+M52/2</f>
        <v>0</v>
      </c>
      <c r="N55" s="853">
        <f t="shared" si="138"/>
        <v>0</v>
      </c>
      <c r="O55" s="839">
        <f t="shared" si="93"/>
        <v>0</v>
      </c>
      <c r="P55" s="853">
        <f t="shared" ref="P55:R55" si="139">+P52/2</f>
        <v>0</v>
      </c>
      <c r="Q55" s="853">
        <f t="shared" si="139"/>
        <v>0</v>
      </c>
      <c r="R55" s="853">
        <f t="shared" si="139"/>
        <v>0</v>
      </c>
      <c r="S55" s="839">
        <f t="shared" si="33"/>
        <v>0</v>
      </c>
      <c r="T55" s="838">
        <f t="shared" si="13"/>
        <v>0</v>
      </c>
      <c r="U55" s="853">
        <f t="shared" ref="U55:W55" si="140">+U52/2</f>
        <v>0</v>
      </c>
      <c r="V55" s="853">
        <f t="shared" si="140"/>
        <v>0</v>
      </c>
      <c r="W55" s="853">
        <f t="shared" si="140"/>
        <v>0</v>
      </c>
      <c r="X55" s="839">
        <f t="shared" si="96"/>
        <v>0</v>
      </c>
      <c r="Y55" s="853">
        <f t="shared" ref="Y55:AA55" si="141">+Y52/2</f>
        <v>0</v>
      </c>
      <c r="Z55" s="853">
        <f t="shared" si="141"/>
        <v>0</v>
      </c>
      <c r="AA55" s="853">
        <f t="shared" si="141"/>
        <v>0</v>
      </c>
      <c r="AB55" s="839">
        <f t="shared" si="53"/>
        <v>0</v>
      </c>
      <c r="AC55" s="838">
        <f t="shared" si="14"/>
        <v>0</v>
      </c>
    </row>
    <row r="56" spans="1:29" s="828" customFormat="1" hidden="1">
      <c r="A56" s="849"/>
      <c r="B56" s="850" t="s">
        <v>221</v>
      </c>
      <c r="C56" s="840">
        <f t="shared" si="73"/>
        <v>0</v>
      </c>
      <c r="D56" s="838">
        <f t="shared" si="74"/>
        <v>0</v>
      </c>
      <c r="E56" s="838">
        <f t="shared" si="75"/>
        <v>0</v>
      </c>
      <c r="F56" s="838">
        <f t="shared" si="76"/>
        <v>0</v>
      </c>
      <c r="G56" s="838">
        <f t="shared" si="77"/>
        <v>0</v>
      </c>
      <c r="H56" s="838">
        <f t="shared" si="78"/>
        <v>0</v>
      </c>
      <c r="I56" s="838">
        <f t="shared" si="79"/>
        <v>0</v>
      </c>
      <c r="J56" s="838">
        <f t="shared" si="80"/>
        <v>0</v>
      </c>
      <c r="K56" s="838">
        <f t="shared" si="81"/>
        <v>0</v>
      </c>
      <c r="L56" s="839">
        <f t="shared" ref="L56" si="142">+L55*-0.4</f>
        <v>0</v>
      </c>
      <c r="M56" s="839">
        <f t="shared" ref="M56:N56" si="143">+M55*-0.4</f>
        <v>0</v>
      </c>
      <c r="N56" s="839">
        <f t="shared" si="143"/>
        <v>0</v>
      </c>
      <c r="O56" s="839">
        <f t="shared" si="93"/>
        <v>0</v>
      </c>
      <c r="P56" s="839">
        <f t="shared" ref="P56:R56" si="144">+P55*-0.4</f>
        <v>0</v>
      </c>
      <c r="Q56" s="839">
        <f t="shared" si="144"/>
        <v>0</v>
      </c>
      <c r="R56" s="839">
        <f t="shared" si="144"/>
        <v>0</v>
      </c>
      <c r="S56" s="839">
        <f t="shared" si="33"/>
        <v>0</v>
      </c>
      <c r="T56" s="838">
        <f t="shared" si="13"/>
        <v>0</v>
      </c>
      <c r="U56" s="839">
        <f t="shared" ref="U56:W56" si="145">+U55*-0.4</f>
        <v>0</v>
      </c>
      <c r="V56" s="839">
        <f t="shared" si="145"/>
        <v>0</v>
      </c>
      <c r="W56" s="839">
        <f t="shared" si="145"/>
        <v>0</v>
      </c>
      <c r="X56" s="839">
        <f t="shared" si="96"/>
        <v>0</v>
      </c>
      <c r="Y56" s="839">
        <f t="shared" ref="Y56:AA56" si="146">+Y55*-0.4</f>
        <v>0</v>
      </c>
      <c r="Z56" s="839">
        <f t="shared" si="146"/>
        <v>0</v>
      </c>
      <c r="AA56" s="839">
        <f t="shared" si="146"/>
        <v>0</v>
      </c>
      <c r="AB56" s="839">
        <f t="shared" si="53"/>
        <v>0</v>
      </c>
      <c r="AC56" s="838">
        <f t="shared" si="14"/>
        <v>0</v>
      </c>
    </row>
    <row r="57" spans="1:29" hidden="1">
      <c r="A57" s="849"/>
      <c r="B57" s="850" t="s">
        <v>222</v>
      </c>
      <c r="C57" s="840">
        <f t="shared" si="73"/>
        <v>0</v>
      </c>
      <c r="D57" s="838">
        <f t="shared" si="74"/>
        <v>0</v>
      </c>
      <c r="E57" s="838">
        <f t="shared" si="75"/>
        <v>0</v>
      </c>
      <c r="F57" s="838">
        <f t="shared" si="76"/>
        <v>0</v>
      </c>
      <c r="G57" s="838">
        <f t="shared" si="77"/>
        <v>0</v>
      </c>
      <c r="H57" s="838">
        <f t="shared" si="78"/>
        <v>0</v>
      </c>
      <c r="I57" s="838">
        <f t="shared" si="79"/>
        <v>0</v>
      </c>
      <c r="J57" s="838">
        <f t="shared" si="80"/>
        <v>0</v>
      </c>
      <c r="K57" s="838">
        <f t="shared" si="81"/>
        <v>0</v>
      </c>
      <c r="L57" s="839">
        <f t="shared" ref="L57" si="147">+L55+L56</f>
        <v>0</v>
      </c>
      <c r="M57" s="839">
        <f t="shared" ref="M57:N57" si="148">+M55+M56</f>
        <v>0</v>
      </c>
      <c r="N57" s="839">
        <f t="shared" si="148"/>
        <v>0</v>
      </c>
      <c r="O57" s="839">
        <f t="shared" si="93"/>
        <v>0</v>
      </c>
      <c r="P57" s="839">
        <f t="shared" ref="P57:R57" si="149">+P55+P56</f>
        <v>0</v>
      </c>
      <c r="Q57" s="839">
        <f t="shared" si="149"/>
        <v>0</v>
      </c>
      <c r="R57" s="839">
        <f t="shared" si="149"/>
        <v>0</v>
      </c>
      <c r="S57" s="839">
        <f t="shared" si="33"/>
        <v>0</v>
      </c>
      <c r="T57" s="838">
        <f t="shared" si="13"/>
        <v>0</v>
      </c>
      <c r="U57" s="839">
        <f t="shared" ref="U57:W57" si="150">+U55+U56</f>
        <v>0</v>
      </c>
      <c r="V57" s="839">
        <f t="shared" si="150"/>
        <v>0</v>
      </c>
      <c r="W57" s="839">
        <f t="shared" si="150"/>
        <v>0</v>
      </c>
      <c r="X57" s="839">
        <f t="shared" si="96"/>
        <v>0</v>
      </c>
      <c r="Y57" s="839">
        <f t="shared" ref="Y57:AA57" si="151">+Y55+Y56</f>
        <v>0</v>
      </c>
      <c r="Z57" s="839">
        <f t="shared" si="151"/>
        <v>0</v>
      </c>
      <c r="AA57" s="839">
        <f t="shared" si="151"/>
        <v>0</v>
      </c>
      <c r="AB57" s="839">
        <f t="shared" si="53"/>
        <v>0</v>
      </c>
      <c r="AC57" s="838">
        <f t="shared" si="14"/>
        <v>0</v>
      </c>
    </row>
    <row r="58" spans="1:29" s="828" customFormat="1" hidden="1">
      <c r="A58" s="852"/>
      <c r="B58" s="852" t="s">
        <v>453</v>
      </c>
      <c r="C58" s="840">
        <f t="shared" si="73"/>
        <v>0</v>
      </c>
      <c r="D58" s="838">
        <f t="shared" si="74"/>
        <v>0</v>
      </c>
      <c r="E58" s="838">
        <f t="shared" si="75"/>
        <v>0</v>
      </c>
      <c r="F58" s="838">
        <f t="shared" si="76"/>
        <v>0</v>
      </c>
      <c r="G58" s="838">
        <f t="shared" si="77"/>
        <v>0</v>
      </c>
      <c r="H58" s="838">
        <f t="shared" si="78"/>
        <v>0</v>
      </c>
      <c r="I58" s="838">
        <f t="shared" si="79"/>
        <v>0</v>
      </c>
      <c r="J58" s="838">
        <f t="shared" si="80"/>
        <v>0</v>
      </c>
      <c r="K58" s="838">
        <f t="shared" si="81"/>
        <v>0</v>
      </c>
      <c r="L58" s="853">
        <f t="shared" ref="L58" si="152">+L52/2</f>
        <v>0</v>
      </c>
      <c r="M58" s="853">
        <f t="shared" ref="M58:N58" si="153">+M52/2</f>
        <v>0</v>
      </c>
      <c r="N58" s="853">
        <f t="shared" si="153"/>
        <v>0</v>
      </c>
      <c r="O58" s="839">
        <f t="shared" si="93"/>
        <v>0</v>
      </c>
      <c r="P58" s="853">
        <f t="shared" ref="P58:R58" si="154">+P52/2</f>
        <v>0</v>
      </c>
      <c r="Q58" s="853">
        <f t="shared" si="154"/>
        <v>0</v>
      </c>
      <c r="R58" s="853">
        <f t="shared" si="154"/>
        <v>0</v>
      </c>
      <c r="S58" s="839">
        <f t="shared" si="33"/>
        <v>0</v>
      </c>
      <c r="T58" s="838">
        <f t="shared" si="13"/>
        <v>0</v>
      </c>
      <c r="U58" s="853">
        <f t="shared" ref="U58:W58" si="155">+U52/2</f>
        <v>0</v>
      </c>
      <c r="V58" s="853">
        <f t="shared" si="155"/>
        <v>0</v>
      </c>
      <c r="W58" s="853">
        <f t="shared" si="155"/>
        <v>0</v>
      </c>
      <c r="X58" s="839">
        <f t="shared" si="96"/>
        <v>0</v>
      </c>
      <c r="Y58" s="853">
        <f t="shared" ref="Y58:AA58" si="156">+Y52/2</f>
        <v>0</v>
      </c>
      <c r="Z58" s="853">
        <f t="shared" si="156"/>
        <v>0</v>
      </c>
      <c r="AA58" s="853">
        <f t="shared" si="156"/>
        <v>0</v>
      </c>
      <c r="AB58" s="839">
        <f t="shared" si="53"/>
        <v>0</v>
      </c>
      <c r="AC58" s="838">
        <f t="shared" si="14"/>
        <v>0</v>
      </c>
    </row>
    <row r="59" spans="1:29" s="851" customFormat="1" ht="21.75">
      <c r="A59" s="858">
        <v>1.4</v>
      </c>
      <c r="B59" s="859" t="s">
        <v>454</v>
      </c>
      <c r="C59" s="840">
        <f t="shared" si="73"/>
        <v>0</v>
      </c>
      <c r="D59" s="838">
        <f t="shared" si="74"/>
        <v>0</v>
      </c>
      <c r="E59" s="838">
        <f t="shared" si="75"/>
        <v>0</v>
      </c>
      <c r="F59" s="838">
        <f t="shared" si="76"/>
        <v>0</v>
      </c>
      <c r="G59" s="838">
        <f t="shared" si="77"/>
        <v>0</v>
      </c>
      <c r="H59" s="838">
        <f t="shared" si="78"/>
        <v>0</v>
      </c>
      <c r="I59" s="838">
        <f t="shared" si="79"/>
        <v>0</v>
      </c>
      <c r="J59" s="838">
        <f t="shared" si="80"/>
        <v>0</v>
      </c>
      <c r="K59" s="838">
        <f t="shared" si="81"/>
        <v>0</v>
      </c>
      <c r="L59" s="855"/>
      <c r="M59" s="855"/>
      <c r="N59" s="855"/>
      <c r="O59" s="839">
        <f t="shared" si="93"/>
        <v>0</v>
      </c>
      <c r="P59" s="855"/>
      <c r="Q59" s="855"/>
      <c r="R59" s="855"/>
      <c r="S59" s="839">
        <f t="shared" si="33"/>
        <v>0</v>
      </c>
      <c r="T59" s="838">
        <f t="shared" si="13"/>
        <v>0</v>
      </c>
      <c r="U59" s="855"/>
      <c r="V59" s="855"/>
      <c r="W59" s="855"/>
      <c r="X59" s="839">
        <f t="shared" si="96"/>
        <v>0</v>
      </c>
      <c r="Y59" s="855"/>
      <c r="Z59" s="855"/>
      <c r="AA59" s="855"/>
      <c r="AB59" s="839">
        <f t="shared" si="53"/>
        <v>0</v>
      </c>
      <c r="AC59" s="838">
        <f t="shared" si="14"/>
        <v>0</v>
      </c>
    </row>
    <row r="60" spans="1:29" s="851" customFormat="1">
      <c r="A60" s="849"/>
      <c r="B60" s="850" t="s">
        <v>455</v>
      </c>
      <c r="C60" s="840">
        <f t="shared" si="73"/>
        <v>0</v>
      </c>
      <c r="D60" s="838">
        <f t="shared" si="74"/>
        <v>0</v>
      </c>
      <c r="E60" s="838">
        <f t="shared" si="75"/>
        <v>0</v>
      </c>
      <c r="F60" s="838">
        <f t="shared" si="76"/>
        <v>0</v>
      </c>
      <c r="G60" s="838">
        <f t="shared" si="77"/>
        <v>0</v>
      </c>
      <c r="H60" s="838">
        <f t="shared" si="78"/>
        <v>0</v>
      </c>
      <c r="I60" s="838">
        <f t="shared" si="79"/>
        <v>0</v>
      </c>
      <c r="J60" s="838">
        <f t="shared" si="80"/>
        <v>0</v>
      </c>
      <c r="K60" s="838">
        <f t="shared" si="81"/>
        <v>0</v>
      </c>
      <c r="L60" s="839">
        <f>+ROUND(L59*-0.36,-1)</f>
        <v>0</v>
      </c>
      <c r="M60" s="839">
        <f>+ROUND(M59*-0.36,-1)</f>
        <v>0</v>
      </c>
      <c r="N60" s="839">
        <f>+ROUND(N59*-0.36,-1)</f>
        <v>0</v>
      </c>
      <c r="O60" s="839">
        <f t="shared" si="93"/>
        <v>0</v>
      </c>
      <c r="P60" s="839">
        <f>+ROUND(P59*-0.36,-1)</f>
        <v>0</v>
      </c>
      <c r="Q60" s="839">
        <f>+ROUND(Q59*-0.36,-1)</f>
        <v>0</v>
      </c>
      <c r="R60" s="839">
        <f>+ROUND(R59*-0.36,-1)</f>
        <v>0</v>
      </c>
      <c r="S60" s="839">
        <f t="shared" si="33"/>
        <v>0</v>
      </c>
      <c r="T60" s="838">
        <f t="shared" si="13"/>
        <v>0</v>
      </c>
      <c r="U60" s="839">
        <f>+ROUND(U59*-0.36,-1)</f>
        <v>0</v>
      </c>
      <c r="V60" s="839">
        <f>+ROUND(V59*-0.36,-1)</f>
        <v>0</v>
      </c>
      <c r="W60" s="839">
        <f>+ROUND(W59*-0.36,-1)</f>
        <v>0</v>
      </c>
      <c r="X60" s="839">
        <f t="shared" si="96"/>
        <v>0</v>
      </c>
      <c r="Y60" s="839">
        <f>+ROUND(Y59*-0.36,-1)</f>
        <v>0</v>
      </c>
      <c r="Z60" s="839">
        <f>+ROUND(Z59*-0.36,-1)</f>
        <v>0</v>
      </c>
      <c r="AA60" s="839">
        <f>+ROUND(AA59*-0.36,-1)</f>
        <v>0</v>
      </c>
      <c r="AB60" s="839">
        <f t="shared" si="53"/>
        <v>0</v>
      </c>
      <c r="AC60" s="838">
        <f t="shared" si="14"/>
        <v>0</v>
      </c>
    </row>
    <row r="61" spans="1:29" s="851" customFormat="1">
      <c r="A61" s="849"/>
      <c r="B61" s="850" t="s">
        <v>456</v>
      </c>
      <c r="C61" s="840">
        <f t="shared" si="73"/>
        <v>0</v>
      </c>
      <c r="D61" s="838">
        <f t="shared" si="74"/>
        <v>0</v>
      </c>
      <c r="E61" s="838">
        <f t="shared" si="75"/>
        <v>0</v>
      </c>
      <c r="F61" s="838">
        <f t="shared" si="76"/>
        <v>0</v>
      </c>
      <c r="G61" s="838">
        <f t="shared" si="77"/>
        <v>0</v>
      </c>
      <c r="H61" s="838">
        <f t="shared" si="78"/>
        <v>0</v>
      </c>
      <c r="I61" s="838">
        <f t="shared" si="79"/>
        <v>0</v>
      </c>
      <c r="J61" s="838">
        <f t="shared" si="80"/>
        <v>0</v>
      </c>
      <c r="K61" s="838">
        <f t="shared" si="81"/>
        <v>0</v>
      </c>
      <c r="L61" s="839">
        <f t="shared" ref="L61" si="157">+L59+L60</f>
        <v>0</v>
      </c>
      <c r="M61" s="839">
        <f t="shared" ref="M61:N61" si="158">+M59+M60</f>
        <v>0</v>
      </c>
      <c r="N61" s="839">
        <f t="shared" si="158"/>
        <v>0</v>
      </c>
      <c r="O61" s="839">
        <f t="shared" si="93"/>
        <v>0</v>
      </c>
      <c r="P61" s="839">
        <f t="shared" ref="P61:R61" si="159">+P59+P60</f>
        <v>0</v>
      </c>
      <c r="Q61" s="839">
        <f t="shared" si="159"/>
        <v>0</v>
      </c>
      <c r="R61" s="839">
        <f t="shared" si="159"/>
        <v>0</v>
      </c>
      <c r="S61" s="839">
        <f t="shared" si="33"/>
        <v>0</v>
      </c>
      <c r="T61" s="838">
        <f t="shared" si="13"/>
        <v>0</v>
      </c>
      <c r="U61" s="839">
        <f t="shared" ref="U61:W61" si="160">+U59+U60</f>
        <v>0</v>
      </c>
      <c r="V61" s="839">
        <f t="shared" si="160"/>
        <v>0</v>
      </c>
      <c r="W61" s="839">
        <f t="shared" si="160"/>
        <v>0</v>
      </c>
      <c r="X61" s="839">
        <f t="shared" si="96"/>
        <v>0</v>
      </c>
      <c r="Y61" s="839">
        <f t="shared" ref="Y61:AA61" si="161">+Y59+Y60</f>
        <v>0</v>
      </c>
      <c r="Z61" s="839">
        <f t="shared" si="161"/>
        <v>0</v>
      </c>
      <c r="AA61" s="839">
        <f t="shared" si="161"/>
        <v>0</v>
      </c>
      <c r="AB61" s="839">
        <f t="shared" si="53"/>
        <v>0</v>
      </c>
      <c r="AC61" s="838">
        <f t="shared" si="14"/>
        <v>0</v>
      </c>
    </row>
    <row r="62" spans="1:29" s="851" customFormat="1">
      <c r="A62" s="860">
        <v>1.5</v>
      </c>
      <c r="B62" s="859" t="s">
        <v>267</v>
      </c>
      <c r="C62" s="840">
        <f t="shared" si="73"/>
        <v>0</v>
      </c>
      <c r="D62" s="838">
        <f t="shared" si="74"/>
        <v>0</v>
      </c>
      <c r="E62" s="838">
        <f t="shared" si="75"/>
        <v>0</v>
      </c>
      <c r="F62" s="838">
        <f t="shared" si="76"/>
        <v>0</v>
      </c>
      <c r="G62" s="838">
        <f t="shared" si="77"/>
        <v>0</v>
      </c>
      <c r="H62" s="838">
        <f t="shared" si="78"/>
        <v>0</v>
      </c>
      <c r="I62" s="838">
        <f t="shared" si="79"/>
        <v>0</v>
      </c>
      <c r="J62" s="838">
        <f t="shared" si="80"/>
        <v>0</v>
      </c>
      <c r="K62" s="838">
        <f t="shared" si="81"/>
        <v>0</v>
      </c>
      <c r="L62" s="855"/>
      <c r="M62" s="855"/>
      <c r="N62" s="855"/>
      <c r="O62" s="839">
        <f t="shared" si="93"/>
        <v>0</v>
      </c>
      <c r="P62" s="855"/>
      <c r="Q62" s="855"/>
      <c r="R62" s="855"/>
      <c r="S62" s="839">
        <f t="shared" si="33"/>
        <v>0</v>
      </c>
      <c r="T62" s="838">
        <f t="shared" si="13"/>
        <v>0</v>
      </c>
      <c r="U62" s="855"/>
      <c r="V62" s="855"/>
      <c r="W62" s="855"/>
      <c r="X62" s="839">
        <f t="shared" si="96"/>
        <v>0</v>
      </c>
      <c r="Y62" s="855"/>
      <c r="Z62" s="855"/>
      <c r="AA62" s="855"/>
      <c r="AB62" s="839">
        <f t="shared" si="53"/>
        <v>0</v>
      </c>
      <c r="AC62" s="838">
        <f t="shared" si="14"/>
        <v>0</v>
      </c>
    </row>
    <row r="63" spans="1:29" s="851" customFormat="1">
      <c r="A63" s="849"/>
      <c r="B63" s="850" t="s">
        <v>221</v>
      </c>
      <c r="C63" s="840">
        <f t="shared" si="73"/>
        <v>0</v>
      </c>
      <c r="D63" s="838">
        <f t="shared" si="74"/>
        <v>0</v>
      </c>
      <c r="E63" s="838">
        <f t="shared" si="75"/>
        <v>0</v>
      </c>
      <c r="F63" s="838">
        <f t="shared" si="76"/>
        <v>0</v>
      </c>
      <c r="G63" s="838">
        <f t="shared" si="77"/>
        <v>0</v>
      </c>
      <c r="H63" s="838">
        <f t="shared" si="78"/>
        <v>0</v>
      </c>
      <c r="I63" s="838">
        <f t="shared" si="79"/>
        <v>0</v>
      </c>
      <c r="J63" s="838">
        <f t="shared" si="80"/>
        <v>0</v>
      </c>
      <c r="K63" s="838">
        <f t="shared" si="81"/>
        <v>0</v>
      </c>
      <c r="L63" s="839">
        <f>+ROUND(L62*-0.4,-1)</f>
        <v>0</v>
      </c>
      <c r="M63" s="839">
        <f>+ROUND(M62*-0.4,-1)</f>
        <v>0</v>
      </c>
      <c r="N63" s="839">
        <f>+ROUND(N62*-0.4,-1)</f>
        <v>0</v>
      </c>
      <c r="O63" s="839">
        <f t="shared" si="93"/>
        <v>0</v>
      </c>
      <c r="P63" s="839">
        <f>+ROUND(P62*-0.4,-1)</f>
        <v>0</v>
      </c>
      <c r="Q63" s="839">
        <f>+ROUND(Q62*-0.4,-1)</f>
        <v>0</v>
      </c>
      <c r="R63" s="839">
        <f>+ROUND(R62*-0.4,-1)</f>
        <v>0</v>
      </c>
      <c r="S63" s="839">
        <f t="shared" si="33"/>
        <v>0</v>
      </c>
      <c r="T63" s="838">
        <f t="shared" si="13"/>
        <v>0</v>
      </c>
      <c r="U63" s="839">
        <f>+ROUND(U62*-0.4,-1)</f>
        <v>0</v>
      </c>
      <c r="V63" s="839">
        <f>+ROUND(V62*-0.4,-1)</f>
        <v>0</v>
      </c>
      <c r="W63" s="839">
        <f>+ROUND(W62*-0.4,-1)</f>
        <v>0</v>
      </c>
      <c r="X63" s="839">
        <f t="shared" si="96"/>
        <v>0</v>
      </c>
      <c r="Y63" s="839">
        <f>+ROUND(Y62*-0.4,-1)</f>
        <v>0</v>
      </c>
      <c r="Z63" s="839">
        <f>+ROUND(Z62*-0.4,-1)</f>
        <v>0</v>
      </c>
      <c r="AA63" s="839">
        <f>+ROUND(AA62*-0.4,-1)</f>
        <v>0</v>
      </c>
      <c r="AB63" s="839">
        <f t="shared" si="53"/>
        <v>0</v>
      </c>
      <c r="AC63" s="838">
        <f t="shared" si="14"/>
        <v>0</v>
      </c>
    </row>
    <row r="64" spans="1:29" s="851" customFormat="1">
      <c r="A64" s="849"/>
      <c r="B64" s="850" t="s">
        <v>222</v>
      </c>
      <c r="C64" s="840">
        <f t="shared" si="73"/>
        <v>0</v>
      </c>
      <c r="D64" s="838">
        <f t="shared" si="74"/>
        <v>0</v>
      </c>
      <c r="E64" s="838">
        <f t="shared" si="75"/>
        <v>0</v>
      </c>
      <c r="F64" s="838">
        <f t="shared" si="76"/>
        <v>0</v>
      </c>
      <c r="G64" s="838">
        <f t="shared" si="77"/>
        <v>0</v>
      </c>
      <c r="H64" s="838">
        <f t="shared" si="78"/>
        <v>0</v>
      </c>
      <c r="I64" s="838">
        <f t="shared" si="79"/>
        <v>0</v>
      </c>
      <c r="J64" s="838">
        <f t="shared" si="80"/>
        <v>0</v>
      </c>
      <c r="K64" s="838">
        <f t="shared" si="81"/>
        <v>0</v>
      </c>
      <c r="L64" s="839">
        <f t="shared" ref="L64" si="162">+L62+L63</f>
        <v>0</v>
      </c>
      <c r="M64" s="839">
        <f t="shared" ref="M64:N64" si="163">+M62+M63</f>
        <v>0</v>
      </c>
      <c r="N64" s="839">
        <f t="shared" si="163"/>
        <v>0</v>
      </c>
      <c r="O64" s="839">
        <f t="shared" si="93"/>
        <v>0</v>
      </c>
      <c r="P64" s="839">
        <f t="shared" ref="P64:R64" si="164">+P62+P63</f>
        <v>0</v>
      </c>
      <c r="Q64" s="839">
        <f t="shared" si="164"/>
        <v>0</v>
      </c>
      <c r="R64" s="839">
        <f t="shared" si="164"/>
        <v>0</v>
      </c>
      <c r="S64" s="839">
        <f t="shared" si="33"/>
        <v>0</v>
      </c>
      <c r="T64" s="838">
        <f t="shared" si="13"/>
        <v>0</v>
      </c>
      <c r="U64" s="839">
        <f t="shared" ref="U64:W64" si="165">+U62+U63</f>
        <v>0</v>
      </c>
      <c r="V64" s="839">
        <f t="shared" si="165"/>
        <v>0</v>
      </c>
      <c r="W64" s="839">
        <f t="shared" si="165"/>
        <v>0</v>
      </c>
      <c r="X64" s="839">
        <f t="shared" si="96"/>
        <v>0</v>
      </c>
      <c r="Y64" s="839">
        <f t="shared" ref="Y64:AA64" si="166">+Y62+Y63</f>
        <v>0</v>
      </c>
      <c r="Z64" s="839">
        <f t="shared" si="166"/>
        <v>0</v>
      </c>
      <c r="AA64" s="839">
        <f t="shared" si="166"/>
        <v>0</v>
      </c>
      <c r="AB64" s="839">
        <f t="shared" si="53"/>
        <v>0</v>
      </c>
      <c r="AC64" s="838">
        <f t="shared" si="14"/>
        <v>0</v>
      </c>
    </row>
    <row r="65" spans="1:29" s="851" customFormat="1" ht="37.5">
      <c r="A65" s="860">
        <v>1.6</v>
      </c>
      <c r="B65" s="861" t="s">
        <v>268</v>
      </c>
      <c r="C65" s="840">
        <f t="shared" si="73"/>
        <v>0</v>
      </c>
      <c r="D65" s="838">
        <f t="shared" si="74"/>
        <v>0</v>
      </c>
      <c r="E65" s="838">
        <f t="shared" si="75"/>
        <v>0</v>
      </c>
      <c r="F65" s="838">
        <f t="shared" si="76"/>
        <v>0</v>
      </c>
      <c r="G65" s="838">
        <f t="shared" si="77"/>
        <v>0</v>
      </c>
      <c r="H65" s="838">
        <f t="shared" si="78"/>
        <v>0</v>
      </c>
      <c r="I65" s="838">
        <f t="shared" si="79"/>
        <v>0</v>
      </c>
      <c r="J65" s="838">
        <f t="shared" si="80"/>
        <v>0</v>
      </c>
      <c r="K65" s="838">
        <f t="shared" si="81"/>
        <v>0</v>
      </c>
      <c r="L65" s="862"/>
      <c r="M65" s="862"/>
      <c r="N65" s="862"/>
      <c r="O65" s="839">
        <f t="shared" si="93"/>
        <v>0</v>
      </c>
      <c r="P65" s="862"/>
      <c r="Q65" s="862"/>
      <c r="R65" s="862"/>
      <c r="S65" s="839">
        <f t="shared" si="33"/>
        <v>0</v>
      </c>
      <c r="T65" s="838">
        <f t="shared" si="13"/>
        <v>0</v>
      </c>
      <c r="U65" s="862"/>
      <c r="V65" s="862"/>
      <c r="W65" s="862"/>
      <c r="X65" s="839">
        <f t="shared" si="96"/>
        <v>0</v>
      </c>
      <c r="Y65" s="862"/>
      <c r="Z65" s="862"/>
      <c r="AA65" s="862"/>
      <c r="AB65" s="839">
        <f t="shared" si="53"/>
        <v>0</v>
      </c>
      <c r="AC65" s="838">
        <f t="shared" si="14"/>
        <v>0</v>
      </c>
    </row>
    <row r="66" spans="1:29" s="851" customFormat="1">
      <c r="A66" s="849"/>
      <c r="B66" s="850" t="s">
        <v>221</v>
      </c>
      <c r="C66" s="840">
        <f t="shared" si="73"/>
        <v>0</v>
      </c>
      <c r="D66" s="838">
        <f t="shared" si="74"/>
        <v>0</v>
      </c>
      <c r="E66" s="838">
        <f t="shared" si="75"/>
        <v>0</v>
      </c>
      <c r="F66" s="838">
        <f t="shared" si="76"/>
        <v>0</v>
      </c>
      <c r="G66" s="838">
        <f t="shared" si="77"/>
        <v>0</v>
      </c>
      <c r="H66" s="838">
        <f t="shared" si="78"/>
        <v>0</v>
      </c>
      <c r="I66" s="838">
        <f t="shared" si="79"/>
        <v>0</v>
      </c>
      <c r="J66" s="838">
        <f t="shared" si="80"/>
        <v>0</v>
      </c>
      <c r="K66" s="838">
        <f t="shared" si="81"/>
        <v>0</v>
      </c>
      <c r="L66" s="839">
        <f t="shared" ref="L66" si="167">+ROUND(L65*-0.4,-1)</f>
        <v>0</v>
      </c>
      <c r="M66" s="839">
        <f t="shared" ref="M66:N66" si="168">+ROUND(M65*-0.4,-1)</f>
        <v>0</v>
      </c>
      <c r="N66" s="839">
        <f t="shared" si="168"/>
        <v>0</v>
      </c>
      <c r="O66" s="839">
        <f t="shared" si="93"/>
        <v>0</v>
      </c>
      <c r="P66" s="839">
        <f t="shared" ref="P66:R66" si="169">+ROUND(P65*-0.4,-1)</f>
        <v>0</v>
      </c>
      <c r="Q66" s="839">
        <f t="shared" si="169"/>
        <v>0</v>
      </c>
      <c r="R66" s="839">
        <f t="shared" si="169"/>
        <v>0</v>
      </c>
      <c r="S66" s="839">
        <f t="shared" si="33"/>
        <v>0</v>
      </c>
      <c r="T66" s="838">
        <f t="shared" si="13"/>
        <v>0</v>
      </c>
      <c r="U66" s="839">
        <f t="shared" ref="U66:W66" si="170">+ROUND(U65*-0.4,-1)</f>
        <v>0</v>
      </c>
      <c r="V66" s="839">
        <f t="shared" si="170"/>
        <v>0</v>
      </c>
      <c r="W66" s="839">
        <f t="shared" si="170"/>
        <v>0</v>
      </c>
      <c r="X66" s="839">
        <f t="shared" si="96"/>
        <v>0</v>
      </c>
      <c r="Y66" s="839">
        <f t="shared" ref="Y66:AA66" si="171">+ROUND(Y65*-0.4,-1)</f>
        <v>0</v>
      </c>
      <c r="Z66" s="839">
        <f t="shared" si="171"/>
        <v>0</v>
      </c>
      <c r="AA66" s="839">
        <f t="shared" si="171"/>
        <v>0</v>
      </c>
      <c r="AB66" s="839">
        <f t="shared" si="53"/>
        <v>0</v>
      </c>
      <c r="AC66" s="838">
        <f t="shared" si="14"/>
        <v>0</v>
      </c>
    </row>
    <row r="67" spans="1:29" s="851" customFormat="1">
      <c r="A67" s="849"/>
      <c r="B67" s="850" t="s">
        <v>222</v>
      </c>
      <c r="C67" s="840">
        <f t="shared" si="73"/>
        <v>0</v>
      </c>
      <c r="D67" s="838">
        <f t="shared" si="74"/>
        <v>0</v>
      </c>
      <c r="E67" s="838">
        <f t="shared" si="75"/>
        <v>0</v>
      </c>
      <c r="F67" s="838">
        <f t="shared" si="76"/>
        <v>0</v>
      </c>
      <c r="G67" s="838">
        <f t="shared" si="77"/>
        <v>0</v>
      </c>
      <c r="H67" s="838">
        <f t="shared" si="78"/>
        <v>0</v>
      </c>
      <c r="I67" s="838">
        <f t="shared" si="79"/>
        <v>0</v>
      </c>
      <c r="J67" s="838">
        <f t="shared" si="80"/>
        <v>0</v>
      </c>
      <c r="K67" s="838">
        <f t="shared" si="81"/>
        <v>0</v>
      </c>
      <c r="L67" s="839">
        <f t="shared" ref="L67" si="172">+L65+L66</f>
        <v>0</v>
      </c>
      <c r="M67" s="839">
        <f t="shared" ref="M67:N67" si="173">+M65+M66</f>
        <v>0</v>
      </c>
      <c r="N67" s="839">
        <f t="shared" si="173"/>
        <v>0</v>
      </c>
      <c r="O67" s="839">
        <f t="shared" si="93"/>
        <v>0</v>
      </c>
      <c r="P67" s="839">
        <f t="shared" ref="P67:R67" si="174">+P65+P66</f>
        <v>0</v>
      </c>
      <c r="Q67" s="839">
        <f t="shared" si="174"/>
        <v>0</v>
      </c>
      <c r="R67" s="839">
        <f t="shared" si="174"/>
        <v>0</v>
      </c>
      <c r="S67" s="839">
        <f t="shared" si="33"/>
        <v>0</v>
      </c>
      <c r="T67" s="838">
        <f t="shared" si="13"/>
        <v>0</v>
      </c>
      <c r="U67" s="839">
        <f t="shared" ref="U67:W67" si="175">+U65+U66</f>
        <v>0</v>
      </c>
      <c r="V67" s="839">
        <f t="shared" si="175"/>
        <v>0</v>
      </c>
      <c r="W67" s="839">
        <f t="shared" si="175"/>
        <v>0</v>
      </c>
      <c r="X67" s="839">
        <f t="shared" si="96"/>
        <v>0</v>
      </c>
      <c r="Y67" s="839">
        <f t="shared" ref="Y67:AA67" si="176">+Y65+Y66</f>
        <v>0</v>
      </c>
      <c r="Z67" s="839">
        <f t="shared" si="176"/>
        <v>0</v>
      </c>
      <c r="AA67" s="839">
        <f t="shared" si="176"/>
        <v>0</v>
      </c>
      <c r="AB67" s="839">
        <f t="shared" si="53"/>
        <v>0</v>
      </c>
      <c r="AC67" s="838">
        <f t="shared" si="14"/>
        <v>0</v>
      </c>
    </row>
    <row r="68" spans="1:29" s="851" customFormat="1">
      <c r="A68" s="852">
        <v>1.7</v>
      </c>
      <c r="B68" s="859" t="s">
        <v>269</v>
      </c>
      <c r="C68" s="840">
        <f t="shared" si="73"/>
        <v>0</v>
      </c>
      <c r="D68" s="838">
        <f t="shared" si="74"/>
        <v>0</v>
      </c>
      <c r="E68" s="838">
        <f t="shared" si="75"/>
        <v>0</v>
      </c>
      <c r="F68" s="838">
        <f t="shared" si="76"/>
        <v>0</v>
      </c>
      <c r="G68" s="838">
        <f t="shared" si="77"/>
        <v>0</v>
      </c>
      <c r="H68" s="838">
        <f t="shared" si="78"/>
        <v>0</v>
      </c>
      <c r="I68" s="838">
        <f t="shared" si="79"/>
        <v>0</v>
      </c>
      <c r="J68" s="838">
        <f t="shared" si="80"/>
        <v>0</v>
      </c>
      <c r="K68" s="838">
        <f t="shared" si="81"/>
        <v>0</v>
      </c>
      <c r="L68" s="862"/>
      <c r="M68" s="862"/>
      <c r="N68" s="862"/>
      <c r="O68" s="839">
        <f t="shared" si="93"/>
        <v>0</v>
      </c>
      <c r="P68" s="862"/>
      <c r="Q68" s="862"/>
      <c r="R68" s="862"/>
      <c r="S68" s="839">
        <f t="shared" si="33"/>
        <v>0</v>
      </c>
      <c r="T68" s="838">
        <f t="shared" si="13"/>
        <v>0</v>
      </c>
      <c r="U68" s="862"/>
      <c r="V68" s="862"/>
      <c r="W68" s="862"/>
      <c r="X68" s="839">
        <f t="shared" si="96"/>
        <v>0</v>
      </c>
      <c r="Y68" s="862"/>
      <c r="Z68" s="862"/>
      <c r="AA68" s="862"/>
      <c r="AB68" s="839">
        <f t="shared" si="53"/>
        <v>0</v>
      </c>
      <c r="AC68" s="838">
        <f t="shared" si="14"/>
        <v>0</v>
      </c>
    </row>
    <row r="69" spans="1:29" s="851" customFormat="1">
      <c r="A69" s="849"/>
      <c r="B69" s="850" t="s">
        <v>221</v>
      </c>
      <c r="C69" s="840">
        <f t="shared" si="73"/>
        <v>0</v>
      </c>
      <c r="D69" s="838">
        <f t="shared" si="74"/>
        <v>0</v>
      </c>
      <c r="E69" s="838">
        <f t="shared" si="75"/>
        <v>0</v>
      </c>
      <c r="F69" s="838">
        <f t="shared" si="76"/>
        <v>0</v>
      </c>
      <c r="G69" s="838">
        <f t="shared" si="77"/>
        <v>0</v>
      </c>
      <c r="H69" s="838">
        <f t="shared" si="78"/>
        <v>0</v>
      </c>
      <c r="I69" s="838">
        <f t="shared" si="79"/>
        <v>0</v>
      </c>
      <c r="J69" s="838">
        <f t="shared" si="80"/>
        <v>0</v>
      </c>
      <c r="K69" s="838">
        <f t="shared" si="81"/>
        <v>0</v>
      </c>
      <c r="L69" s="839">
        <f t="shared" ref="L69" si="177">+ROUND(L68*-0.4,-1)</f>
        <v>0</v>
      </c>
      <c r="M69" s="839">
        <f t="shared" ref="M69:N69" si="178">+ROUND(M68*-0.4,-1)</f>
        <v>0</v>
      </c>
      <c r="N69" s="839">
        <f t="shared" si="178"/>
        <v>0</v>
      </c>
      <c r="O69" s="839">
        <f t="shared" si="93"/>
        <v>0</v>
      </c>
      <c r="P69" s="839">
        <f t="shared" ref="P69:R69" si="179">+ROUND(P68*-0.4,-1)</f>
        <v>0</v>
      </c>
      <c r="Q69" s="839">
        <f t="shared" si="179"/>
        <v>0</v>
      </c>
      <c r="R69" s="839">
        <f t="shared" si="179"/>
        <v>0</v>
      </c>
      <c r="S69" s="839">
        <f t="shared" si="33"/>
        <v>0</v>
      </c>
      <c r="T69" s="838">
        <f t="shared" si="13"/>
        <v>0</v>
      </c>
      <c r="U69" s="839">
        <f t="shared" ref="U69:W69" si="180">+ROUND(U68*-0.4,-1)</f>
        <v>0</v>
      </c>
      <c r="V69" s="839">
        <f t="shared" si="180"/>
        <v>0</v>
      </c>
      <c r="W69" s="839">
        <f t="shared" si="180"/>
        <v>0</v>
      </c>
      <c r="X69" s="839">
        <f t="shared" si="96"/>
        <v>0</v>
      </c>
      <c r="Y69" s="839">
        <f t="shared" ref="Y69:AA69" si="181">+ROUND(Y68*-0.4,-1)</f>
        <v>0</v>
      </c>
      <c r="Z69" s="839">
        <f t="shared" si="181"/>
        <v>0</v>
      </c>
      <c r="AA69" s="839">
        <f t="shared" si="181"/>
        <v>0</v>
      </c>
      <c r="AB69" s="839">
        <f t="shared" si="53"/>
        <v>0</v>
      </c>
      <c r="AC69" s="838">
        <f t="shared" si="14"/>
        <v>0</v>
      </c>
    </row>
    <row r="70" spans="1:29" s="847" customFormat="1">
      <c r="A70" s="849"/>
      <c r="B70" s="850" t="s">
        <v>222</v>
      </c>
      <c r="C70" s="840">
        <f t="shared" si="73"/>
        <v>0</v>
      </c>
      <c r="D70" s="838">
        <f t="shared" si="74"/>
        <v>0</v>
      </c>
      <c r="E70" s="838">
        <f t="shared" si="75"/>
        <v>0</v>
      </c>
      <c r="F70" s="838">
        <f t="shared" si="76"/>
        <v>0</v>
      </c>
      <c r="G70" s="838">
        <f t="shared" si="77"/>
        <v>0</v>
      </c>
      <c r="H70" s="838">
        <f t="shared" si="78"/>
        <v>0</v>
      </c>
      <c r="I70" s="838">
        <f t="shared" si="79"/>
        <v>0</v>
      </c>
      <c r="J70" s="838">
        <f t="shared" si="80"/>
        <v>0</v>
      </c>
      <c r="K70" s="838">
        <f t="shared" si="81"/>
        <v>0</v>
      </c>
      <c r="L70" s="839">
        <f t="shared" ref="L70" si="182">+L68+L69</f>
        <v>0</v>
      </c>
      <c r="M70" s="839">
        <f t="shared" ref="M70:N70" si="183">+M68+M69</f>
        <v>0</v>
      </c>
      <c r="N70" s="839">
        <f t="shared" si="183"/>
        <v>0</v>
      </c>
      <c r="O70" s="839">
        <f t="shared" si="93"/>
        <v>0</v>
      </c>
      <c r="P70" s="839">
        <f t="shared" ref="P70:R70" si="184">+P68+P69</f>
        <v>0</v>
      </c>
      <c r="Q70" s="839">
        <f t="shared" si="184"/>
        <v>0</v>
      </c>
      <c r="R70" s="839">
        <f t="shared" si="184"/>
        <v>0</v>
      </c>
      <c r="S70" s="839">
        <f t="shared" si="33"/>
        <v>0</v>
      </c>
      <c r="T70" s="838">
        <f t="shared" si="13"/>
        <v>0</v>
      </c>
      <c r="U70" s="839">
        <f t="shared" ref="U70:W70" si="185">+U68+U69</f>
        <v>0</v>
      </c>
      <c r="V70" s="839">
        <f t="shared" si="185"/>
        <v>0</v>
      </c>
      <c r="W70" s="839">
        <f t="shared" si="185"/>
        <v>0</v>
      </c>
      <c r="X70" s="839">
        <f t="shared" si="96"/>
        <v>0</v>
      </c>
      <c r="Y70" s="839">
        <f t="shared" ref="Y70:AA70" si="186">+Y68+Y69</f>
        <v>0</v>
      </c>
      <c r="Z70" s="839">
        <f t="shared" si="186"/>
        <v>0</v>
      </c>
      <c r="AA70" s="839">
        <f t="shared" si="186"/>
        <v>0</v>
      </c>
      <c r="AB70" s="839">
        <f t="shared" si="53"/>
        <v>0</v>
      </c>
      <c r="AC70" s="838">
        <f t="shared" si="14"/>
        <v>0</v>
      </c>
    </row>
    <row r="71" spans="1:29" s="851" customFormat="1">
      <c r="A71" s="852">
        <v>1.8</v>
      </c>
      <c r="B71" s="859" t="s">
        <v>18</v>
      </c>
      <c r="C71" s="840">
        <f t="shared" ref="C71:C102" si="187">+L71+U71</f>
        <v>0</v>
      </c>
      <c r="D71" s="838">
        <f t="shared" ref="D71:D102" si="188">+M71+V71</f>
        <v>0</v>
      </c>
      <c r="E71" s="838">
        <f t="shared" ref="E71:E102" si="189">+N71+W71</f>
        <v>0</v>
      </c>
      <c r="F71" s="838">
        <f t="shared" ref="F71:F102" si="190">+O71+X71</f>
        <v>0</v>
      </c>
      <c r="G71" s="838">
        <f t="shared" ref="G71:G102" si="191">+P71+Y71</f>
        <v>0</v>
      </c>
      <c r="H71" s="838">
        <f t="shared" ref="H71:H102" si="192">+Q71+Z71</f>
        <v>0</v>
      </c>
      <c r="I71" s="838">
        <f t="shared" ref="I71:I102" si="193">+R71+AA71</f>
        <v>0</v>
      </c>
      <c r="J71" s="838">
        <f t="shared" ref="J71:J102" si="194">+S71+AB71</f>
        <v>0</v>
      </c>
      <c r="K71" s="838">
        <f t="shared" ref="K71:K102" si="195">+T71+AC71</f>
        <v>0</v>
      </c>
      <c r="L71" s="862"/>
      <c r="M71" s="862"/>
      <c r="N71" s="862"/>
      <c r="O71" s="839">
        <f t="shared" si="93"/>
        <v>0</v>
      </c>
      <c r="P71" s="862"/>
      <c r="Q71" s="862"/>
      <c r="R71" s="862"/>
      <c r="S71" s="839">
        <f t="shared" si="33"/>
        <v>0</v>
      </c>
      <c r="T71" s="838">
        <f t="shared" si="13"/>
        <v>0</v>
      </c>
      <c r="U71" s="862"/>
      <c r="V71" s="862"/>
      <c r="W71" s="862"/>
      <c r="X71" s="839">
        <f t="shared" si="96"/>
        <v>0</v>
      </c>
      <c r="Y71" s="862"/>
      <c r="Z71" s="862"/>
      <c r="AA71" s="862"/>
      <c r="AB71" s="839">
        <f t="shared" si="53"/>
        <v>0</v>
      </c>
      <c r="AC71" s="838">
        <f t="shared" si="14"/>
        <v>0</v>
      </c>
    </row>
    <row r="72" spans="1:29" s="828" customFormat="1">
      <c r="A72" s="849"/>
      <c r="B72" s="850" t="s">
        <v>221</v>
      </c>
      <c r="C72" s="840">
        <f t="shared" si="187"/>
        <v>0</v>
      </c>
      <c r="D72" s="838">
        <f t="shared" si="188"/>
        <v>0</v>
      </c>
      <c r="E72" s="838">
        <f t="shared" si="189"/>
        <v>0</v>
      </c>
      <c r="F72" s="838">
        <f t="shared" si="190"/>
        <v>0</v>
      </c>
      <c r="G72" s="838">
        <f t="shared" si="191"/>
        <v>0</v>
      </c>
      <c r="H72" s="838">
        <f t="shared" si="192"/>
        <v>0</v>
      </c>
      <c r="I72" s="838">
        <f t="shared" si="193"/>
        <v>0</v>
      </c>
      <c r="J72" s="838">
        <f t="shared" si="194"/>
        <v>0</v>
      </c>
      <c r="K72" s="838">
        <f t="shared" si="195"/>
        <v>0</v>
      </c>
      <c r="L72" s="839">
        <f t="shared" ref="L72" si="196">+ROUND(L71*-0.4,-1)</f>
        <v>0</v>
      </c>
      <c r="M72" s="839">
        <f t="shared" ref="M72:N72" si="197">+ROUND(M71*-0.4,-1)</f>
        <v>0</v>
      </c>
      <c r="N72" s="839">
        <f t="shared" si="197"/>
        <v>0</v>
      </c>
      <c r="O72" s="839">
        <f t="shared" si="93"/>
        <v>0</v>
      </c>
      <c r="P72" s="839">
        <f t="shared" ref="P72:R72" si="198">+ROUND(P71*-0.4,-1)</f>
        <v>0</v>
      </c>
      <c r="Q72" s="839">
        <f t="shared" si="198"/>
        <v>0</v>
      </c>
      <c r="R72" s="839">
        <f t="shared" si="198"/>
        <v>0</v>
      </c>
      <c r="S72" s="839">
        <f t="shared" si="33"/>
        <v>0</v>
      </c>
      <c r="T72" s="838">
        <f t="shared" si="13"/>
        <v>0</v>
      </c>
      <c r="U72" s="839">
        <f t="shared" ref="U72:W72" si="199">+ROUND(U71*-0.4,-1)</f>
        <v>0</v>
      </c>
      <c r="V72" s="839">
        <f t="shared" si="199"/>
        <v>0</v>
      </c>
      <c r="W72" s="839">
        <f t="shared" si="199"/>
        <v>0</v>
      </c>
      <c r="X72" s="839">
        <f t="shared" si="96"/>
        <v>0</v>
      </c>
      <c r="Y72" s="839">
        <f t="shared" ref="Y72:AA72" si="200">+ROUND(Y71*-0.4,-1)</f>
        <v>0</v>
      </c>
      <c r="Z72" s="839">
        <f t="shared" si="200"/>
        <v>0</v>
      </c>
      <c r="AA72" s="839">
        <f t="shared" si="200"/>
        <v>0</v>
      </c>
      <c r="AB72" s="839">
        <f t="shared" si="53"/>
        <v>0</v>
      </c>
      <c r="AC72" s="838">
        <f t="shared" si="14"/>
        <v>0</v>
      </c>
    </row>
    <row r="73" spans="1:29">
      <c r="A73" s="849"/>
      <c r="B73" s="850" t="s">
        <v>222</v>
      </c>
      <c r="C73" s="840">
        <f t="shared" si="187"/>
        <v>0</v>
      </c>
      <c r="D73" s="838">
        <f t="shared" si="188"/>
        <v>0</v>
      </c>
      <c r="E73" s="838">
        <f t="shared" si="189"/>
        <v>0</v>
      </c>
      <c r="F73" s="838">
        <f t="shared" si="190"/>
        <v>0</v>
      </c>
      <c r="G73" s="838">
        <f t="shared" si="191"/>
        <v>0</v>
      </c>
      <c r="H73" s="838">
        <f t="shared" si="192"/>
        <v>0</v>
      </c>
      <c r="I73" s="838">
        <f t="shared" si="193"/>
        <v>0</v>
      </c>
      <c r="J73" s="838">
        <f t="shared" si="194"/>
        <v>0</v>
      </c>
      <c r="K73" s="838">
        <f t="shared" si="195"/>
        <v>0</v>
      </c>
      <c r="L73" s="839">
        <f t="shared" ref="L73" si="201">+L71+L72</f>
        <v>0</v>
      </c>
      <c r="M73" s="839">
        <f t="shared" ref="M73:N73" si="202">+M71+M72</f>
        <v>0</v>
      </c>
      <c r="N73" s="839">
        <f t="shared" si="202"/>
        <v>0</v>
      </c>
      <c r="O73" s="839">
        <f t="shared" ref="O73:O136" si="203">SUM(L73:N73)</f>
        <v>0</v>
      </c>
      <c r="P73" s="839">
        <f t="shared" ref="P73:R73" si="204">+P71+P72</f>
        <v>0</v>
      </c>
      <c r="Q73" s="839">
        <f t="shared" si="204"/>
        <v>0</v>
      </c>
      <c r="R73" s="839">
        <f t="shared" si="204"/>
        <v>0</v>
      </c>
      <c r="S73" s="839">
        <f t="shared" si="33"/>
        <v>0</v>
      </c>
      <c r="T73" s="838">
        <f t="shared" si="13"/>
        <v>0</v>
      </c>
      <c r="U73" s="839">
        <f t="shared" ref="U73:W73" si="205">+U71+U72</f>
        <v>0</v>
      </c>
      <c r="V73" s="839">
        <f t="shared" si="205"/>
        <v>0</v>
      </c>
      <c r="W73" s="839">
        <f t="shared" si="205"/>
        <v>0</v>
      </c>
      <c r="X73" s="839">
        <f t="shared" ref="X73:X136" si="206">SUM(U73:W73)</f>
        <v>0</v>
      </c>
      <c r="Y73" s="839">
        <f t="shared" ref="Y73:AA73" si="207">+Y71+Y72</f>
        <v>0</v>
      </c>
      <c r="Z73" s="839">
        <f t="shared" si="207"/>
        <v>0</v>
      </c>
      <c r="AA73" s="839">
        <f t="shared" si="207"/>
        <v>0</v>
      </c>
      <c r="AB73" s="839">
        <f t="shared" si="53"/>
        <v>0</v>
      </c>
      <c r="AC73" s="838">
        <f t="shared" si="14"/>
        <v>0</v>
      </c>
    </row>
    <row r="74" spans="1:29">
      <c r="A74" s="860">
        <v>1.9</v>
      </c>
      <c r="B74" s="859" t="s">
        <v>270</v>
      </c>
      <c r="C74" s="840">
        <f t="shared" si="187"/>
        <v>0</v>
      </c>
      <c r="D74" s="838">
        <f t="shared" si="188"/>
        <v>0</v>
      </c>
      <c r="E74" s="838">
        <f t="shared" si="189"/>
        <v>0</v>
      </c>
      <c r="F74" s="838">
        <f t="shared" si="190"/>
        <v>0</v>
      </c>
      <c r="G74" s="838">
        <f t="shared" si="191"/>
        <v>0</v>
      </c>
      <c r="H74" s="838">
        <f t="shared" si="192"/>
        <v>0</v>
      </c>
      <c r="I74" s="838">
        <f t="shared" si="193"/>
        <v>0</v>
      </c>
      <c r="J74" s="838">
        <f t="shared" si="194"/>
        <v>0</v>
      </c>
      <c r="K74" s="838">
        <f t="shared" si="195"/>
        <v>0</v>
      </c>
      <c r="L74" s="862"/>
      <c r="M74" s="862"/>
      <c r="N74" s="862"/>
      <c r="O74" s="839">
        <f t="shared" si="203"/>
        <v>0</v>
      </c>
      <c r="P74" s="862"/>
      <c r="Q74" s="862"/>
      <c r="R74" s="862"/>
      <c r="S74" s="839">
        <f t="shared" ref="S74" si="208">SUM(P74:R74)</f>
        <v>0</v>
      </c>
      <c r="T74" s="838">
        <f t="shared" ref="T74:T137" si="209">+S74-O74</f>
        <v>0</v>
      </c>
      <c r="U74" s="862"/>
      <c r="V74" s="862"/>
      <c r="W74" s="862"/>
      <c r="X74" s="839">
        <f t="shared" si="206"/>
        <v>0</v>
      </c>
      <c r="Y74" s="862"/>
      <c r="Z74" s="862"/>
      <c r="AA74" s="862"/>
      <c r="AB74" s="839">
        <f t="shared" ref="AB74" si="210">SUM(Y74:AA74)</f>
        <v>0</v>
      </c>
      <c r="AC74" s="838">
        <f t="shared" ref="AC74:AC97" si="211">+AB74-X74</f>
        <v>0</v>
      </c>
    </row>
    <row r="75" spans="1:29" s="863" customFormat="1">
      <c r="A75" s="849"/>
      <c r="B75" s="850" t="s">
        <v>221</v>
      </c>
      <c r="C75" s="840">
        <f t="shared" si="187"/>
        <v>0</v>
      </c>
      <c r="D75" s="838">
        <f t="shared" si="188"/>
        <v>0</v>
      </c>
      <c r="E75" s="838">
        <f t="shared" si="189"/>
        <v>0</v>
      </c>
      <c r="F75" s="838">
        <f t="shared" si="190"/>
        <v>0</v>
      </c>
      <c r="G75" s="838">
        <f t="shared" si="191"/>
        <v>0</v>
      </c>
      <c r="H75" s="838">
        <f t="shared" si="192"/>
        <v>0</v>
      </c>
      <c r="I75" s="838">
        <f t="shared" si="193"/>
        <v>0</v>
      </c>
      <c r="J75" s="838">
        <f t="shared" si="194"/>
        <v>0</v>
      </c>
      <c r="K75" s="838">
        <f t="shared" si="195"/>
        <v>0</v>
      </c>
      <c r="L75" s="839">
        <f t="shared" ref="L75" si="212">+ROUND(L74*-0.4,-1)</f>
        <v>0</v>
      </c>
      <c r="M75" s="839">
        <f t="shared" ref="M75:N75" si="213">+ROUND(M74*-0.4,-1)</f>
        <v>0</v>
      </c>
      <c r="N75" s="839">
        <f t="shared" si="213"/>
        <v>0</v>
      </c>
      <c r="O75" s="839">
        <f t="shared" si="203"/>
        <v>0</v>
      </c>
      <c r="P75" s="839">
        <f t="shared" ref="P75:R75" si="214">+ROUND(P74*-0.4,-1)</f>
        <v>0</v>
      </c>
      <c r="Q75" s="839">
        <f t="shared" si="214"/>
        <v>0</v>
      </c>
      <c r="R75" s="839">
        <f t="shared" si="214"/>
        <v>0</v>
      </c>
      <c r="S75" s="839">
        <f t="shared" si="33"/>
        <v>0</v>
      </c>
      <c r="T75" s="838">
        <f t="shared" si="209"/>
        <v>0</v>
      </c>
      <c r="U75" s="839">
        <f t="shared" ref="U75:W75" si="215">+ROUND(U74*-0.4,-1)</f>
        <v>0</v>
      </c>
      <c r="V75" s="839">
        <f t="shared" si="215"/>
        <v>0</v>
      </c>
      <c r="W75" s="839">
        <f t="shared" si="215"/>
        <v>0</v>
      </c>
      <c r="X75" s="839">
        <f t="shared" si="206"/>
        <v>0</v>
      </c>
      <c r="Y75" s="839">
        <f t="shared" ref="Y75:AA75" si="216">+ROUND(Y74*-0.4,-1)</f>
        <v>0</v>
      </c>
      <c r="Z75" s="839">
        <f t="shared" si="216"/>
        <v>0</v>
      </c>
      <c r="AA75" s="839">
        <f t="shared" si="216"/>
        <v>0</v>
      </c>
      <c r="AB75" s="839">
        <f t="shared" ref="AB75:AB117" si="217">SUM(Y75:AA75)</f>
        <v>0</v>
      </c>
      <c r="AC75" s="838">
        <f t="shared" si="211"/>
        <v>0</v>
      </c>
    </row>
    <row r="76" spans="1:29" s="863" customFormat="1">
      <c r="A76" s="849"/>
      <c r="B76" s="850" t="s">
        <v>222</v>
      </c>
      <c r="C76" s="840">
        <f t="shared" si="187"/>
        <v>0</v>
      </c>
      <c r="D76" s="838">
        <f t="shared" si="188"/>
        <v>0</v>
      </c>
      <c r="E76" s="838">
        <f t="shared" si="189"/>
        <v>0</v>
      </c>
      <c r="F76" s="838">
        <f t="shared" si="190"/>
        <v>0</v>
      </c>
      <c r="G76" s="838">
        <f t="shared" si="191"/>
        <v>0</v>
      </c>
      <c r="H76" s="838">
        <f t="shared" si="192"/>
        <v>0</v>
      </c>
      <c r="I76" s="838">
        <f t="shared" si="193"/>
        <v>0</v>
      </c>
      <c r="J76" s="838">
        <f t="shared" si="194"/>
        <v>0</v>
      </c>
      <c r="K76" s="838">
        <f t="shared" si="195"/>
        <v>0</v>
      </c>
      <c r="L76" s="839">
        <f t="shared" ref="L76" si="218">+L74+L75</f>
        <v>0</v>
      </c>
      <c r="M76" s="839">
        <f t="shared" ref="M76:N76" si="219">+M74+M75</f>
        <v>0</v>
      </c>
      <c r="N76" s="839">
        <f t="shared" si="219"/>
        <v>0</v>
      </c>
      <c r="O76" s="839">
        <f t="shared" si="203"/>
        <v>0</v>
      </c>
      <c r="P76" s="839">
        <f t="shared" ref="P76:R76" si="220">+P74+P75</f>
        <v>0</v>
      </c>
      <c r="Q76" s="839">
        <f t="shared" si="220"/>
        <v>0</v>
      </c>
      <c r="R76" s="839">
        <f t="shared" si="220"/>
        <v>0</v>
      </c>
      <c r="S76" s="839">
        <f t="shared" si="33"/>
        <v>0</v>
      </c>
      <c r="T76" s="838">
        <f t="shared" si="209"/>
        <v>0</v>
      </c>
      <c r="U76" s="839">
        <f t="shared" ref="U76:W76" si="221">+U74+U75</f>
        <v>0</v>
      </c>
      <c r="V76" s="839">
        <f t="shared" si="221"/>
        <v>0</v>
      </c>
      <c r="W76" s="839">
        <f t="shared" si="221"/>
        <v>0</v>
      </c>
      <c r="X76" s="839">
        <f t="shared" si="206"/>
        <v>0</v>
      </c>
      <c r="Y76" s="839">
        <f t="shared" ref="Y76:AA76" si="222">+Y74+Y75</f>
        <v>0</v>
      </c>
      <c r="Z76" s="839">
        <f t="shared" si="222"/>
        <v>0</v>
      </c>
      <c r="AA76" s="839">
        <f t="shared" si="222"/>
        <v>0</v>
      </c>
      <c r="AB76" s="839">
        <f t="shared" si="217"/>
        <v>0</v>
      </c>
      <c r="AC76" s="838">
        <f t="shared" si="211"/>
        <v>0</v>
      </c>
    </row>
    <row r="77" spans="1:29" s="863" customFormat="1">
      <c r="A77" s="864">
        <v>1.1000000000000001</v>
      </c>
      <c r="B77" s="859" t="s">
        <v>271</v>
      </c>
      <c r="C77" s="840">
        <f t="shared" si="187"/>
        <v>0</v>
      </c>
      <c r="D77" s="838">
        <f t="shared" si="188"/>
        <v>0</v>
      </c>
      <c r="E77" s="838">
        <f t="shared" si="189"/>
        <v>0</v>
      </c>
      <c r="F77" s="838">
        <f t="shared" si="190"/>
        <v>0</v>
      </c>
      <c r="G77" s="838">
        <f t="shared" si="191"/>
        <v>0</v>
      </c>
      <c r="H77" s="838">
        <f t="shared" si="192"/>
        <v>0</v>
      </c>
      <c r="I77" s="838">
        <f t="shared" si="193"/>
        <v>0</v>
      </c>
      <c r="J77" s="838">
        <f t="shared" si="194"/>
        <v>0</v>
      </c>
      <c r="K77" s="838">
        <f t="shared" si="195"/>
        <v>0</v>
      </c>
      <c r="L77" s="862"/>
      <c r="M77" s="862"/>
      <c r="N77" s="862"/>
      <c r="O77" s="839">
        <f t="shared" si="203"/>
        <v>0</v>
      </c>
      <c r="P77" s="862"/>
      <c r="Q77" s="862"/>
      <c r="R77" s="862"/>
      <c r="S77" s="839">
        <f t="shared" si="33"/>
        <v>0</v>
      </c>
      <c r="T77" s="838">
        <f t="shared" si="209"/>
        <v>0</v>
      </c>
      <c r="U77" s="862"/>
      <c r="V77" s="862"/>
      <c r="W77" s="862"/>
      <c r="X77" s="839">
        <f t="shared" si="206"/>
        <v>0</v>
      </c>
      <c r="Y77" s="862"/>
      <c r="Z77" s="862"/>
      <c r="AA77" s="862"/>
      <c r="AB77" s="839">
        <f t="shared" si="217"/>
        <v>0</v>
      </c>
      <c r="AC77" s="838">
        <f t="shared" si="211"/>
        <v>0</v>
      </c>
    </row>
    <row r="78" spans="1:29" s="863" customFormat="1">
      <c r="A78" s="849"/>
      <c r="B78" s="850" t="s">
        <v>221</v>
      </c>
      <c r="C78" s="840">
        <f t="shared" si="187"/>
        <v>0</v>
      </c>
      <c r="D78" s="838">
        <f t="shared" si="188"/>
        <v>0</v>
      </c>
      <c r="E78" s="838">
        <f t="shared" si="189"/>
        <v>0</v>
      </c>
      <c r="F78" s="838">
        <f t="shared" si="190"/>
        <v>0</v>
      </c>
      <c r="G78" s="838">
        <f t="shared" si="191"/>
        <v>0</v>
      </c>
      <c r="H78" s="838">
        <f t="shared" si="192"/>
        <v>0</v>
      </c>
      <c r="I78" s="838">
        <f t="shared" si="193"/>
        <v>0</v>
      </c>
      <c r="J78" s="838">
        <f t="shared" si="194"/>
        <v>0</v>
      </c>
      <c r="K78" s="838">
        <f t="shared" si="195"/>
        <v>0</v>
      </c>
      <c r="L78" s="839">
        <f t="shared" ref="L78" si="223">+ROUND(L77*-0.4,-1)</f>
        <v>0</v>
      </c>
      <c r="M78" s="839">
        <f t="shared" ref="M78:N78" si="224">+ROUND(M77*-0.4,-1)</f>
        <v>0</v>
      </c>
      <c r="N78" s="839">
        <f t="shared" si="224"/>
        <v>0</v>
      </c>
      <c r="O78" s="839">
        <f t="shared" si="203"/>
        <v>0</v>
      </c>
      <c r="P78" s="839">
        <f t="shared" ref="P78:R78" si="225">+ROUND(P77*-0.4,-1)</f>
        <v>0</v>
      </c>
      <c r="Q78" s="839">
        <f t="shared" si="225"/>
        <v>0</v>
      </c>
      <c r="R78" s="839">
        <f t="shared" si="225"/>
        <v>0</v>
      </c>
      <c r="S78" s="839">
        <f t="shared" si="33"/>
        <v>0</v>
      </c>
      <c r="T78" s="838">
        <f t="shared" si="209"/>
        <v>0</v>
      </c>
      <c r="U78" s="839">
        <f t="shared" ref="U78:W78" si="226">+ROUND(U77*-0.4,-1)</f>
        <v>0</v>
      </c>
      <c r="V78" s="839">
        <f t="shared" si="226"/>
        <v>0</v>
      </c>
      <c r="W78" s="839">
        <f t="shared" si="226"/>
        <v>0</v>
      </c>
      <c r="X78" s="839">
        <f t="shared" si="206"/>
        <v>0</v>
      </c>
      <c r="Y78" s="839">
        <f t="shared" ref="Y78:AA78" si="227">+ROUND(Y77*-0.4,-1)</f>
        <v>0</v>
      </c>
      <c r="Z78" s="839">
        <f t="shared" si="227"/>
        <v>0</v>
      </c>
      <c r="AA78" s="839">
        <f t="shared" si="227"/>
        <v>0</v>
      </c>
      <c r="AB78" s="839">
        <f t="shared" si="217"/>
        <v>0</v>
      </c>
      <c r="AC78" s="838">
        <f t="shared" si="211"/>
        <v>0</v>
      </c>
    </row>
    <row r="79" spans="1:29" s="863" customFormat="1">
      <c r="A79" s="849"/>
      <c r="B79" s="850" t="s">
        <v>222</v>
      </c>
      <c r="C79" s="840">
        <f t="shared" si="187"/>
        <v>0</v>
      </c>
      <c r="D79" s="838">
        <f t="shared" si="188"/>
        <v>0</v>
      </c>
      <c r="E79" s="838">
        <f t="shared" si="189"/>
        <v>0</v>
      </c>
      <c r="F79" s="838">
        <f t="shared" si="190"/>
        <v>0</v>
      </c>
      <c r="G79" s="838">
        <f t="shared" si="191"/>
        <v>0</v>
      </c>
      <c r="H79" s="838">
        <f t="shared" si="192"/>
        <v>0</v>
      </c>
      <c r="I79" s="838">
        <f t="shared" si="193"/>
        <v>0</v>
      </c>
      <c r="J79" s="838">
        <f t="shared" si="194"/>
        <v>0</v>
      </c>
      <c r="K79" s="838">
        <f t="shared" si="195"/>
        <v>0</v>
      </c>
      <c r="L79" s="839">
        <f t="shared" ref="L79" si="228">+L77+L78</f>
        <v>0</v>
      </c>
      <c r="M79" s="839">
        <f t="shared" ref="M79:N79" si="229">+M77+M78</f>
        <v>0</v>
      </c>
      <c r="N79" s="839">
        <f t="shared" si="229"/>
        <v>0</v>
      </c>
      <c r="O79" s="839">
        <f t="shared" si="203"/>
        <v>0</v>
      </c>
      <c r="P79" s="839">
        <f t="shared" ref="P79:R79" si="230">+P77+P78</f>
        <v>0</v>
      </c>
      <c r="Q79" s="839">
        <f t="shared" si="230"/>
        <v>0</v>
      </c>
      <c r="R79" s="839">
        <f t="shared" si="230"/>
        <v>0</v>
      </c>
      <c r="S79" s="839">
        <f t="shared" ref="S79:S140" si="231">SUM(P79:R79)</f>
        <v>0</v>
      </c>
      <c r="T79" s="838">
        <f t="shared" si="209"/>
        <v>0</v>
      </c>
      <c r="U79" s="839">
        <f t="shared" ref="U79:W79" si="232">+U77+U78</f>
        <v>0</v>
      </c>
      <c r="V79" s="839">
        <f t="shared" si="232"/>
        <v>0</v>
      </c>
      <c r="W79" s="839">
        <f t="shared" si="232"/>
        <v>0</v>
      </c>
      <c r="X79" s="839">
        <f t="shared" si="206"/>
        <v>0</v>
      </c>
      <c r="Y79" s="839">
        <f t="shared" ref="Y79:AA79" si="233">+Y77+Y78</f>
        <v>0</v>
      </c>
      <c r="Z79" s="839">
        <f t="shared" si="233"/>
        <v>0</v>
      </c>
      <c r="AA79" s="839">
        <f t="shared" si="233"/>
        <v>0</v>
      </c>
      <c r="AB79" s="839">
        <f t="shared" si="217"/>
        <v>0</v>
      </c>
      <c r="AC79" s="838">
        <f t="shared" si="211"/>
        <v>0</v>
      </c>
    </row>
    <row r="80" spans="1:29" s="863" customFormat="1" ht="56.25">
      <c r="A80" s="865">
        <v>1.1100000000000001</v>
      </c>
      <c r="B80" s="861" t="s">
        <v>272</v>
      </c>
      <c r="C80" s="840">
        <f t="shared" si="187"/>
        <v>0</v>
      </c>
      <c r="D80" s="838">
        <f t="shared" si="188"/>
        <v>0</v>
      </c>
      <c r="E80" s="838">
        <f t="shared" si="189"/>
        <v>0</v>
      </c>
      <c r="F80" s="838">
        <f t="shared" si="190"/>
        <v>0</v>
      </c>
      <c r="G80" s="838">
        <f t="shared" si="191"/>
        <v>0</v>
      </c>
      <c r="H80" s="838">
        <f t="shared" si="192"/>
        <v>0</v>
      </c>
      <c r="I80" s="838">
        <f t="shared" si="193"/>
        <v>0</v>
      </c>
      <c r="J80" s="838">
        <f t="shared" si="194"/>
        <v>0</v>
      </c>
      <c r="K80" s="838">
        <f t="shared" si="195"/>
        <v>0</v>
      </c>
      <c r="L80" s="862"/>
      <c r="M80" s="862"/>
      <c r="N80" s="862"/>
      <c r="O80" s="839">
        <f t="shared" si="203"/>
        <v>0</v>
      </c>
      <c r="P80" s="862"/>
      <c r="Q80" s="862"/>
      <c r="R80" s="862"/>
      <c r="S80" s="839">
        <f t="shared" si="231"/>
        <v>0</v>
      </c>
      <c r="T80" s="838">
        <f t="shared" si="209"/>
        <v>0</v>
      </c>
      <c r="U80" s="862"/>
      <c r="V80" s="862"/>
      <c r="W80" s="862"/>
      <c r="X80" s="839">
        <f t="shared" si="206"/>
        <v>0</v>
      </c>
      <c r="Y80" s="862"/>
      <c r="Z80" s="862"/>
      <c r="AA80" s="862"/>
      <c r="AB80" s="839">
        <f t="shared" si="217"/>
        <v>0</v>
      </c>
      <c r="AC80" s="838">
        <f t="shared" si="211"/>
        <v>0</v>
      </c>
    </row>
    <row r="81" spans="1:29" s="863" customFormat="1">
      <c r="A81" s="849"/>
      <c r="B81" s="850" t="s">
        <v>221</v>
      </c>
      <c r="C81" s="840">
        <f t="shared" si="187"/>
        <v>0</v>
      </c>
      <c r="D81" s="838">
        <f t="shared" si="188"/>
        <v>0</v>
      </c>
      <c r="E81" s="838">
        <f t="shared" si="189"/>
        <v>0</v>
      </c>
      <c r="F81" s="838">
        <f t="shared" si="190"/>
        <v>0</v>
      </c>
      <c r="G81" s="838">
        <f t="shared" si="191"/>
        <v>0</v>
      </c>
      <c r="H81" s="838">
        <f t="shared" si="192"/>
        <v>0</v>
      </c>
      <c r="I81" s="838">
        <f t="shared" si="193"/>
        <v>0</v>
      </c>
      <c r="J81" s="838">
        <f t="shared" si="194"/>
        <v>0</v>
      </c>
      <c r="K81" s="838">
        <f t="shared" si="195"/>
        <v>0</v>
      </c>
      <c r="L81" s="839">
        <f t="shared" ref="L81" si="234">+ROUND(L80*-0.4,-1)</f>
        <v>0</v>
      </c>
      <c r="M81" s="839">
        <f t="shared" ref="M81:N81" si="235">+ROUND(M80*-0.4,-1)</f>
        <v>0</v>
      </c>
      <c r="N81" s="839">
        <f t="shared" si="235"/>
        <v>0</v>
      </c>
      <c r="O81" s="839">
        <f t="shared" si="203"/>
        <v>0</v>
      </c>
      <c r="P81" s="839">
        <f t="shared" ref="P81:R81" si="236">+ROUND(P80*-0.4,-1)</f>
        <v>0</v>
      </c>
      <c r="Q81" s="839">
        <f t="shared" si="236"/>
        <v>0</v>
      </c>
      <c r="R81" s="839">
        <f t="shared" si="236"/>
        <v>0</v>
      </c>
      <c r="S81" s="839">
        <f t="shared" si="231"/>
        <v>0</v>
      </c>
      <c r="T81" s="838">
        <f t="shared" si="209"/>
        <v>0</v>
      </c>
      <c r="U81" s="839">
        <f t="shared" ref="U81:W81" si="237">+ROUND(U80*-0.4,-1)</f>
        <v>0</v>
      </c>
      <c r="V81" s="839">
        <f t="shared" si="237"/>
        <v>0</v>
      </c>
      <c r="W81" s="839">
        <f t="shared" si="237"/>
        <v>0</v>
      </c>
      <c r="X81" s="839">
        <f t="shared" si="206"/>
        <v>0</v>
      </c>
      <c r="Y81" s="839">
        <f t="shared" ref="Y81:AA81" si="238">+ROUND(Y80*-0.4,-1)</f>
        <v>0</v>
      </c>
      <c r="Z81" s="839">
        <f t="shared" si="238"/>
        <v>0</v>
      </c>
      <c r="AA81" s="839">
        <f t="shared" si="238"/>
        <v>0</v>
      </c>
      <c r="AB81" s="839">
        <f t="shared" si="217"/>
        <v>0</v>
      </c>
      <c r="AC81" s="838">
        <f t="shared" si="211"/>
        <v>0</v>
      </c>
    </row>
    <row r="82" spans="1:29" s="863" customFormat="1">
      <c r="A82" s="849"/>
      <c r="B82" s="850" t="s">
        <v>222</v>
      </c>
      <c r="C82" s="840">
        <f t="shared" si="187"/>
        <v>0</v>
      </c>
      <c r="D82" s="838">
        <f t="shared" si="188"/>
        <v>0</v>
      </c>
      <c r="E82" s="838">
        <f t="shared" si="189"/>
        <v>0</v>
      </c>
      <c r="F82" s="838">
        <f t="shared" si="190"/>
        <v>0</v>
      </c>
      <c r="G82" s="838">
        <f t="shared" si="191"/>
        <v>0</v>
      </c>
      <c r="H82" s="838">
        <f t="shared" si="192"/>
        <v>0</v>
      </c>
      <c r="I82" s="838">
        <f t="shared" si="193"/>
        <v>0</v>
      </c>
      <c r="J82" s="838">
        <f t="shared" si="194"/>
        <v>0</v>
      </c>
      <c r="K82" s="838">
        <f t="shared" si="195"/>
        <v>0</v>
      </c>
      <c r="L82" s="839">
        <f t="shared" ref="L82" si="239">+L80+L81</f>
        <v>0</v>
      </c>
      <c r="M82" s="839">
        <f t="shared" ref="M82:N82" si="240">+M80+M81</f>
        <v>0</v>
      </c>
      <c r="N82" s="839">
        <f t="shared" si="240"/>
        <v>0</v>
      </c>
      <c r="O82" s="839">
        <f t="shared" si="203"/>
        <v>0</v>
      </c>
      <c r="P82" s="839">
        <f t="shared" ref="P82:R82" si="241">+P80+P81</f>
        <v>0</v>
      </c>
      <c r="Q82" s="839">
        <f t="shared" si="241"/>
        <v>0</v>
      </c>
      <c r="R82" s="839">
        <f t="shared" si="241"/>
        <v>0</v>
      </c>
      <c r="S82" s="839">
        <f t="shared" si="231"/>
        <v>0</v>
      </c>
      <c r="T82" s="838">
        <f t="shared" si="209"/>
        <v>0</v>
      </c>
      <c r="U82" s="839">
        <f t="shared" ref="U82:W82" si="242">+U80+U81</f>
        <v>0</v>
      </c>
      <c r="V82" s="839">
        <f t="shared" si="242"/>
        <v>0</v>
      </c>
      <c r="W82" s="839">
        <f t="shared" si="242"/>
        <v>0</v>
      </c>
      <c r="X82" s="839">
        <f t="shared" si="206"/>
        <v>0</v>
      </c>
      <c r="Y82" s="839">
        <f t="shared" ref="Y82:AA82" si="243">+Y80+Y81</f>
        <v>0</v>
      </c>
      <c r="Z82" s="839">
        <f t="shared" si="243"/>
        <v>0</v>
      </c>
      <c r="AA82" s="839">
        <f t="shared" si="243"/>
        <v>0</v>
      </c>
      <c r="AB82" s="839">
        <f t="shared" si="217"/>
        <v>0</v>
      </c>
      <c r="AC82" s="838">
        <f t="shared" si="211"/>
        <v>0</v>
      </c>
    </row>
    <row r="83" spans="1:29" s="863" customFormat="1">
      <c r="A83" s="852">
        <v>1.1200000000000001</v>
      </c>
      <c r="B83" s="859" t="s">
        <v>273</v>
      </c>
      <c r="C83" s="840">
        <f t="shared" si="187"/>
        <v>0</v>
      </c>
      <c r="D83" s="838">
        <f t="shared" si="188"/>
        <v>0</v>
      </c>
      <c r="E83" s="838">
        <f t="shared" si="189"/>
        <v>0</v>
      </c>
      <c r="F83" s="838">
        <f t="shared" si="190"/>
        <v>0</v>
      </c>
      <c r="G83" s="838">
        <f t="shared" si="191"/>
        <v>0</v>
      </c>
      <c r="H83" s="838">
        <f t="shared" si="192"/>
        <v>0</v>
      </c>
      <c r="I83" s="838">
        <f t="shared" si="193"/>
        <v>0</v>
      </c>
      <c r="J83" s="838">
        <f t="shared" si="194"/>
        <v>0</v>
      </c>
      <c r="K83" s="838">
        <f t="shared" si="195"/>
        <v>0</v>
      </c>
      <c r="L83" s="862"/>
      <c r="M83" s="862"/>
      <c r="N83" s="862"/>
      <c r="O83" s="839">
        <f t="shared" si="203"/>
        <v>0</v>
      </c>
      <c r="P83" s="862"/>
      <c r="Q83" s="862"/>
      <c r="R83" s="862"/>
      <c r="S83" s="839">
        <f t="shared" si="231"/>
        <v>0</v>
      </c>
      <c r="T83" s="838">
        <f t="shared" si="209"/>
        <v>0</v>
      </c>
      <c r="U83" s="862"/>
      <c r="V83" s="862"/>
      <c r="W83" s="862"/>
      <c r="X83" s="839">
        <f t="shared" si="206"/>
        <v>0</v>
      </c>
      <c r="Y83" s="862"/>
      <c r="Z83" s="862"/>
      <c r="AA83" s="862"/>
      <c r="AB83" s="839">
        <f t="shared" si="217"/>
        <v>0</v>
      </c>
      <c r="AC83" s="838">
        <f t="shared" si="211"/>
        <v>0</v>
      </c>
    </row>
    <row r="84" spans="1:29" s="863" customFormat="1">
      <c r="A84" s="849"/>
      <c r="B84" s="850" t="s">
        <v>221</v>
      </c>
      <c r="C84" s="840">
        <f t="shared" si="187"/>
        <v>0</v>
      </c>
      <c r="D84" s="838">
        <f t="shared" si="188"/>
        <v>0</v>
      </c>
      <c r="E84" s="838">
        <f t="shared" si="189"/>
        <v>0</v>
      </c>
      <c r="F84" s="838">
        <f t="shared" si="190"/>
        <v>0</v>
      </c>
      <c r="G84" s="838">
        <f t="shared" si="191"/>
        <v>0</v>
      </c>
      <c r="H84" s="838">
        <f t="shared" si="192"/>
        <v>0</v>
      </c>
      <c r="I84" s="838">
        <f t="shared" si="193"/>
        <v>0</v>
      </c>
      <c r="J84" s="838">
        <f t="shared" si="194"/>
        <v>0</v>
      </c>
      <c r="K84" s="838">
        <f t="shared" si="195"/>
        <v>0</v>
      </c>
      <c r="L84" s="839">
        <f t="shared" ref="L84" si="244">+ROUND(L83*-0.4,-1)</f>
        <v>0</v>
      </c>
      <c r="M84" s="839">
        <f t="shared" ref="M84:N84" si="245">+ROUND(M83*-0.4,-1)</f>
        <v>0</v>
      </c>
      <c r="N84" s="839">
        <f t="shared" si="245"/>
        <v>0</v>
      </c>
      <c r="O84" s="839">
        <f t="shared" si="203"/>
        <v>0</v>
      </c>
      <c r="P84" s="839">
        <f t="shared" ref="P84:R84" si="246">+ROUND(P83*-0.4,-1)</f>
        <v>0</v>
      </c>
      <c r="Q84" s="839">
        <f t="shared" si="246"/>
        <v>0</v>
      </c>
      <c r="R84" s="839">
        <f t="shared" si="246"/>
        <v>0</v>
      </c>
      <c r="S84" s="839">
        <f t="shared" si="231"/>
        <v>0</v>
      </c>
      <c r="T84" s="838">
        <f t="shared" si="209"/>
        <v>0</v>
      </c>
      <c r="U84" s="839">
        <f t="shared" ref="U84:W84" si="247">+ROUND(U83*-0.4,-1)</f>
        <v>0</v>
      </c>
      <c r="V84" s="839">
        <f t="shared" si="247"/>
        <v>0</v>
      </c>
      <c r="W84" s="839">
        <f t="shared" si="247"/>
        <v>0</v>
      </c>
      <c r="X84" s="839">
        <f t="shared" si="206"/>
        <v>0</v>
      </c>
      <c r="Y84" s="839">
        <f t="shared" ref="Y84:AA84" si="248">+ROUND(Y83*-0.4,-1)</f>
        <v>0</v>
      </c>
      <c r="Z84" s="839">
        <f t="shared" si="248"/>
        <v>0</v>
      </c>
      <c r="AA84" s="839">
        <f t="shared" si="248"/>
        <v>0</v>
      </c>
      <c r="AB84" s="839">
        <f t="shared" si="217"/>
        <v>0</v>
      </c>
      <c r="AC84" s="838">
        <f t="shared" si="211"/>
        <v>0</v>
      </c>
    </row>
    <row r="85" spans="1:29" s="863" customFormat="1">
      <c r="A85" s="849"/>
      <c r="B85" s="850" t="s">
        <v>222</v>
      </c>
      <c r="C85" s="840">
        <f t="shared" si="187"/>
        <v>0</v>
      </c>
      <c r="D85" s="838">
        <f t="shared" si="188"/>
        <v>0</v>
      </c>
      <c r="E85" s="838">
        <f t="shared" si="189"/>
        <v>0</v>
      </c>
      <c r="F85" s="838">
        <f t="shared" si="190"/>
        <v>0</v>
      </c>
      <c r="G85" s="838">
        <f t="shared" si="191"/>
        <v>0</v>
      </c>
      <c r="H85" s="838">
        <f t="shared" si="192"/>
        <v>0</v>
      </c>
      <c r="I85" s="838">
        <f t="shared" si="193"/>
        <v>0</v>
      </c>
      <c r="J85" s="838">
        <f t="shared" si="194"/>
        <v>0</v>
      </c>
      <c r="K85" s="838">
        <f t="shared" si="195"/>
        <v>0</v>
      </c>
      <c r="L85" s="839">
        <f t="shared" ref="L85" si="249">+L83+L84</f>
        <v>0</v>
      </c>
      <c r="M85" s="839">
        <f t="shared" ref="M85:N85" si="250">+M83+M84</f>
        <v>0</v>
      </c>
      <c r="N85" s="839">
        <f t="shared" si="250"/>
        <v>0</v>
      </c>
      <c r="O85" s="839">
        <f t="shared" si="203"/>
        <v>0</v>
      </c>
      <c r="P85" s="839">
        <f t="shared" ref="P85:R85" si="251">+P83+P84</f>
        <v>0</v>
      </c>
      <c r="Q85" s="839">
        <f t="shared" si="251"/>
        <v>0</v>
      </c>
      <c r="R85" s="839">
        <f t="shared" si="251"/>
        <v>0</v>
      </c>
      <c r="S85" s="839">
        <f t="shared" si="231"/>
        <v>0</v>
      </c>
      <c r="T85" s="838">
        <f t="shared" si="209"/>
        <v>0</v>
      </c>
      <c r="U85" s="839">
        <f t="shared" ref="U85:W85" si="252">+U83+U84</f>
        <v>0</v>
      </c>
      <c r="V85" s="839">
        <f t="shared" si="252"/>
        <v>0</v>
      </c>
      <c r="W85" s="839">
        <f t="shared" si="252"/>
        <v>0</v>
      </c>
      <c r="X85" s="839">
        <f t="shared" si="206"/>
        <v>0</v>
      </c>
      <c r="Y85" s="839">
        <f t="shared" ref="Y85:AA85" si="253">+Y83+Y84</f>
        <v>0</v>
      </c>
      <c r="Z85" s="839">
        <f t="shared" si="253"/>
        <v>0</v>
      </c>
      <c r="AA85" s="839">
        <f t="shared" si="253"/>
        <v>0</v>
      </c>
      <c r="AB85" s="839">
        <f t="shared" si="217"/>
        <v>0</v>
      </c>
      <c r="AC85" s="838">
        <f t="shared" si="211"/>
        <v>0</v>
      </c>
    </row>
    <row r="86" spans="1:29" s="863" customFormat="1">
      <c r="A86" s="864">
        <v>1.1299999999999999</v>
      </c>
      <c r="B86" s="859" t="s">
        <v>274</v>
      </c>
      <c r="C86" s="840">
        <f t="shared" si="187"/>
        <v>0</v>
      </c>
      <c r="D86" s="838">
        <f t="shared" si="188"/>
        <v>0</v>
      </c>
      <c r="E86" s="838">
        <f t="shared" si="189"/>
        <v>0</v>
      </c>
      <c r="F86" s="838">
        <f t="shared" si="190"/>
        <v>0</v>
      </c>
      <c r="G86" s="838">
        <f t="shared" si="191"/>
        <v>0</v>
      </c>
      <c r="H86" s="838">
        <f t="shared" si="192"/>
        <v>0</v>
      </c>
      <c r="I86" s="838">
        <f t="shared" si="193"/>
        <v>0</v>
      </c>
      <c r="J86" s="838">
        <f t="shared" si="194"/>
        <v>0</v>
      </c>
      <c r="K86" s="838">
        <f t="shared" si="195"/>
        <v>0</v>
      </c>
      <c r="L86" s="862"/>
      <c r="M86" s="862"/>
      <c r="N86" s="862"/>
      <c r="O86" s="839">
        <f t="shared" si="203"/>
        <v>0</v>
      </c>
      <c r="P86" s="862"/>
      <c r="Q86" s="862"/>
      <c r="R86" s="862"/>
      <c r="S86" s="839">
        <f t="shared" si="231"/>
        <v>0</v>
      </c>
      <c r="T86" s="838">
        <f t="shared" si="209"/>
        <v>0</v>
      </c>
      <c r="U86" s="862"/>
      <c r="V86" s="862"/>
      <c r="W86" s="862"/>
      <c r="X86" s="839">
        <f t="shared" si="206"/>
        <v>0</v>
      </c>
      <c r="Y86" s="862"/>
      <c r="Z86" s="862"/>
      <c r="AA86" s="862"/>
      <c r="AB86" s="839">
        <f t="shared" si="217"/>
        <v>0</v>
      </c>
      <c r="AC86" s="838">
        <f t="shared" si="211"/>
        <v>0</v>
      </c>
    </row>
    <row r="87" spans="1:29" s="863" customFormat="1">
      <c r="A87" s="849"/>
      <c r="B87" s="850" t="s">
        <v>221</v>
      </c>
      <c r="C87" s="840">
        <f t="shared" si="187"/>
        <v>0</v>
      </c>
      <c r="D87" s="838">
        <f t="shared" si="188"/>
        <v>0</v>
      </c>
      <c r="E87" s="838">
        <f t="shared" si="189"/>
        <v>0</v>
      </c>
      <c r="F87" s="838">
        <f t="shared" si="190"/>
        <v>0</v>
      </c>
      <c r="G87" s="838">
        <f t="shared" si="191"/>
        <v>0</v>
      </c>
      <c r="H87" s="838">
        <f t="shared" si="192"/>
        <v>0</v>
      </c>
      <c r="I87" s="838">
        <f t="shared" si="193"/>
        <v>0</v>
      </c>
      <c r="J87" s="838">
        <f t="shared" si="194"/>
        <v>0</v>
      </c>
      <c r="K87" s="838">
        <f t="shared" si="195"/>
        <v>0</v>
      </c>
      <c r="L87" s="839">
        <f t="shared" ref="L87" si="254">+ROUND(L86*-0.4,-1)</f>
        <v>0</v>
      </c>
      <c r="M87" s="839">
        <f t="shared" ref="M87:N87" si="255">+ROUND(M86*-0.4,-1)</f>
        <v>0</v>
      </c>
      <c r="N87" s="839">
        <f t="shared" si="255"/>
        <v>0</v>
      </c>
      <c r="O87" s="839">
        <f t="shared" si="203"/>
        <v>0</v>
      </c>
      <c r="P87" s="839">
        <f t="shared" ref="P87:R87" si="256">+ROUND(P86*-0.4,-1)</f>
        <v>0</v>
      </c>
      <c r="Q87" s="839">
        <f t="shared" si="256"/>
        <v>0</v>
      </c>
      <c r="R87" s="839">
        <f t="shared" si="256"/>
        <v>0</v>
      </c>
      <c r="S87" s="839">
        <f t="shared" si="231"/>
        <v>0</v>
      </c>
      <c r="T87" s="838">
        <f t="shared" si="209"/>
        <v>0</v>
      </c>
      <c r="U87" s="839">
        <f t="shared" ref="U87:W87" si="257">+ROUND(U86*-0.4,-1)</f>
        <v>0</v>
      </c>
      <c r="V87" s="839">
        <f t="shared" si="257"/>
        <v>0</v>
      </c>
      <c r="W87" s="839">
        <f t="shared" si="257"/>
        <v>0</v>
      </c>
      <c r="X87" s="839">
        <f t="shared" si="206"/>
        <v>0</v>
      </c>
      <c r="Y87" s="839">
        <f t="shared" ref="Y87:AA87" si="258">+ROUND(Y86*-0.4,-1)</f>
        <v>0</v>
      </c>
      <c r="Z87" s="839">
        <f t="shared" si="258"/>
        <v>0</v>
      </c>
      <c r="AA87" s="839">
        <f t="shared" si="258"/>
        <v>0</v>
      </c>
      <c r="AB87" s="839">
        <f t="shared" si="217"/>
        <v>0</v>
      </c>
      <c r="AC87" s="838">
        <f t="shared" si="211"/>
        <v>0</v>
      </c>
    </row>
    <row r="88" spans="1:29" s="863" customFormat="1">
      <c r="A88" s="849"/>
      <c r="B88" s="850" t="s">
        <v>222</v>
      </c>
      <c r="C88" s="840">
        <f t="shared" si="187"/>
        <v>0</v>
      </c>
      <c r="D88" s="838">
        <f t="shared" si="188"/>
        <v>0</v>
      </c>
      <c r="E88" s="838">
        <f t="shared" si="189"/>
        <v>0</v>
      </c>
      <c r="F88" s="838">
        <f t="shared" si="190"/>
        <v>0</v>
      </c>
      <c r="G88" s="838">
        <f t="shared" si="191"/>
        <v>0</v>
      </c>
      <c r="H88" s="838">
        <f t="shared" si="192"/>
        <v>0</v>
      </c>
      <c r="I88" s="838">
        <f t="shared" si="193"/>
        <v>0</v>
      </c>
      <c r="J88" s="838">
        <f t="shared" si="194"/>
        <v>0</v>
      </c>
      <c r="K88" s="838">
        <f t="shared" si="195"/>
        <v>0</v>
      </c>
      <c r="L88" s="839">
        <f t="shared" ref="L88" si="259">+L86+L87</f>
        <v>0</v>
      </c>
      <c r="M88" s="839">
        <f t="shared" ref="M88:N88" si="260">+M86+M87</f>
        <v>0</v>
      </c>
      <c r="N88" s="839">
        <f t="shared" si="260"/>
        <v>0</v>
      </c>
      <c r="O88" s="839">
        <f t="shared" si="203"/>
        <v>0</v>
      </c>
      <c r="P88" s="839">
        <f t="shared" ref="P88:R88" si="261">+P86+P87</f>
        <v>0</v>
      </c>
      <c r="Q88" s="839">
        <f t="shared" si="261"/>
        <v>0</v>
      </c>
      <c r="R88" s="839">
        <f t="shared" si="261"/>
        <v>0</v>
      </c>
      <c r="S88" s="839">
        <f t="shared" si="231"/>
        <v>0</v>
      </c>
      <c r="T88" s="838">
        <f t="shared" si="209"/>
        <v>0</v>
      </c>
      <c r="U88" s="839">
        <f t="shared" ref="U88:W88" si="262">+U86+U87</f>
        <v>0</v>
      </c>
      <c r="V88" s="839">
        <f t="shared" si="262"/>
        <v>0</v>
      </c>
      <c r="W88" s="839">
        <f t="shared" si="262"/>
        <v>0</v>
      </c>
      <c r="X88" s="839">
        <f t="shared" si="206"/>
        <v>0</v>
      </c>
      <c r="Y88" s="839">
        <f t="shared" ref="Y88:AA88" si="263">+Y86+Y87</f>
        <v>0</v>
      </c>
      <c r="Z88" s="839">
        <f t="shared" si="263"/>
        <v>0</v>
      </c>
      <c r="AA88" s="839">
        <f t="shared" si="263"/>
        <v>0</v>
      </c>
      <c r="AB88" s="839">
        <f t="shared" si="217"/>
        <v>0</v>
      </c>
      <c r="AC88" s="838">
        <f t="shared" si="211"/>
        <v>0</v>
      </c>
    </row>
    <row r="89" spans="1:29" s="863" customFormat="1">
      <c r="A89" s="852">
        <v>1.1399999999999999</v>
      </c>
      <c r="B89" s="859" t="s">
        <v>275</v>
      </c>
      <c r="C89" s="840">
        <f t="shared" si="187"/>
        <v>0</v>
      </c>
      <c r="D89" s="838">
        <f t="shared" si="188"/>
        <v>0</v>
      </c>
      <c r="E89" s="838">
        <f t="shared" si="189"/>
        <v>0</v>
      </c>
      <c r="F89" s="838">
        <f t="shared" si="190"/>
        <v>0</v>
      </c>
      <c r="G89" s="838">
        <f t="shared" si="191"/>
        <v>0</v>
      </c>
      <c r="H89" s="838">
        <f t="shared" si="192"/>
        <v>0</v>
      </c>
      <c r="I89" s="838">
        <f t="shared" si="193"/>
        <v>0</v>
      </c>
      <c r="J89" s="838">
        <f t="shared" si="194"/>
        <v>0</v>
      </c>
      <c r="K89" s="838">
        <f t="shared" si="195"/>
        <v>0</v>
      </c>
      <c r="L89" s="862"/>
      <c r="M89" s="862"/>
      <c r="N89" s="862"/>
      <c r="O89" s="839">
        <f t="shared" si="203"/>
        <v>0</v>
      </c>
      <c r="P89" s="862"/>
      <c r="Q89" s="862"/>
      <c r="R89" s="862"/>
      <c r="S89" s="839">
        <f t="shared" si="231"/>
        <v>0</v>
      </c>
      <c r="T89" s="838">
        <f t="shared" si="209"/>
        <v>0</v>
      </c>
      <c r="U89" s="862"/>
      <c r="V89" s="862"/>
      <c r="W89" s="862"/>
      <c r="X89" s="839">
        <f t="shared" si="206"/>
        <v>0</v>
      </c>
      <c r="Y89" s="862"/>
      <c r="Z89" s="862"/>
      <c r="AA89" s="862"/>
      <c r="AB89" s="839">
        <f t="shared" si="217"/>
        <v>0</v>
      </c>
      <c r="AC89" s="838">
        <f t="shared" si="211"/>
        <v>0</v>
      </c>
    </row>
    <row r="90" spans="1:29" s="863" customFormat="1">
      <c r="A90" s="849"/>
      <c r="B90" s="850" t="s">
        <v>221</v>
      </c>
      <c r="C90" s="840">
        <f t="shared" si="187"/>
        <v>0</v>
      </c>
      <c r="D90" s="838">
        <f t="shared" si="188"/>
        <v>0</v>
      </c>
      <c r="E90" s="838">
        <f t="shared" si="189"/>
        <v>0</v>
      </c>
      <c r="F90" s="838">
        <f t="shared" si="190"/>
        <v>0</v>
      </c>
      <c r="G90" s="838">
        <f t="shared" si="191"/>
        <v>0</v>
      </c>
      <c r="H90" s="838">
        <f t="shared" si="192"/>
        <v>0</v>
      </c>
      <c r="I90" s="838">
        <f t="shared" si="193"/>
        <v>0</v>
      </c>
      <c r="J90" s="838">
        <f t="shared" si="194"/>
        <v>0</v>
      </c>
      <c r="K90" s="838">
        <f t="shared" si="195"/>
        <v>0</v>
      </c>
      <c r="L90" s="839">
        <f t="shared" ref="L90" si="264">+ROUND(L89*-0.4,-1)</f>
        <v>0</v>
      </c>
      <c r="M90" s="839">
        <f t="shared" ref="M90:N90" si="265">+ROUND(M89*-0.4,-1)</f>
        <v>0</v>
      </c>
      <c r="N90" s="839">
        <f t="shared" si="265"/>
        <v>0</v>
      </c>
      <c r="O90" s="839">
        <f t="shared" si="203"/>
        <v>0</v>
      </c>
      <c r="P90" s="839">
        <f t="shared" ref="P90:R90" si="266">+ROUND(P89*-0.4,-1)</f>
        <v>0</v>
      </c>
      <c r="Q90" s="839">
        <f t="shared" si="266"/>
        <v>0</v>
      </c>
      <c r="R90" s="839">
        <f t="shared" si="266"/>
        <v>0</v>
      </c>
      <c r="S90" s="839">
        <f t="shared" si="231"/>
        <v>0</v>
      </c>
      <c r="T90" s="838">
        <f t="shared" si="209"/>
        <v>0</v>
      </c>
      <c r="U90" s="839">
        <f t="shared" ref="U90:W90" si="267">+ROUND(U89*-0.4,-1)</f>
        <v>0</v>
      </c>
      <c r="V90" s="839">
        <f t="shared" si="267"/>
        <v>0</v>
      </c>
      <c r="W90" s="839">
        <f t="shared" si="267"/>
        <v>0</v>
      </c>
      <c r="X90" s="839">
        <f t="shared" si="206"/>
        <v>0</v>
      </c>
      <c r="Y90" s="839">
        <f t="shared" ref="Y90:AA90" si="268">+ROUND(Y89*-0.4,-1)</f>
        <v>0</v>
      </c>
      <c r="Z90" s="839">
        <f t="shared" si="268"/>
        <v>0</v>
      </c>
      <c r="AA90" s="839">
        <f t="shared" si="268"/>
        <v>0</v>
      </c>
      <c r="AB90" s="839">
        <f t="shared" si="217"/>
        <v>0</v>
      </c>
      <c r="AC90" s="838">
        <f t="shared" si="211"/>
        <v>0</v>
      </c>
    </row>
    <row r="91" spans="1:29" s="863" customFormat="1">
      <c r="A91" s="849"/>
      <c r="B91" s="850" t="s">
        <v>222</v>
      </c>
      <c r="C91" s="840">
        <f t="shared" si="187"/>
        <v>0</v>
      </c>
      <c r="D91" s="838">
        <f t="shared" si="188"/>
        <v>0</v>
      </c>
      <c r="E91" s="838">
        <f t="shared" si="189"/>
        <v>0</v>
      </c>
      <c r="F91" s="838">
        <f t="shared" si="190"/>
        <v>0</v>
      </c>
      <c r="G91" s="838">
        <f t="shared" si="191"/>
        <v>0</v>
      </c>
      <c r="H91" s="838">
        <f t="shared" si="192"/>
        <v>0</v>
      </c>
      <c r="I91" s="838">
        <f t="shared" si="193"/>
        <v>0</v>
      </c>
      <c r="J91" s="838">
        <f t="shared" si="194"/>
        <v>0</v>
      </c>
      <c r="K91" s="838">
        <f t="shared" si="195"/>
        <v>0</v>
      </c>
      <c r="L91" s="839">
        <f t="shared" ref="L91" si="269">+L89+L90</f>
        <v>0</v>
      </c>
      <c r="M91" s="839">
        <f t="shared" ref="M91:N91" si="270">+M89+M90</f>
        <v>0</v>
      </c>
      <c r="N91" s="839">
        <f t="shared" si="270"/>
        <v>0</v>
      </c>
      <c r="O91" s="839">
        <f t="shared" si="203"/>
        <v>0</v>
      </c>
      <c r="P91" s="839">
        <f t="shared" ref="P91:R91" si="271">+P89+P90</f>
        <v>0</v>
      </c>
      <c r="Q91" s="839">
        <f t="shared" si="271"/>
        <v>0</v>
      </c>
      <c r="R91" s="839">
        <f t="shared" si="271"/>
        <v>0</v>
      </c>
      <c r="S91" s="839">
        <f t="shared" si="231"/>
        <v>0</v>
      </c>
      <c r="T91" s="838">
        <f t="shared" si="209"/>
        <v>0</v>
      </c>
      <c r="U91" s="839">
        <f t="shared" ref="U91:W91" si="272">+U89+U90</f>
        <v>0</v>
      </c>
      <c r="V91" s="839">
        <f t="shared" si="272"/>
        <v>0</v>
      </c>
      <c r="W91" s="839">
        <f t="shared" si="272"/>
        <v>0</v>
      </c>
      <c r="X91" s="839">
        <f t="shared" si="206"/>
        <v>0</v>
      </c>
      <c r="Y91" s="839">
        <f t="shared" ref="Y91:AA91" si="273">+Y89+Y90</f>
        <v>0</v>
      </c>
      <c r="Z91" s="839">
        <f t="shared" si="273"/>
        <v>0</v>
      </c>
      <c r="AA91" s="839">
        <f t="shared" si="273"/>
        <v>0</v>
      </c>
      <c r="AB91" s="839">
        <f t="shared" si="217"/>
        <v>0</v>
      </c>
      <c r="AC91" s="838">
        <f t="shared" si="211"/>
        <v>0</v>
      </c>
    </row>
    <row r="92" spans="1:29" s="863" customFormat="1">
      <c r="A92" s="864">
        <v>1.1499999999999999</v>
      </c>
      <c r="B92" s="859" t="s">
        <v>276</v>
      </c>
      <c r="C92" s="840">
        <f t="shared" si="187"/>
        <v>0</v>
      </c>
      <c r="D92" s="838">
        <f t="shared" si="188"/>
        <v>0</v>
      </c>
      <c r="E92" s="838">
        <f t="shared" si="189"/>
        <v>0</v>
      </c>
      <c r="F92" s="838">
        <f t="shared" si="190"/>
        <v>0</v>
      </c>
      <c r="G92" s="838">
        <f t="shared" si="191"/>
        <v>0</v>
      </c>
      <c r="H92" s="838">
        <f t="shared" si="192"/>
        <v>0</v>
      </c>
      <c r="I92" s="838">
        <f t="shared" si="193"/>
        <v>0</v>
      </c>
      <c r="J92" s="838">
        <f t="shared" si="194"/>
        <v>0</v>
      </c>
      <c r="K92" s="838">
        <f t="shared" si="195"/>
        <v>0</v>
      </c>
      <c r="L92" s="862"/>
      <c r="M92" s="862"/>
      <c r="N92" s="862"/>
      <c r="O92" s="839">
        <f t="shared" si="203"/>
        <v>0</v>
      </c>
      <c r="P92" s="862"/>
      <c r="Q92" s="862"/>
      <c r="R92" s="862"/>
      <c r="S92" s="839">
        <f t="shared" si="231"/>
        <v>0</v>
      </c>
      <c r="T92" s="838">
        <f t="shared" si="209"/>
        <v>0</v>
      </c>
      <c r="U92" s="862"/>
      <c r="V92" s="862"/>
      <c r="W92" s="862"/>
      <c r="X92" s="839">
        <f t="shared" si="206"/>
        <v>0</v>
      </c>
      <c r="Y92" s="862"/>
      <c r="Z92" s="862"/>
      <c r="AA92" s="862"/>
      <c r="AB92" s="839">
        <f t="shared" si="217"/>
        <v>0</v>
      </c>
      <c r="AC92" s="838">
        <f t="shared" si="211"/>
        <v>0</v>
      </c>
    </row>
    <row r="93" spans="1:29" s="863" customFormat="1">
      <c r="A93" s="849"/>
      <c r="B93" s="850" t="s">
        <v>323</v>
      </c>
      <c r="C93" s="840">
        <f t="shared" si="187"/>
        <v>0</v>
      </c>
      <c r="D93" s="838">
        <f t="shared" si="188"/>
        <v>0</v>
      </c>
      <c r="E93" s="838">
        <f t="shared" si="189"/>
        <v>0</v>
      </c>
      <c r="F93" s="838">
        <f t="shared" si="190"/>
        <v>0</v>
      </c>
      <c r="G93" s="838">
        <f t="shared" si="191"/>
        <v>0</v>
      </c>
      <c r="H93" s="838">
        <f t="shared" si="192"/>
        <v>0</v>
      </c>
      <c r="I93" s="838">
        <f t="shared" si="193"/>
        <v>0</v>
      </c>
      <c r="J93" s="838">
        <f t="shared" si="194"/>
        <v>0</v>
      </c>
      <c r="K93" s="838">
        <f t="shared" si="195"/>
        <v>0</v>
      </c>
      <c r="L93" s="839">
        <f>+ROUND(L92*-0.37,-1)</f>
        <v>0</v>
      </c>
      <c r="M93" s="839">
        <f>+ROUND(M92*-0.37,-1)</f>
        <v>0</v>
      </c>
      <c r="N93" s="839">
        <f>+ROUND(N92*-0.37,-1)</f>
        <v>0</v>
      </c>
      <c r="O93" s="839">
        <f t="shared" si="203"/>
        <v>0</v>
      </c>
      <c r="P93" s="839">
        <f>+ROUND(P92*-0.37,-1)</f>
        <v>0</v>
      </c>
      <c r="Q93" s="839">
        <f>+ROUND(Q92*-0.37,-1)</f>
        <v>0</v>
      </c>
      <c r="R93" s="839">
        <f>+ROUND(R92*-0.37,-1)</f>
        <v>0</v>
      </c>
      <c r="S93" s="839">
        <f t="shared" si="231"/>
        <v>0</v>
      </c>
      <c r="T93" s="838">
        <f t="shared" si="209"/>
        <v>0</v>
      </c>
      <c r="U93" s="839">
        <f>+ROUND(U92*-0.37,-1)</f>
        <v>0</v>
      </c>
      <c r="V93" s="839">
        <f>+ROUND(V92*-0.37,-1)</f>
        <v>0</v>
      </c>
      <c r="W93" s="839">
        <f>+ROUND(W92*-0.37,-1)</f>
        <v>0</v>
      </c>
      <c r="X93" s="839">
        <f t="shared" si="206"/>
        <v>0</v>
      </c>
      <c r="Y93" s="839">
        <f>+ROUND(Y92*-0.37,-1)</f>
        <v>0</v>
      </c>
      <c r="Z93" s="839">
        <f>+ROUND(Z92*-0.37,-1)</f>
        <v>0</v>
      </c>
      <c r="AA93" s="839">
        <f>+ROUND(AA92*-0.37,-1)</f>
        <v>0</v>
      </c>
      <c r="AB93" s="839">
        <f t="shared" si="217"/>
        <v>0</v>
      </c>
      <c r="AC93" s="838">
        <f t="shared" si="211"/>
        <v>0</v>
      </c>
    </row>
    <row r="94" spans="1:29" s="863" customFormat="1">
      <c r="A94" s="849"/>
      <c r="B94" s="850" t="s">
        <v>324</v>
      </c>
      <c r="C94" s="840">
        <f t="shared" si="187"/>
        <v>0</v>
      </c>
      <c r="D94" s="838">
        <f t="shared" si="188"/>
        <v>0</v>
      </c>
      <c r="E94" s="838">
        <f t="shared" si="189"/>
        <v>0</v>
      </c>
      <c r="F94" s="838">
        <f t="shared" si="190"/>
        <v>0</v>
      </c>
      <c r="G94" s="838">
        <f t="shared" si="191"/>
        <v>0</v>
      </c>
      <c r="H94" s="838">
        <f t="shared" si="192"/>
        <v>0</v>
      </c>
      <c r="I94" s="838">
        <f t="shared" si="193"/>
        <v>0</v>
      </c>
      <c r="J94" s="838">
        <f t="shared" si="194"/>
        <v>0</v>
      </c>
      <c r="K94" s="838">
        <f t="shared" si="195"/>
        <v>0</v>
      </c>
      <c r="L94" s="839">
        <f t="shared" ref="L94" si="274">+L92+L93</f>
        <v>0</v>
      </c>
      <c r="M94" s="839">
        <f t="shared" ref="M94:N94" si="275">+M92+M93</f>
        <v>0</v>
      </c>
      <c r="N94" s="839">
        <f t="shared" si="275"/>
        <v>0</v>
      </c>
      <c r="O94" s="839">
        <f t="shared" si="203"/>
        <v>0</v>
      </c>
      <c r="P94" s="839">
        <f t="shared" ref="P94:R94" si="276">+P92+P93</f>
        <v>0</v>
      </c>
      <c r="Q94" s="839">
        <f t="shared" si="276"/>
        <v>0</v>
      </c>
      <c r="R94" s="839">
        <f t="shared" si="276"/>
        <v>0</v>
      </c>
      <c r="S94" s="839">
        <f t="shared" si="231"/>
        <v>0</v>
      </c>
      <c r="T94" s="838">
        <f t="shared" si="209"/>
        <v>0</v>
      </c>
      <c r="U94" s="839">
        <f t="shared" ref="U94:W94" si="277">+U92+U93</f>
        <v>0</v>
      </c>
      <c r="V94" s="839">
        <f t="shared" si="277"/>
        <v>0</v>
      </c>
      <c r="W94" s="839">
        <f t="shared" si="277"/>
        <v>0</v>
      </c>
      <c r="X94" s="839">
        <f t="shared" si="206"/>
        <v>0</v>
      </c>
      <c r="Y94" s="839">
        <f t="shared" ref="Y94:AA94" si="278">+Y92+Y93</f>
        <v>0</v>
      </c>
      <c r="Z94" s="839">
        <f t="shared" si="278"/>
        <v>0</v>
      </c>
      <c r="AA94" s="839">
        <f t="shared" si="278"/>
        <v>0</v>
      </c>
      <c r="AB94" s="839">
        <f t="shared" si="217"/>
        <v>0</v>
      </c>
      <c r="AC94" s="838">
        <f t="shared" si="211"/>
        <v>0</v>
      </c>
    </row>
    <row r="95" spans="1:29">
      <c r="A95" s="852">
        <v>1.1599999999999999</v>
      </c>
      <c r="B95" s="859" t="s">
        <v>277</v>
      </c>
      <c r="C95" s="840">
        <f t="shared" si="187"/>
        <v>0</v>
      </c>
      <c r="D95" s="838">
        <f t="shared" si="188"/>
        <v>0</v>
      </c>
      <c r="E95" s="838">
        <f t="shared" si="189"/>
        <v>0</v>
      </c>
      <c r="F95" s="838">
        <f t="shared" si="190"/>
        <v>0</v>
      </c>
      <c r="G95" s="838">
        <f t="shared" si="191"/>
        <v>0</v>
      </c>
      <c r="H95" s="838">
        <f t="shared" si="192"/>
        <v>0</v>
      </c>
      <c r="I95" s="838">
        <f t="shared" si="193"/>
        <v>0</v>
      </c>
      <c r="J95" s="838">
        <f t="shared" si="194"/>
        <v>0</v>
      </c>
      <c r="K95" s="838">
        <f t="shared" si="195"/>
        <v>0</v>
      </c>
      <c r="L95" s="862"/>
      <c r="M95" s="862"/>
      <c r="N95" s="862"/>
      <c r="O95" s="839">
        <f t="shared" si="203"/>
        <v>0</v>
      </c>
      <c r="P95" s="862"/>
      <c r="Q95" s="862"/>
      <c r="R95" s="862"/>
      <c r="S95" s="839">
        <f t="shared" si="231"/>
        <v>0</v>
      </c>
      <c r="T95" s="838">
        <f t="shared" si="209"/>
        <v>0</v>
      </c>
      <c r="U95" s="862"/>
      <c r="V95" s="862"/>
      <c r="W95" s="862"/>
      <c r="X95" s="839">
        <f t="shared" si="206"/>
        <v>0</v>
      </c>
      <c r="Y95" s="862"/>
      <c r="Z95" s="862"/>
      <c r="AA95" s="862"/>
      <c r="AB95" s="839">
        <f t="shared" si="217"/>
        <v>0</v>
      </c>
      <c r="AC95" s="838">
        <f t="shared" si="211"/>
        <v>0</v>
      </c>
    </row>
    <row r="96" spans="1:29">
      <c r="A96" s="849"/>
      <c r="B96" s="850" t="s">
        <v>221</v>
      </c>
      <c r="C96" s="840">
        <f t="shared" si="187"/>
        <v>0</v>
      </c>
      <c r="D96" s="838">
        <f t="shared" si="188"/>
        <v>0</v>
      </c>
      <c r="E96" s="838">
        <f t="shared" si="189"/>
        <v>0</v>
      </c>
      <c r="F96" s="838">
        <f t="shared" si="190"/>
        <v>0</v>
      </c>
      <c r="G96" s="838">
        <f t="shared" si="191"/>
        <v>0</v>
      </c>
      <c r="H96" s="838">
        <f t="shared" si="192"/>
        <v>0</v>
      </c>
      <c r="I96" s="838">
        <f t="shared" si="193"/>
        <v>0</v>
      </c>
      <c r="J96" s="838">
        <f t="shared" si="194"/>
        <v>0</v>
      </c>
      <c r="K96" s="838">
        <f t="shared" si="195"/>
        <v>0</v>
      </c>
      <c r="L96" s="839">
        <f t="shared" ref="L96" si="279">+ROUND(L95*-0.4,-1)</f>
        <v>0</v>
      </c>
      <c r="M96" s="839">
        <f t="shared" ref="M96:N96" si="280">+ROUND(M95*-0.4,-1)</f>
        <v>0</v>
      </c>
      <c r="N96" s="839">
        <f t="shared" si="280"/>
        <v>0</v>
      </c>
      <c r="O96" s="839">
        <f t="shared" si="203"/>
        <v>0</v>
      </c>
      <c r="P96" s="839">
        <f t="shared" ref="P96:R96" si="281">+ROUND(P95*-0.4,-1)</f>
        <v>0</v>
      </c>
      <c r="Q96" s="839">
        <f t="shared" si="281"/>
        <v>0</v>
      </c>
      <c r="R96" s="839">
        <f t="shared" si="281"/>
        <v>0</v>
      </c>
      <c r="S96" s="839">
        <f t="shared" si="231"/>
        <v>0</v>
      </c>
      <c r="T96" s="838">
        <f t="shared" si="209"/>
        <v>0</v>
      </c>
      <c r="U96" s="839">
        <f t="shared" ref="U96:W96" si="282">+ROUND(U95*-0.4,-1)</f>
        <v>0</v>
      </c>
      <c r="V96" s="839">
        <f t="shared" si="282"/>
        <v>0</v>
      </c>
      <c r="W96" s="839">
        <f t="shared" si="282"/>
        <v>0</v>
      </c>
      <c r="X96" s="839">
        <f t="shared" si="206"/>
        <v>0</v>
      </c>
      <c r="Y96" s="839">
        <f t="shared" ref="Y96:AA96" si="283">+ROUND(Y95*-0.4,-1)</f>
        <v>0</v>
      </c>
      <c r="Z96" s="839">
        <f t="shared" si="283"/>
        <v>0</v>
      </c>
      <c r="AA96" s="839">
        <f t="shared" si="283"/>
        <v>0</v>
      </c>
      <c r="AB96" s="839">
        <f t="shared" si="217"/>
        <v>0</v>
      </c>
      <c r="AC96" s="838">
        <f t="shared" si="211"/>
        <v>0</v>
      </c>
    </row>
    <row r="97" spans="1:29">
      <c r="A97" s="849"/>
      <c r="B97" s="850" t="s">
        <v>222</v>
      </c>
      <c r="C97" s="840">
        <f t="shared" si="187"/>
        <v>0</v>
      </c>
      <c r="D97" s="838">
        <f t="shared" si="188"/>
        <v>0</v>
      </c>
      <c r="E97" s="838">
        <f t="shared" si="189"/>
        <v>0</v>
      </c>
      <c r="F97" s="838">
        <f t="shared" si="190"/>
        <v>0</v>
      </c>
      <c r="G97" s="838">
        <f t="shared" si="191"/>
        <v>0</v>
      </c>
      <c r="H97" s="838">
        <f t="shared" si="192"/>
        <v>0</v>
      </c>
      <c r="I97" s="838">
        <f t="shared" si="193"/>
        <v>0</v>
      </c>
      <c r="J97" s="838">
        <f t="shared" si="194"/>
        <v>0</v>
      </c>
      <c r="K97" s="838">
        <f t="shared" si="195"/>
        <v>0</v>
      </c>
      <c r="L97" s="839">
        <f t="shared" ref="L97" si="284">+L95+L96</f>
        <v>0</v>
      </c>
      <c r="M97" s="839">
        <f t="shared" ref="M97:N97" si="285">+M95+M96</f>
        <v>0</v>
      </c>
      <c r="N97" s="839">
        <f t="shared" si="285"/>
        <v>0</v>
      </c>
      <c r="O97" s="839">
        <f t="shared" si="203"/>
        <v>0</v>
      </c>
      <c r="P97" s="839">
        <f t="shared" ref="P97:R97" si="286">+P95+P96</f>
        <v>0</v>
      </c>
      <c r="Q97" s="839">
        <f t="shared" si="286"/>
        <v>0</v>
      </c>
      <c r="R97" s="839">
        <f t="shared" si="286"/>
        <v>0</v>
      </c>
      <c r="S97" s="839">
        <f t="shared" si="231"/>
        <v>0</v>
      </c>
      <c r="T97" s="838">
        <f t="shared" si="209"/>
        <v>0</v>
      </c>
      <c r="U97" s="839">
        <f t="shared" ref="U97:W97" si="287">+U95+U96</f>
        <v>0</v>
      </c>
      <c r="V97" s="839">
        <f t="shared" si="287"/>
        <v>0</v>
      </c>
      <c r="W97" s="839">
        <f t="shared" si="287"/>
        <v>0</v>
      </c>
      <c r="X97" s="839">
        <f t="shared" si="206"/>
        <v>0</v>
      </c>
      <c r="Y97" s="839">
        <f t="shared" ref="Y97:AA97" si="288">+Y95+Y96</f>
        <v>0</v>
      </c>
      <c r="Z97" s="839">
        <f t="shared" si="288"/>
        <v>0</v>
      </c>
      <c r="AA97" s="839">
        <f t="shared" si="288"/>
        <v>0</v>
      </c>
      <c r="AB97" s="839">
        <f t="shared" si="217"/>
        <v>0</v>
      </c>
      <c r="AC97" s="838">
        <f t="shared" si="211"/>
        <v>0</v>
      </c>
    </row>
    <row r="98" spans="1:29">
      <c r="A98" s="864">
        <v>1.17</v>
      </c>
      <c r="B98" s="859" t="s">
        <v>278</v>
      </c>
      <c r="C98" s="840">
        <f t="shared" si="187"/>
        <v>0</v>
      </c>
      <c r="D98" s="838">
        <f t="shared" si="188"/>
        <v>0</v>
      </c>
      <c r="E98" s="838">
        <f t="shared" si="189"/>
        <v>0</v>
      </c>
      <c r="F98" s="838">
        <f t="shared" si="190"/>
        <v>0</v>
      </c>
      <c r="G98" s="838">
        <f t="shared" si="191"/>
        <v>0</v>
      </c>
      <c r="H98" s="838">
        <f t="shared" si="192"/>
        <v>0</v>
      </c>
      <c r="I98" s="838">
        <f t="shared" si="193"/>
        <v>0</v>
      </c>
      <c r="J98" s="838">
        <f t="shared" si="194"/>
        <v>0</v>
      </c>
      <c r="K98" s="838">
        <f t="shared" si="195"/>
        <v>0</v>
      </c>
      <c r="L98" s="862"/>
      <c r="M98" s="862"/>
      <c r="N98" s="862"/>
      <c r="O98" s="839">
        <f t="shared" si="203"/>
        <v>0</v>
      </c>
      <c r="P98" s="862"/>
      <c r="Q98" s="862"/>
      <c r="R98" s="862"/>
      <c r="S98" s="839">
        <f t="shared" si="231"/>
        <v>0</v>
      </c>
      <c r="T98" s="838">
        <f>+S98-O98</f>
        <v>0</v>
      </c>
      <c r="U98" s="862"/>
      <c r="V98" s="862"/>
      <c r="W98" s="862"/>
      <c r="X98" s="839">
        <f t="shared" si="206"/>
        <v>0</v>
      </c>
      <c r="Y98" s="862"/>
      <c r="Z98" s="862"/>
      <c r="AA98" s="862"/>
      <c r="AB98" s="839">
        <f t="shared" si="217"/>
        <v>0</v>
      </c>
      <c r="AC98" s="838">
        <f>+AB98-X98</f>
        <v>0</v>
      </c>
    </row>
    <row r="99" spans="1:29">
      <c r="A99" s="849"/>
      <c r="B99" s="850" t="s">
        <v>221</v>
      </c>
      <c r="C99" s="840">
        <f t="shared" si="187"/>
        <v>0</v>
      </c>
      <c r="D99" s="838">
        <f t="shared" si="188"/>
        <v>0</v>
      </c>
      <c r="E99" s="838">
        <f t="shared" si="189"/>
        <v>0</v>
      </c>
      <c r="F99" s="838">
        <f t="shared" si="190"/>
        <v>0</v>
      </c>
      <c r="G99" s="838">
        <f t="shared" si="191"/>
        <v>0</v>
      </c>
      <c r="H99" s="838">
        <f t="shared" si="192"/>
        <v>0</v>
      </c>
      <c r="I99" s="838">
        <f t="shared" si="193"/>
        <v>0</v>
      </c>
      <c r="J99" s="838">
        <f t="shared" si="194"/>
        <v>0</v>
      </c>
      <c r="K99" s="838">
        <f t="shared" si="195"/>
        <v>0</v>
      </c>
      <c r="L99" s="839">
        <f t="shared" ref="L99" si="289">+ROUND(L98*-0.4,-1)</f>
        <v>0</v>
      </c>
      <c r="M99" s="839">
        <f t="shared" ref="M99:N99" si="290">+ROUND(M98*-0.4,-1)</f>
        <v>0</v>
      </c>
      <c r="N99" s="839">
        <f t="shared" si="290"/>
        <v>0</v>
      </c>
      <c r="O99" s="839">
        <f t="shared" si="203"/>
        <v>0</v>
      </c>
      <c r="P99" s="839">
        <f t="shared" ref="P99:R99" si="291">+ROUND(P98*-0.4,-1)</f>
        <v>0</v>
      </c>
      <c r="Q99" s="839">
        <f t="shared" si="291"/>
        <v>0</v>
      </c>
      <c r="R99" s="839">
        <f t="shared" si="291"/>
        <v>0</v>
      </c>
      <c r="S99" s="839">
        <f t="shared" si="231"/>
        <v>0</v>
      </c>
      <c r="T99" s="838">
        <f t="shared" si="209"/>
        <v>0</v>
      </c>
      <c r="U99" s="839">
        <f t="shared" ref="U99:W99" si="292">+ROUND(U98*-0.4,-1)</f>
        <v>0</v>
      </c>
      <c r="V99" s="839">
        <f t="shared" si="292"/>
        <v>0</v>
      </c>
      <c r="W99" s="839">
        <f t="shared" si="292"/>
        <v>0</v>
      </c>
      <c r="X99" s="839">
        <f t="shared" si="206"/>
        <v>0</v>
      </c>
      <c r="Y99" s="839">
        <f t="shared" ref="Y99:AA99" si="293">+ROUND(Y98*-0.4,-1)</f>
        <v>0</v>
      </c>
      <c r="Z99" s="839">
        <f t="shared" si="293"/>
        <v>0</v>
      </c>
      <c r="AA99" s="839">
        <f t="shared" si="293"/>
        <v>0</v>
      </c>
      <c r="AB99" s="839">
        <f t="shared" si="217"/>
        <v>0</v>
      </c>
      <c r="AC99" s="838">
        <f t="shared" ref="AC99:AC117" si="294">+AB99-X99</f>
        <v>0</v>
      </c>
    </row>
    <row r="100" spans="1:29">
      <c r="A100" s="849"/>
      <c r="B100" s="850" t="s">
        <v>222</v>
      </c>
      <c r="C100" s="840">
        <f t="shared" si="187"/>
        <v>0</v>
      </c>
      <c r="D100" s="838">
        <f t="shared" si="188"/>
        <v>0</v>
      </c>
      <c r="E100" s="838">
        <f t="shared" si="189"/>
        <v>0</v>
      </c>
      <c r="F100" s="838">
        <f t="shared" si="190"/>
        <v>0</v>
      </c>
      <c r="G100" s="838">
        <f t="shared" si="191"/>
        <v>0</v>
      </c>
      <c r="H100" s="838">
        <f t="shared" si="192"/>
        <v>0</v>
      </c>
      <c r="I100" s="838">
        <f t="shared" si="193"/>
        <v>0</v>
      </c>
      <c r="J100" s="838">
        <f t="shared" si="194"/>
        <v>0</v>
      </c>
      <c r="K100" s="838">
        <f t="shared" si="195"/>
        <v>0</v>
      </c>
      <c r="L100" s="839">
        <f t="shared" ref="L100" si="295">+L98+L99</f>
        <v>0</v>
      </c>
      <c r="M100" s="839">
        <f t="shared" ref="M100:N100" si="296">+M98+M99</f>
        <v>0</v>
      </c>
      <c r="N100" s="839">
        <f t="shared" si="296"/>
        <v>0</v>
      </c>
      <c r="O100" s="839">
        <f t="shared" si="203"/>
        <v>0</v>
      </c>
      <c r="P100" s="839">
        <f t="shared" ref="P100:R100" si="297">+P98+P99</f>
        <v>0</v>
      </c>
      <c r="Q100" s="839">
        <f t="shared" si="297"/>
        <v>0</v>
      </c>
      <c r="R100" s="839">
        <f t="shared" si="297"/>
        <v>0</v>
      </c>
      <c r="S100" s="839">
        <f t="shared" si="231"/>
        <v>0</v>
      </c>
      <c r="T100" s="838">
        <f t="shared" si="209"/>
        <v>0</v>
      </c>
      <c r="U100" s="839">
        <f t="shared" ref="U100:W100" si="298">+U98+U99</f>
        <v>0</v>
      </c>
      <c r="V100" s="839">
        <f t="shared" si="298"/>
        <v>0</v>
      </c>
      <c r="W100" s="839">
        <f t="shared" si="298"/>
        <v>0</v>
      </c>
      <c r="X100" s="839">
        <f t="shared" si="206"/>
        <v>0</v>
      </c>
      <c r="Y100" s="839">
        <f t="shared" ref="Y100:AA100" si="299">+Y98+Y99</f>
        <v>0</v>
      </c>
      <c r="Z100" s="839">
        <f t="shared" si="299"/>
        <v>0</v>
      </c>
      <c r="AA100" s="839">
        <f t="shared" si="299"/>
        <v>0</v>
      </c>
      <c r="AB100" s="839">
        <f t="shared" si="217"/>
        <v>0</v>
      </c>
      <c r="AC100" s="838">
        <f t="shared" si="294"/>
        <v>0</v>
      </c>
    </row>
    <row r="101" spans="1:29">
      <c r="A101" s="852">
        <v>1.18</v>
      </c>
      <c r="B101" s="859" t="s">
        <v>279</v>
      </c>
      <c r="C101" s="840">
        <f t="shared" si="187"/>
        <v>0</v>
      </c>
      <c r="D101" s="838">
        <f t="shared" si="188"/>
        <v>0</v>
      </c>
      <c r="E101" s="838">
        <f t="shared" si="189"/>
        <v>0</v>
      </c>
      <c r="F101" s="838">
        <f t="shared" si="190"/>
        <v>0</v>
      </c>
      <c r="G101" s="838">
        <f t="shared" si="191"/>
        <v>0</v>
      </c>
      <c r="H101" s="838">
        <f t="shared" si="192"/>
        <v>0</v>
      </c>
      <c r="I101" s="838">
        <f t="shared" si="193"/>
        <v>0</v>
      </c>
      <c r="J101" s="838">
        <f t="shared" si="194"/>
        <v>0</v>
      </c>
      <c r="K101" s="838">
        <f t="shared" si="195"/>
        <v>0</v>
      </c>
      <c r="L101" s="862"/>
      <c r="M101" s="862"/>
      <c r="N101" s="862"/>
      <c r="O101" s="839">
        <f t="shared" si="203"/>
        <v>0</v>
      </c>
      <c r="P101" s="862"/>
      <c r="Q101" s="862"/>
      <c r="R101" s="862"/>
      <c r="S101" s="839">
        <f t="shared" si="231"/>
        <v>0</v>
      </c>
      <c r="T101" s="838">
        <f t="shared" si="209"/>
        <v>0</v>
      </c>
      <c r="U101" s="862"/>
      <c r="V101" s="862"/>
      <c r="W101" s="862"/>
      <c r="X101" s="839">
        <f t="shared" si="206"/>
        <v>0</v>
      </c>
      <c r="Y101" s="862"/>
      <c r="Z101" s="862"/>
      <c r="AA101" s="862"/>
      <c r="AB101" s="839">
        <f t="shared" si="217"/>
        <v>0</v>
      </c>
      <c r="AC101" s="838">
        <f t="shared" si="294"/>
        <v>0</v>
      </c>
    </row>
    <row r="102" spans="1:29" s="863" customFormat="1">
      <c r="A102" s="849"/>
      <c r="B102" s="850" t="s">
        <v>221</v>
      </c>
      <c r="C102" s="840">
        <f t="shared" si="187"/>
        <v>0</v>
      </c>
      <c r="D102" s="838">
        <f t="shared" si="188"/>
        <v>0</v>
      </c>
      <c r="E102" s="838">
        <f t="shared" si="189"/>
        <v>0</v>
      </c>
      <c r="F102" s="838">
        <f t="shared" si="190"/>
        <v>0</v>
      </c>
      <c r="G102" s="838">
        <f t="shared" si="191"/>
        <v>0</v>
      </c>
      <c r="H102" s="838">
        <f t="shared" si="192"/>
        <v>0</v>
      </c>
      <c r="I102" s="838">
        <f t="shared" si="193"/>
        <v>0</v>
      </c>
      <c r="J102" s="838">
        <f t="shared" si="194"/>
        <v>0</v>
      </c>
      <c r="K102" s="838">
        <f t="shared" si="195"/>
        <v>0</v>
      </c>
      <c r="L102" s="839">
        <f t="shared" ref="L102" si="300">+ROUND(L101*-0.4,-1)</f>
        <v>0</v>
      </c>
      <c r="M102" s="839">
        <f t="shared" ref="M102:N102" si="301">+ROUND(M101*-0.4,-1)</f>
        <v>0</v>
      </c>
      <c r="N102" s="839">
        <f t="shared" si="301"/>
        <v>0</v>
      </c>
      <c r="O102" s="839">
        <f t="shared" si="203"/>
        <v>0</v>
      </c>
      <c r="P102" s="839">
        <f t="shared" ref="P102:R102" si="302">+ROUND(P101*-0.4,-1)</f>
        <v>0</v>
      </c>
      <c r="Q102" s="839">
        <f t="shared" si="302"/>
        <v>0</v>
      </c>
      <c r="R102" s="839">
        <f t="shared" si="302"/>
        <v>0</v>
      </c>
      <c r="S102" s="839">
        <f t="shared" si="231"/>
        <v>0</v>
      </c>
      <c r="T102" s="838">
        <f t="shared" si="209"/>
        <v>0</v>
      </c>
      <c r="U102" s="839">
        <f t="shared" ref="U102:W102" si="303">+ROUND(U101*-0.4,-1)</f>
        <v>0</v>
      </c>
      <c r="V102" s="839">
        <f t="shared" si="303"/>
        <v>0</v>
      </c>
      <c r="W102" s="839">
        <f t="shared" si="303"/>
        <v>0</v>
      </c>
      <c r="X102" s="839">
        <f t="shared" si="206"/>
        <v>0</v>
      </c>
      <c r="Y102" s="839">
        <f t="shared" ref="Y102:AA102" si="304">+ROUND(Y101*-0.4,-1)</f>
        <v>0</v>
      </c>
      <c r="Z102" s="839">
        <f t="shared" si="304"/>
        <v>0</v>
      </c>
      <c r="AA102" s="839">
        <f t="shared" si="304"/>
        <v>0</v>
      </c>
      <c r="AB102" s="839">
        <f t="shared" si="217"/>
        <v>0</v>
      </c>
      <c r="AC102" s="838">
        <f t="shared" si="294"/>
        <v>0</v>
      </c>
    </row>
    <row r="103" spans="1:29" s="863" customFormat="1">
      <c r="A103" s="849"/>
      <c r="B103" s="850" t="s">
        <v>222</v>
      </c>
      <c r="C103" s="840">
        <f t="shared" ref="C103:C134" si="305">+L103+U103</f>
        <v>0</v>
      </c>
      <c r="D103" s="838">
        <f t="shared" ref="D103:D134" si="306">+M103+V103</f>
        <v>0</v>
      </c>
      <c r="E103" s="838">
        <f t="shared" ref="E103:E134" si="307">+N103+W103</f>
        <v>0</v>
      </c>
      <c r="F103" s="838">
        <f t="shared" ref="F103:F134" si="308">+O103+X103</f>
        <v>0</v>
      </c>
      <c r="G103" s="838">
        <f t="shared" ref="G103:G134" si="309">+P103+Y103</f>
        <v>0</v>
      </c>
      <c r="H103" s="838">
        <f t="shared" ref="H103:H134" si="310">+Q103+Z103</f>
        <v>0</v>
      </c>
      <c r="I103" s="838">
        <f t="shared" ref="I103:I134" si="311">+R103+AA103</f>
        <v>0</v>
      </c>
      <c r="J103" s="838">
        <f t="shared" ref="J103:J134" si="312">+S103+AB103</f>
        <v>0</v>
      </c>
      <c r="K103" s="838">
        <f t="shared" ref="K103:K134" si="313">+T103+AC103</f>
        <v>0</v>
      </c>
      <c r="L103" s="839">
        <f t="shared" ref="L103" si="314">+L101+L102</f>
        <v>0</v>
      </c>
      <c r="M103" s="839">
        <f t="shared" ref="M103:N103" si="315">+M101+M102</f>
        <v>0</v>
      </c>
      <c r="N103" s="839">
        <f t="shared" si="315"/>
        <v>0</v>
      </c>
      <c r="O103" s="839">
        <f t="shared" si="203"/>
        <v>0</v>
      </c>
      <c r="P103" s="839">
        <f t="shared" ref="P103:R103" si="316">+P101+P102</f>
        <v>0</v>
      </c>
      <c r="Q103" s="839">
        <f t="shared" si="316"/>
        <v>0</v>
      </c>
      <c r="R103" s="839">
        <f t="shared" si="316"/>
        <v>0</v>
      </c>
      <c r="S103" s="839">
        <f t="shared" si="231"/>
        <v>0</v>
      </c>
      <c r="T103" s="838">
        <f t="shared" si="209"/>
        <v>0</v>
      </c>
      <c r="U103" s="839">
        <f t="shared" ref="U103:W103" si="317">+U101+U102</f>
        <v>0</v>
      </c>
      <c r="V103" s="839">
        <f t="shared" si="317"/>
        <v>0</v>
      </c>
      <c r="W103" s="839">
        <f t="shared" si="317"/>
        <v>0</v>
      </c>
      <c r="X103" s="839">
        <f t="shared" si="206"/>
        <v>0</v>
      </c>
      <c r="Y103" s="839">
        <f t="shared" ref="Y103:AA103" si="318">+Y101+Y102</f>
        <v>0</v>
      </c>
      <c r="Z103" s="839">
        <f t="shared" si="318"/>
        <v>0</v>
      </c>
      <c r="AA103" s="839">
        <f t="shared" si="318"/>
        <v>0</v>
      </c>
      <c r="AB103" s="839">
        <f t="shared" si="217"/>
        <v>0</v>
      </c>
      <c r="AC103" s="838">
        <f t="shared" si="294"/>
        <v>0</v>
      </c>
    </row>
    <row r="104" spans="1:29" s="863" customFormat="1">
      <c r="A104" s="864">
        <v>1.19</v>
      </c>
      <c r="B104" s="866"/>
      <c r="C104" s="840">
        <f t="shared" si="305"/>
        <v>0</v>
      </c>
      <c r="D104" s="838">
        <f t="shared" si="306"/>
        <v>0</v>
      </c>
      <c r="E104" s="838">
        <f t="shared" si="307"/>
        <v>0</v>
      </c>
      <c r="F104" s="838">
        <f t="shared" si="308"/>
        <v>0</v>
      </c>
      <c r="G104" s="838">
        <f t="shared" si="309"/>
        <v>0</v>
      </c>
      <c r="H104" s="838">
        <f t="shared" si="310"/>
        <v>0</v>
      </c>
      <c r="I104" s="838">
        <f t="shared" si="311"/>
        <v>0</v>
      </c>
      <c r="J104" s="838">
        <f t="shared" si="312"/>
        <v>0</v>
      </c>
      <c r="K104" s="838">
        <f t="shared" si="313"/>
        <v>0</v>
      </c>
      <c r="L104" s="862"/>
      <c r="M104" s="862"/>
      <c r="N104" s="862"/>
      <c r="O104" s="839">
        <f t="shared" si="203"/>
        <v>0</v>
      </c>
      <c r="P104" s="862"/>
      <c r="Q104" s="862"/>
      <c r="R104" s="862"/>
      <c r="S104" s="839">
        <f t="shared" si="231"/>
        <v>0</v>
      </c>
      <c r="T104" s="838">
        <f t="shared" si="209"/>
        <v>0</v>
      </c>
      <c r="U104" s="862"/>
      <c r="V104" s="862"/>
      <c r="W104" s="862"/>
      <c r="X104" s="839">
        <f t="shared" si="206"/>
        <v>0</v>
      </c>
      <c r="Y104" s="862"/>
      <c r="Z104" s="862"/>
      <c r="AA104" s="862"/>
      <c r="AB104" s="839">
        <f t="shared" si="217"/>
        <v>0</v>
      </c>
      <c r="AC104" s="838">
        <f t="shared" si="294"/>
        <v>0</v>
      </c>
    </row>
    <row r="105" spans="1:29" s="863" customFormat="1">
      <c r="A105" s="849"/>
      <c r="B105" s="850" t="s">
        <v>221</v>
      </c>
      <c r="C105" s="840">
        <f t="shared" si="305"/>
        <v>0</v>
      </c>
      <c r="D105" s="838">
        <f t="shared" si="306"/>
        <v>0</v>
      </c>
      <c r="E105" s="838">
        <f t="shared" si="307"/>
        <v>0</v>
      </c>
      <c r="F105" s="838">
        <f t="shared" si="308"/>
        <v>0</v>
      </c>
      <c r="G105" s="838">
        <f t="shared" si="309"/>
        <v>0</v>
      </c>
      <c r="H105" s="838">
        <f t="shared" si="310"/>
        <v>0</v>
      </c>
      <c r="I105" s="838">
        <f t="shared" si="311"/>
        <v>0</v>
      </c>
      <c r="J105" s="838">
        <f t="shared" si="312"/>
        <v>0</v>
      </c>
      <c r="K105" s="838">
        <f t="shared" si="313"/>
        <v>0</v>
      </c>
      <c r="L105" s="839">
        <f>+ROUND(L104*-0.4,-1)</f>
        <v>0</v>
      </c>
      <c r="M105" s="839">
        <f>+ROUND(M104*-0.4,-1)</f>
        <v>0</v>
      </c>
      <c r="N105" s="839">
        <f>+ROUND(N104*-0.4,-1)</f>
        <v>0</v>
      </c>
      <c r="O105" s="839">
        <f t="shared" si="203"/>
        <v>0</v>
      </c>
      <c r="P105" s="839">
        <f>+ROUND(P104*-0.4,-1)</f>
        <v>0</v>
      </c>
      <c r="Q105" s="839">
        <f>+ROUND(Q104*-0.4,-1)</f>
        <v>0</v>
      </c>
      <c r="R105" s="839">
        <f>+ROUND(R104*-0.4,-1)</f>
        <v>0</v>
      </c>
      <c r="S105" s="839">
        <f t="shared" si="231"/>
        <v>0</v>
      </c>
      <c r="T105" s="838">
        <f t="shared" si="209"/>
        <v>0</v>
      </c>
      <c r="U105" s="839">
        <f>+ROUND(U104*-0.4,-1)</f>
        <v>0</v>
      </c>
      <c r="V105" s="839">
        <f>+ROUND(V104*-0.4,-1)</f>
        <v>0</v>
      </c>
      <c r="W105" s="839">
        <f>+ROUND(W104*-0.4,-1)</f>
        <v>0</v>
      </c>
      <c r="X105" s="839">
        <f t="shared" si="206"/>
        <v>0</v>
      </c>
      <c r="Y105" s="839">
        <f>+ROUND(Y104*-0.4,-1)</f>
        <v>0</v>
      </c>
      <c r="Z105" s="839">
        <f>+ROUND(Z104*-0.4,-1)</f>
        <v>0</v>
      </c>
      <c r="AA105" s="839">
        <f>+ROUND(AA104*-0.4,-1)</f>
        <v>0</v>
      </c>
      <c r="AB105" s="839">
        <f t="shared" si="217"/>
        <v>0</v>
      </c>
      <c r="AC105" s="838">
        <f t="shared" si="294"/>
        <v>0</v>
      </c>
    </row>
    <row r="106" spans="1:29" s="863" customFormat="1">
      <c r="A106" s="849"/>
      <c r="B106" s="850" t="s">
        <v>222</v>
      </c>
      <c r="C106" s="840">
        <f t="shared" si="305"/>
        <v>0</v>
      </c>
      <c r="D106" s="838">
        <f t="shared" si="306"/>
        <v>0</v>
      </c>
      <c r="E106" s="838">
        <f t="shared" si="307"/>
        <v>0</v>
      </c>
      <c r="F106" s="838">
        <f t="shared" si="308"/>
        <v>0</v>
      </c>
      <c r="G106" s="838">
        <f t="shared" si="309"/>
        <v>0</v>
      </c>
      <c r="H106" s="838">
        <f t="shared" si="310"/>
        <v>0</v>
      </c>
      <c r="I106" s="838">
        <f t="shared" si="311"/>
        <v>0</v>
      </c>
      <c r="J106" s="838">
        <f t="shared" si="312"/>
        <v>0</v>
      </c>
      <c r="K106" s="838">
        <f t="shared" si="313"/>
        <v>0</v>
      </c>
      <c r="L106" s="839">
        <f t="shared" ref="L106" si="319">+L104+L105</f>
        <v>0</v>
      </c>
      <c r="M106" s="839">
        <f t="shared" ref="M106:N106" si="320">+M104+M105</f>
        <v>0</v>
      </c>
      <c r="N106" s="839">
        <f t="shared" si="320"/>
        <v>0</v>
      </c>
      <c r="O106" s="839">
        <f t="shared" si="203"/>
        <v>0</v>
      </c>
      <c r="P106" s="839">
        <f t="shared" ref="P106:R106" si="321">+P104+P105</f>
        <v>0</v>
      </c>
      <c r="Q106" s="839">
        <f t="shared" si="321"/>
        <v>0</v>
      </c>
      <c r="R106" s="839">
        <f t="shared" si="321"/>
        <v>0</v>
      </c>
      <c r="S106" s="839">
        <f t="shared" si="231"/>
        <v>0</v>
      </c>
      <c r="T106" s="838">
        <f t="shared" si="209"/>
        <v>0</v>
      </c>
      <c r="U106" s="839">
        <f t="shared" ref="U106:W106" si="322">+U104+U105</f>
        <v>0</v>
      </c>
      <c r="V106" s="839">
        <f t="shared" si="322"/>
        <v>0</v>
      </c>
      <c r="W106" s="839">
        <f t="shared" si="322"/>
        <v>0</v>
      </c>
      <c r="X106" s="839">
        <f t="shared" si="206"/>
        <v>0</v>
      </c>
      <c r="Y106" s="839">
        <f t="shared" ref="Y106:AA106" si="323">+Y104+Y105</f>
        <v>0</v>
      </c>
      <c r="Z106" s="839">
        <f t="shared" si="323"/>
        <v>0</v>
      </c>
      <c r="AA106" s="839">
        <f t="shared" si="323"/>
        <v>0</v>
      </c>
      <c r="AB106" s="839">
        <f t="shared" si="217"/>
        <v>0</v>
      </c>
      <c r="AC106" s="838">
        <f t="shared" si="294"/>
        <v>0</v>
      </c>
    </row>
    <row r="107" spans="1:29" s="863" customFormat="1">
      <c r="A107" s="864">
        <v>1.2</v>
      </c>
      <c r="B107" s="866"/>
      <c r="C107" s="840">
        <f t="shared" si="305"/>
        <v>0</v>
      </c>
      <c r="D107" s="838">
        <f t="shared" si="306"/>
        <v>0</v>
      </c>
      <c r="E107" s="838">
        <f t="shared" si="307"/>
        <v>0</v>
      </c>
      <c r="F107" s="838">
        <f t="shared" si="308"/>
        <v>0</v>
      </c>
      <c r="G107" s="838">
        <f t="shared" si="309"/>
        <v>0</v>
      </c>
      <c r="H107" s="838">
        <f t="shared" si="310"/>
        <v>0</v>
      </c>
      <c r="I107" s="838">
        <f t="shared" si="311"/>
        <v>0</v>
      </c>
      <c r="J107" s="838">
        <f t="shared" si="312"/>
        <v>0</v>
      </c>
      <c r="K107" s="838">
        <f t="shared" si="313"/>
        <v>0</v>
      </c>
      <c r="L107" s="862"/>
      <c r="M107" s="862"/>
      <c r="N107" s="862"/>
      <c r="O107" s="839">
        <f t="shared" si="203"/>
        <v>0</v>
      </c>
      <c r="P107" s="862"/>
      <c r="Q107" s="862"/>
      <c r="R107" s="862"/>
      <c r="S107" s="839">
        <f t="shared" si="231"/>
        <v>0</v>
      </c>
      <c r="T107" s="838">
        <f t="shared" si="209"/>
        <v>0</v>
      </c>
      <c r="U107" s="862"/>
      <c r="V107" s="862"/>
      <c r="W107" s="862"/>
      <c r="X107" s="839">
        <f t="shared" si="206"/>
        <v>0</v>
      </c>
      <c r="Y107" s="862"/>
      <c r="Z107" s="862"/>
      <c r="AA107" s="862"/>
      <c r="AB107" s="839">
        <f t="shared" si="217"/>
        <v>0</v>
      </c>
      <c r="AC107" s="838">
        <f t="shared" si="294"/>
        <v>0</v>
      </c>
    </row>
    <row r="108" spans="1:29" s="863" customFormat="1">
      <c r="A108" s="849"/>
      <c r="B108" s="850" t="s">
        <v>221</v>
      </c>
      <c r="C108" s="840">
        <f t="shared" si="305"/>
        <v>0</v>
      </c>
      <c r="D108" s="838">
        <f t="shared" si="306"/>
        <v>0</v>
      </c>
      <c r="E108" s="838">
        <f t="shared" si="307"/>
        <v>0</v>
      </c>
      <c r="F108" s="838">
        <f t="shared" si="308"/>
        <v>0</v>
      </c>
      <c r="G108" s="838">
        <f t="shared" si="309"/>
        <v>0</v>
      </c>
      <c r="H108" s="838">
        <f t="shared" si="310"/>
        <v>0</v>
      </c>
      <c r="I108" s="838">
        <f t="shared" si="311"/>
        <v>0</v>
      </c>
      <c r="J108" s="838">
        <f t="shared" si="312"/>
        <v>0</v>
      </c>
      <c r="K108" s="838">
        <f t="shared" si="313"/>
        <v>0</v>
      </c>
      <c r="L108" s="839">
        <f t="shared" ref="L108" si="324">+ROUND(L107*-0.4,-1)</f>
        <v>0</v>
      </c>
      <c r="M108" s="839">
        <f t="shared" ref="M108:N108" si="325">+ROUND(M107*-0.4,-1)</f>
        <v>0</v>
      </c>
      <c r="N108" s="839">
        <f t="shared" si="325"/>
        <v>0</v>
      </c>
      <c r="O108" s="839">
        <f t="shared" si="203"/>
        <v>0</v>
      </c>
      <c r="P108" s="839">
        <f t="shared" ref="P108:R108" si="326">+ROUND(P107*-0.4,-1)</f>
        <v>0</v>
      </c>
      <c r="Q108" s="839">
        <f t="shared" si="326"/>
        <v>0</v>
      </c>
      <c r="R108" s="839">
        <f t="shared" si="326"/>
        <v>0</v>
      </c>
      <c r="S108" s="839">
        <f t="shared" si="231"/>
        <v>0</v>
      </c>
      <c r="T108" s="838">
        <f t="shared" si="209"/>
        <v>0</v>
      </c>
      <c r="U108" s="839">
        <f t="shared" ref="U108:W108" si="327">+ROUND(U107*-0.4,-1)</f>
        <v>0</v>
      </c>
      <c r="V108" s="839">
        <f t="shared" si="327"/>
        <v>0</v>
      </c>
      <c r="W108" s="839">
        <f t="shared" si="327"/>
        <v>0</v>
      </c>
      <c r="X108" s="839">
        <f t="shared" si="206"/>
        <v>0</v>
      </c>
      <c r="Y108" s="839">
        <f t="shared" ref="Y108:AA108" si="328">+ROUND(Y107*-0.4,-1)</f>
        <v>0</v>
      </c>
      <c r="Z108" s="839">
        <f t="shared" si="328"/>
        <v>0</v>
      </c>
      <c r="AA108" s="839">
        <f t="shared" si="328"/>
        <v>0</v>
      </c>
      <c r="AB108" s="839">
        <f t="shared" si="217"/>
        <v>0</v>
      </c>
      <c r="AC108" s="838">
        <f t="shared" si="294"/>
        <v>0</v>
      </c>
    </row>
    <row r="109" spans="1:29" s="863" customFormat="1">
      <c r="A109" s="849"/>
      <c r="B109" s="850" t="s">
        <v>222</v>
      </c>
      <c r="C109" s="840">
        <f t="shared" si="305"/>
        <v>0</v>
      </c>
      <c r="D109" s="838">
        <f t="shared" si="306"/>
        <v>0</v>
      </c>
      <c r="E109" s="838">
        <f t="shared" si="307"/>
        <v>0</v>
      </c>
      <c r="F109" s="838">
        <f t="shared" si="308"/>
        <v>0</v>
      </c>
      <c r="G109" s="838">
        <f t="shared" si="309"/>
        <v>0</v>
      </c>
      <c r="H109" s="838">
        <f t="shared" si="310"/>
        <v>0</v>
      </c>
      <c r="I109" s="838">
        <f t="shared" si="311"/>
        <v>0</v>
      </c>
      <c r="J109" s="838">
        <f t="shared" si="312"/>
        <v>0</v>
      </c>
      <c r="K109" s="838">
        <f t="shared" si="313"/>
        <v>0</v>
      </c>
      <c r="L109" s="839">
        <f t="shared" ref="L109" si="329">+L107+L108</f>
        <v>0</v>
      </c>
      <c r="M109" s="839">
        <f t="shared" ref="M109:N109" si="330">+M107+M108</f>
        <v>0</v>
      </c>
      <c r="N109" s="839">
        <f t="shared" si="330"/>
        <v>0</v>
      </c>
      <c r="O109" s="839">
        <f t="shared" si="203"/>
        <v>0</v>
      </c>
      <c r="P109" s="839">
        <f t="shared" ref="P109:R109" si="331">+P107+P108</f>
        <v>0</v>
      </c>
      <c r="Q109" s="839">
        <f t="shared" si="331"/>
        <v>0</v>
      </c>
      <c r="R109" s="839">
        <f t="shared" si="331"/>
        <v>0</v>
      </c>
      <c r="S109" s="839">
        <f t="shared" si="231"/>
        <v>0</v>
      </c>
      <c r="T109" s="838">
        <f t="shared" si="209"/>
        <v>0</v>
      </c>
      <c r="U109" s="839">
        <f t="shared" ref="U109:W109" si="332">+U107+U108</f>
        <v>0</v>
      </c>
      <c r="V109" s="839">
        <f t="shared" si="332"/>
        <v>0</v>
      </c>
      <c r="W109" s="839">
        <f t="shared" si="332"/>
        <v>0</v>
      </c>
      <c r="X109" s="839">
        <f t="shared" si="206"/>
        <v>0</v>
      </c>
      <c r="Y109" s="839">
        <f t="shared" ref="Y109:AA109" si="333">+Y107+Y108</f>
        <v>0</v>
      </c>
      <c r="Z109" s="839">
        <f t="shared" si="333"/>
        <v>0</v>
      </c>
      <c r="AA109" s="839">
        <f t="shared" si="333"/>
        <v>0</v>
      </c>
      <c r="AB109" s="839">
        <f t="shared" si="217"/>
        <v>0</v>
      </c>
      <c r="AC109" s="838">
        <f t="shared" si="294"/>
        <v>0</v>
      </c>
    </row>
    <row r="110" spans="1:29" s="863" customFormat="1">
      <c r="A110" s="864">
        <v>1.21</v>
      </c>
      <c r="B110" s="866" t="s">
        <v>594</v>
      </c>
      <c r="C110" s="840">
        <f t="shared" si="305"/>
        <v>0</v>
      </c>
      <c r="D110" s="838">
        <f t="shared" si="306"/>
        <v>0</v>
      </c>
      <c r="E110" s="838">
        <f t="shared" si="307"/>
        <v>0</v>
      </c>
      <c r="F110" s="838">
        <f t="shared" si="308"/>
        <v>0</v>
      </c>
      <c r="G110" s="838">
        <f t="shared" si="309"/>
        <v>0</v>
      </c>
      <c r="H110" s="838">
        <f t="shared" si="310"/>
        <v>0</v>
      </c>
      <c r="I110" s="838">
        <f t="shared" si="311"/>
        <v>0</v>
      </c>
      <c r="J110" s="838">
        <f t="shared" si="312"/>
        <v>0</v>
      </c>
      <c r="K110" s="838">
        <f t="shared" si="313"/>
        <v>0</v>
      </c>
      <c r="L110" s="862"/>
      <c r="M110" s="862"/>
      <c r="N110" s="862"/>
      <c r="O110" s="839">
        <f t="shared" si="203"/>
        <v>0</v>
      </c>
      <c r="P110" s="862"/>
      <c r="Q110" s="862"/>
      <c r="R110" s="862"/>
      <c r="S110" s="839">
        <f t="shared" si="231"/>
        <v>0</v>
      </c>
      <c r="T110" s="838">
        <f t="shared" si="209"/>
        <v>0</v>
      </c>
      <c r="U110" s="862"/>
      <c r="V110" s="862"/>
      <c r="W110" s="862"/>
      <c r="X110" s="839">
        <f t="shared" si="206"/>
        <v>0</v>
      </c>
      <c r="Y110" s="862"/>
      <c r="Z110" s="862"/>
      <c r="AA110" s="862"/>
      <c r="AB110" s="839">
        <f t="shared" si="217"/>
        <v>0</v>
      </c>
      <c r="AC110" s="838">
        <f t="shared" si="294"/>
        <v>0</v>
      </c>
    </row>
    <row r="111" spans="1:29" s="863" customFormat="1">
      <c r="A111" s="849"/>
      <c r="B111" s="850" t="s">
        <v>219</v>
      </c>
      <c r="C111" s="840">
        <f t="shared" si="305"/>
        <v>0</v>
      </c>
      <c r="D111" s="838">
        <f t="shared" si="306"/>
        <v>0</v>
      </c>
      <c r="E111" s="838">
        <f t="shared" si="307"/>
        <v>0</v>
      </c>
      <c r="F111" s="838">
        <f t="shared" si="308"/>
        <v>0</v>
      </c>
      <c r="G111" s="838">
        <f t="shared" si="309"/>
        <v>0</v>
      </c>
      <c r="H111" s="838">
        <f t="shared" si="310"/>
        <v>0</v>
      </c>
      <c r="I111" s="838">
        <f t="shared" si="311"/>
        <v>0</v>
      </c>
      <c r="J111" s="838">
        <f t="shared" si="312"/>
        <v>0</v>
      </c>
      <c r="K111" s="838">
        <f t="shared" si="313"/>
        <v>0</v>
      </c>
      <c r="L111" s="839">
        <f t="shared" ref="L111" si="334">+ROUND(L110*-0.34,-1)</f>
        <v>0</v>
      </c>
      <c r="M111" s="839">
        <f t="shared" ref="M111:N111" si="335">+ROUND(M110*-0.34,-1)</f>
        <v>0</v>
      </c>
      <c r="N111" s="839">
        <f t="shared" si="335"/>
        <v>0</v>
      </c>
      <c r="O111" s="839">
        <f t="shared" si="203"/>
        <v>0</v>
      </c>
      <c r="P111" s="839">
        <f t="shared" ref="P111:R111" si="336">+ROUND(P110*-0.34,-1)</f>
        <v>0</v>
      </c>
      <c r="Q111" s="839">
        <f t="shared" si="336"/>
        <v>0</v>
      </c>
      <c r="R111" s="839">
        <f t="shared" si="336"/>
        <v>0</v>
      </c>
      <c r="S111" s="839">
        <f t="shared" si="231"/>
        <v>0</v>
      </c>
      <c r="T111" s="838">
        <f t="shared" si="209"/>
        <v>0</v>
      </c>
      <c r="U111" s="839">
        <f t="shared" ref="U111:W111" si="337">+ROUND(U110*-0.34,-1)</f>
        <v>0</v>
      </c>
      <c r="V111" s="839">
        <f t="shared" si="337"/>
        <v>0</v>
      </c>
      <c r="W111" s="839">
        <f t="shared" si="337"/>
        <v>0</v>
      </c>
      <c r="X111" s="839">
        <f t="shared" si="206"/>
        <v>0</v>
      </c>
      <c r="Y111" s="839">
        <f t="shared" ref="Y111:AA111" si="338">+ROUND(Y110*-0.34,-1)</f>
        <v>0</v>
      </c>
      <c r="Z111" s="839">
        <f t="shared" si="338"/>
        <v>0</v>
      </c>
      <c r="AA111" s="839">
        <f t="shared" si="338"/>
        <v>0</v>
      </c>
      <c r="AB111" s="839">
        <f t="shared" si="217"/>
        <v>0</v>
      </c>
      <c r="AC111" s="838">
        <f t="shared" si="294"/>
        <v>0</v>
      </c>
    </row>
    <row r="112" spans="1:29" s="863" customFormat="1">
      <c r="A112" s="849"/>
      <c r="B112" s="850" t="s">
        <v>220</v>
      </c>
      <c r="C112" s="840">
        <f t="shared" si="305"/>
        <v>0</v>
      </c>
      <c r="D112" s="838">
        <f t="shared" si="306"/>
        <v>0</v>
      </c>
      <c r="E112" s="838">
        <f t="shared" si="307"/>
        <v>0</v>
      </c>
      <c r="F112" s="838">
        <f t="shared" si="308"/>
        <v>0</v>
      </c>
      <c r="G112" s="838">
        <f t="shared" si="309"/>
        <v>0</v>
      </c>
      <c r="H112" s="838">
        <f t="shared" si="310"/>
        <v>0</v>
      </c>
      <c r="I112" s="838">
        <f t="shared" si="311"/>
        <v>0</v>
      </c>
      <c r="J112" s="838">
        <f t="shared" si="312"/>
        <v>0</v>
      </c>
      <c r="K112" s="838">
        <f t="shared" si="313"/>
        <v>0</v>
      </c>
      <c r="L112" s="839">
        <f t="shared" ref="L112" si="339">+L110+L111</f>
        <v>0</v>
      </c>
      <c r="M112" s="839">
        <f t="shared" ref="M112:N112" si="340">+M110+M111</f>
        <v>0</v>
      </c>
      <c r="N112" s="839">
        <f t="shared" si="340"/>
        <v>0</v>
      </c>
      <c r="O112" s="839">
        <f t="shared" si="203"/>
        <v>0</v>
      </c>
      <c r="P112" s="839">
        <f t="shared" ref="P112:R112" si="341">+P110+P111</f>
        <v>0</v>
      </c>
      <c r="Q112" s="839">
        <f t="shared" si="341"/>
        <v>0</v>
      </c>
      <c r="R112" s="839">
        <f t="shared" si="341"/>
        <v>0</v>
      </c>
      <c r="S112" s="839">
        <f t="shared" si="231"/>
        <v>0</v>
      </c>
      <c r="T112" s="838">
        <f t="shared" si="209"/>
        <v>0</v>
      </c>
      <c r="U112" s="839">
        <f t="shared" ref="U112:W112" si="342">+U110+U111</f>
        <v>0</v>
      </c>
      <c r="V112" s="839">
        <f t="shared" si="342"/>
        <v>0</v>
      </c>
      <c r="W112" s="839">
        <f t="shared" si="342"/>
        <v>0</v>
      </c>
      <c r="X112" s="839">
        <f t="shared" si="206"/>
        <v>0</v>
      </c>
      <c r="Y112" s="839">
        <f t="shared" ref="Y112:AA112" si="343">+Y110+Y111</f>
        <v>0</v>
      </c>
      <c r="Z112" s="839">
        <f t="shared" si="343"/>
        <v>0</v>
      </c>
      <c r="AA112" s="839">
        <f t="shared" si="343"/>
        <v>0</v>
      </c>
      <c r="AB112" s="839">
        <f t="shared" si="217"/>
        <v>0</v>
      </c>
      <c r="AC112" s="838">
        <f t="shared" si="294"/>
        <v>0</v>
      </c>
    </row>
    <row r="113" spans="1:29" s="863" customFormat="1">
      <c r="A113" s="843" t="s">
        <v>28</v>
      </c>
      <c r="B113" s="843"/>
      <c r="C113" s="840">
        <f t="shared" si="305"/>
        <v>0</v>
      </c>
      <c r="D113" s="838">
        <f t="shared" si="306"/>
        <v>0</v>
      </c>
      <c r="E113" s="838">
        <f t="shared" si="307"/>
        <v>0</v>
      </c>
      <c r="F113" s="838">
        <f t="shared" si="308"/>
        <v>0</v>
      </c>
      <c r="G113" s="838">
        <f t="shared" si="309"/>
        <v>0</v>
      </c>
      <c r="H113" s="838">
        <f t="shared" si="310"/>
        <v>0</v>
      </c>
      <c r="I113" s="838">
        <f t="shared" si="311"/>
        <v>0</v>
      </c>
      <c r="J113" s="838">
        <f t="shared" si="312"/>
        <v>0</v>
      </c>
      <c r="K113" s="838">
        <f t="shared" si="313"/>
        <v>0</v>
      </c>
      <c r="L113" s="845">
        <f>+L114+L117</f>
        <v>0</v>
      </c>
      <c r="M113" s="845">
        <f>+M114+M117</f>
        <v>0</v>
      </c>
      <c r="N113" s="845">
        <f>+N114+N117</f>
        <v>0</v>
      </c>
      <c r="O113" s="839">
        <f t="shared" si="203"/>
        <v>0</v>
      </c>
      <c r="P113" s="845">
        <f>+P114+P117</f>
        <v>0</v>
      </c>
      <c r="Q113" s="845">
        <f>+Q114+Q117</f>
        <v>0</v>
      </c>
      <c r="R113" s="845">
        <f>+R114+R117</f>
        <v>0</v>
      </c>
      <c r="S113" s="839">
        <f t="shared" si="231"/>
        <v>0</v>
      </c>
      <c r="T113" s="838">
        <f t="shared" si="209"/>
        <v>0</v>
      </c>
      <c r="U113" s="845">
        <f>+U114+U117</f>
        <v>0</v>
      </c>
      <c r="V113" s="845">
        <f>+V114+V117</f>
        <v>0</v>
      </c>
      <c r="W113" s="845">
        <f>+W114+W117</f>
        <v>0</v>
      </c>
      <c r="X113" s="839">
        <f t="shared" si="206"/>
        <v>0</v>
      </c>
      <c r="Y113" s="845">
        <f>+Y114+Y117</f>
        <v>0</v>
      </c>
      <c r="Z113" s="845">
        <f>+Z114+Z117</f>
        <v>0</v>
      </c>
      <c r="AA113" s="845">
        <f>+AA114+AA117</f>
        <v>0</v>
      </c>
      <c r="AB113" s="839">
        <f t="shared" si="217"/>
        <v>0</v>
      </c>
      <c r="AC113" s="838">
        <f t="shared" si="294"/>
        <v>0</v>
      </c>
    </row>
    <row r="114" spans="1:29" s="863" customFormat="1">
      <c r="A114" s="867">
        <v>1.26</v>
      </c>
      <c r="B114" s="868" t="s">
        <v>280</v>
      </c>
      <c r="C114" s="840">
        <f t="shared" si="305"/>
        <v>0</v>
      </c>
      <c r="D114" s="838">
        <f t="shared" si="306"/>
        <v>0</v>
      </c>
      <c r="E114" s="838">
        <f t="shared" si="307"/>
        <v>0</v>
      </c>
      <c r="F114" s="838">
        <f t="shared" si="308"/>
        <v>0</v>
      </c>
      <c r="G114" s="838">
        <f t="shared" si="309"/>
        <v>0</v>
      </c>
      <c r="H114" s="838">
        <f t="shared" si="310"/>
        <v>0</v>
      </c>
      <c r="I114" s="838">
        <f t="shared" si="311"/>
        <v>0</v>
      </c>
      <c r="J114" s="838">
        <f t="shared" si="312"/>
        <v>0</v>
      </c>
      <c r="K114" s="838">
        <f t="shared" si="313"/>
        <v>0</v>
      </c>
      <c r="L114" s="862"/>
      <c r="M114" s="862"/>
      <c r="N114" s="862"/>
      <c r="O114" s="839">
        <f t="shared" si="203"/>
        <v>0</v>
      </c>
      <c r="P114" s="862"/>
      <c r="Q114" s="862"/>
      <c r="R114" s="862"/>
      <c r="S114" s="839">
        <f t="shared" si="231"/>
        <v>0</v>
      </c>
      <c r="T114" s="838">
        <f t="shared" si="209"/>
        <v>0</v>
      </c>
      <c r="U114" s="862"/>
      <c r="V114" s="862"/>
      <c r="W114" s="862"/>
      <c r="X114" s="839">
        <f t="shared" si="206"/>
        <v>0</v>
      </c>
      <c r="Y114" s="862"/>
      <c r="Z114" s="862"/>
      <c r="AA114" s="862"/>
      <c r="AB114" s="839">
        <f t="shared" si="217"/>
        <v>0</v>
      </c>
      <c r="AC114" s="838">
        <f t="shared" si="294"/>
        <v>0</v>
      </c>
    </row>
    <row r="115" spans="1:29" s="863" customFormat="1">
      <c r="A115" s="867"/>
      <c r="B115" s="850" t="s">
        <v>224</v>
      </c>
      <c r="C115" s="840">
        <f t="shared" si="305"/>
        <v>0</v>
      </c>
      <c r="D115" s="838">
        <f t="shared" si="306"/>
        <v>0</v>
      </c>
      <c r="E115" s="838">
        <f t="shared" si="307"/>
        <v>0</v>
      </c>
      <c r="F115" s="838">
        <f t="shared" si="308"/>
        <v>0</v>
      </c>
      <c r="G115" s="838">
        <f t="shared" si="309"/>
        <v>0</v>
      </c>
      <c r="H115" s="838">
        <f t="shared" si="310"/>
        <v>0</v>
      </c>
      <c r="I115" s="838">
        <f t="shared" si="311"/>
        <v>0</v>
      </c>
      <c r="J115" s="838">
        <f t="shared" si="312"/>
        <v>0</v>
      </c>
      <c r="K115" s="838">
        <f t="shared" si="313"/>
        <v>0</v>
      </c>
      <c r="L115" s="839">
        <f>+ROUND(L114*-0.16,-1)</f>
        <v>0</v>
      </c>
      <c r="M115" s="839">
        <f>+ROUND(M114*-0.16,-1)</f>
        <v>0</v>
      </c>
      <c r="N115" s="839">
        <f>+ROUND(N114*-0.16,-1)</f>
        <v>0</v>
      </c>
      <c r="O115" s="839">
        <f t="shared" si="203"/>
        <v>0</v>
      </c>
      <c r="P115" s="839">
        <f>+ROUND(P114*-0.16,-1)</f>
        <v>0</v>
      </c>
      <c r="Q115" s="839">
        <f>+ROUND(Q114*-0.16,-1)</f>
        <v>0</v>
      </c>
      <c r="R115" s="839">
        <f>+ROUND(R114*-0.16,-1)</f>
        <v>0</v>
      </c>
      <c r="S115" s="839">
        <f t="shared" si="231"/>
        <v>0</v>
      </c>
      <c r="T115" s="838">
        <f t="shared" si="209"/>
        <v>0</v>
      </c>
      <c r="U115" s="839">
        <f>+ROUND(U114*-0.16,-1)</f>
        <v>0</v>
      </c>
      <c r="V115" s="839">
        <f>+ROUND(V114*-0.16,-1)</f>
        <v>0</v>
      </c>
      <c r="W115" s="839">
        <f>+ROUND(W114*-0.16,-1)</f>
        <v>0</v>
      </c>
      <c r="X115" s="839">
        <f t="shared" si="206"/>
        <v>0</v>
      </c>
      <c r="Y115" s="839">
        <f>+ROUND(Y114*-0.16,-1)</f>
        <v>0</v>
      </c>
      <c r="Z115" s="839">
        <f>+ROUND(Z114*-0.16,-1)</f>
        <v>0</v>
      </c>
      <c r="AA115" s="839">
        <f>+ROUND(AA114*-0.16,-1)</f>
        <v>0</v>
      </c>
      <c r="AB115" s="839">
        <f t="shared" si="217"/>
        <v>0</v>
      </c>
      <c r="AC115" s="838">
        <f t="shared" si="294"/>
        <v>0</v>
      </c>
    </row>
    <row r="116" spans="1:29" s="863" customFormat="1">
      <c r="A116" s="867"/>
      <c r="B116" s="850" t="s">
        <v>225</v>
      </c>
      <c r="C116" s="840">
        <f t="shared" si="305"/>
        <v>0</v>
      </c>
      <c r="D116" s="838">
        <f t="shared" si="306"/>
        <v>0</v>
      </c>
      <c r="E116" s="838">
        <f t="shared" si="307"/>
        <v>0</v>
      </c>
      <c r="F116" s="838">
        <f t="shared" si="308"/>
        <v>0</v>
      </c>
      <c r="G116" s="838">
        <f t="shared" si="309"/>
        <v>0</v>
      </c>
      <c r="H116" s="838">
        <f t="shared" si="310"/>
        <v>0</v>
      </c>
      <c r="I116" s="838">
        <f t="shared" si="311"/>
        <v>0</v>
      </c>
      <c r="J116" s="838">
        <f t="shared" si="312"/>
        <v>0</v>
      </c>
      <c r="K116" s="838">
        <f t="shared" si="313"/>
        <v>0</v>
      </c>
      <c r="L116" s="839">
        <f t="shared" ref="L116" si="344">+L114+L115</f>
        <v>0</v>
      </c>
      <c r="M116" s="839">
        <f t="shared" ref="M116:N116" si="345">+M114+M115</f>
        <v>0</v>
      </c>
      <c r="N116" s="839">
        <f t="shared" si="345"/>
        <v>0</v>
      </c>
      <c r="O116" s="839">
        <f t="shared" si="203"/>
        <v>0</v>
      </c>
      <c r="P116" s="839">
        <f t="shared" ref="P116:R116" si="346">+P114+P115</f>
        <v>0</v>
      </c>
      <c r="Q116" s="839">
        <f t="shared" si="346"/>
        <v>0</v>
      </c>
      <c r="R116" s="839">
        <f t="shared" si="346"/>
        <v>0</v>
      </c>
      <c r="S116" s="839">
        <f t="shared" si="231"/>
        <v>0</v>
      </c>
      <c r="T116" s="838">
        <f t="shared" si="209"/>
        <v>0</v>
      </c>
      <c r="U116" s="839">
        <f t="shared" ref="U116:W116" si="347">+U114+U115</f>
        <v>0</v>
      </c>
      <c r="V116" s="839">
        <f t="shared" si="347"/>
        <v>0</v>
      </c>
      <c r="W116" s="839">
        <f t="shared" si="347"/>
        <v>0</v>
      </c>
      <c r="X116" s="839">
        <f t="shared" si="206"/>
        <v>0</v>
      </c>
      <c r="Y116" s="839">
        <f t="shared" ref="Y116:AA116" si="348">+Y114+Y115</f>
        <v>0</v>
      </c>
      <c r="Z116" s="839">
        <f t="shared" si="348"/>
        <v>0</v>
      </c>
      <c r="AA116" s="839">
        <f t="shared" si="348"/>
        <v>0</v>
      </c>
      <c r="AB116" s="839">
        <f t="shared" si="217"/>
        <v>0</v>
      </c>
      <c r="AC116" s="838">
        <f t="shared" si="294"/>
        <v>0</v>
      </c>
    </row>
    <row r="117" spans="1:29" s="863" customFormat="1" ht="21.75">
      <c r="A117" s="846">
        <v>1.27</v>
      </c>
      <c r="B117" s="868" t="s">
        <v>458</v>
      </c>
      <c r="C117" s="840">
        <f t="shared" si="305"/>
        <v>0</v>
      </c>
      <c r="D117" s="838">
        <f t="shared" si="306"/>
        <v>0</v>
      </c>
      <c r="E117" s="838">
        <f t="shared" si="307"/>
        <v>0</v>
      </c>
      <c r="F117" s="838">
        <f t="shared" si="308"/>
        <v>0</v>
      </c>
      <c r="G117" s="838">
        <f t="shared" si="309"/>
        <v>0</v>
      </c>
      <c r="H117" s="838">
        <f t="shared" si="310"/>
        <v>0</v>
      </c>
      <c r="I117" s="838">
        <f t="shared" si="311"/>
        <v>0</v>
      </c>
      <c r="J117" s="838">
        <f t="shared" si="312"/>
        <v>0</v>
      </c>
      <c r="K117" s="838">
        <f t="shared" si="313"/>
        <v>0</v>
      </c>
      <c r="L117" s="845">
        <f>+L118+L119</f>
        <v>0</v>
      </c>
      <c r="M117" s="845">
        <f>+M118+M119</f>
        <v>0</v>
      </c>
      <c r="N117" s="845">
        <f>+N118+N119</f>
        <v>0</v>
      </c>
      <c r="O117" s="839">
        <f t="shared" si="203"/>
        <v>0</v>
      </c>
      <c r="P117" s="845">
        <f>+P118+P119</f>
        <v>0</v>
      </c>
      <c r="Q117" s="845">
        <f>+Q118+Q119</f>
        <v>0</v>
      </c>
      <c r="R117" s="845">
        <f>+R118+R119</f>
        <v>0</v>
      </c>
      <c r="S117" s="839">
        <f t="shared" si="231"/>
        <v>0</v>
      </c>
      <c r="T117" s="838">
        <f t="shared" si="209"/>
        <v>0</v>
      </c>
      <c r="U117" s="845">
        <f>+U118+U119</f>
        <v>0</v>
      </c>
      <c r="V117" s="845">
        <f>+V118+V119</f>
        <v>0</v>
      </c>
      <c r="W117" s="845">
        <f>+W118+W119</f>
        <v>0</v>
      </c>
      <c r="X117" s="839">
        <f t="shared" si="206"/>
        <v>0</v>
      </c>
      <c r="Y117" s="845">
        <f>+Y118+Y119</f>
        <v>0</v>
      </c>
      <c r="Z117" s="845">
        <f>+Z118+Z119</f>
        <v>0</v>
      </c>
      <c r="AA117" s="845">
        <f>+AA118+AA119</f>
        <v>0</v>
      </c>
      <c r="AB117" s="839">
        <f t="shared" si="217"/>
        <v>0</v>
      </c>
      <c r="AC117" s="838">
        <f t="shared" si="294"/>
        <v>0</v>
      </c>
    </row>
    <row r="118" spans="1:29" s="863" customFormat="1">
      <c r="A118" s="852"/>
      <c r="B118" s="869" t="s">
        <v>459</v>
      </c>
      <c r="C118" s="840">
        <f t="shared" si="305"/>
        <v>0</v>
      </c>
      <c r="D118" s="838">
        <f t="shared" si="306"/>
        <v>0</v>
      </c>
      <c r="E118" s="838">
        <f t="shared" si="307"/>
        <v>0</v>
      </c>
      <c r="F118" s="838">
        <f t="shared" si="308"/>
        <v>0</v>
      </c>
      <c r="G118" s="838">
        <f t="shared" si="309"/>
        <v>0</v>
      </c>
      <c r="H118" s="838">
        <f t="shared" si="310"/>
        <v>0</v>
      </c>
      <c r="I118" s="838">
        <f t="shared" si="311"/>
        <v>0</v>
      </c>
      <c r="J118" s="838">
        <f t="shared" si="312"/>
        <v>0</v>
      </c>
      <c r="K118" s="838">
        <f t="shared" si="313"/>
        <v>0</v>
      </c>
      <c r="L118" s="853"/>
      <c r="M118" s="853"/>
      <c r="N118" s="853"/>
      <c r="O118" s="839">
        <f t="shared" si="203"/>
        <v>0</v>
      </c>
      <c r="P118" s="853"/>
      <c r="Q118" s="853"/>
      <c r="R118" s="853"/>
      <c r="S118" s="839">
        <f>SUM(P118:R118)</f>
        <v>0</v>
      </c>
      <c r="T118" s="838">
        <f>+S118-O118</f>
        <v>0</v>
      </c>
      <c r="U118" s="853"/>
      <c r="V118" s="853"/>
      <c r="W118" s="853"/>
      <c r="X118" s="839">
        <f t="shared" si="206"/>
        <v>0</v>
      </c>
      <c r="Y118" s="853"/>
      <c r="Z118" s="853"/>
      <c r="AA118" s="853"/>
      <c r="AB118" s="839">
        <f>SUM(Y118:AA118)</f>
        <v>0</v>
      </c>
      <c r="AC118" s="838">
        <f>+AB118-X118</f>
        <v>0</v>
      </c>
    </row>
    <row r="119" spans="1:29" s="863" customFormat="1">
      <c r="A119" s="852"/>
      <c r="B119" s="869" t="s">
        <v>460</v>
      </c>
      <c r="C119" s="840">
        <f t="shared" si="305"/>
        <v>0</v>
      </c>
      <c r="D119" s="838">
        <f t="shared" si="306"/>
        <v>0</v>
      </c>
      <c r="E119" s="838">
        <f t="shared" si="307"/>
        <v>0</v>
      </c>
      <c r="F119" s="838">
        <f t="shared" si="308"/>
        <v>0</v>
      </c>
      <c r="G119" s="838">
        <f t="shared" si="309"/>
        <v>0</v>
      </c>
      <c r="H119" s="838">
        <f t="shared" si="310"/>
        <v>0</v>
      </c>
      <c r="I119" s="838">
        <f t="shared" si="311"/>
        <v>0</v>
      </c>
      <c r="J119" s="838">
        <f t="shared" si="312"/>
        <v>0</v>
      </c>
      <c r="K119" s="838">
        <f t="shared" si="313"/>
        <v>0</v>
      </c>
      <c r="L119" s="855"/>
      <c r="M119" s="855"/>
      <c r="N119" s="855"/>
      <c r="O119" s="839">
        <f t="shared" si="203"/>
        <v>0</v>
      </c>
      <c r="P119" s="855"/>
      <c r="Q119" s="855"/>
      <c r="R119" s="855"/>
      <c r="S119" s="839">
        <f>SUM(P119:R119)</f>
        <v>0</v>
      </c>
      <c r="T119" s="838">
        <f>+S119-O119</f>
        <v>0</v>
      </c>
      <c r="U119" s="855"/>
      <c r="V119" s="855"/>
      <c r="W119" s="855"/>
      <c r="X119" s="839">
        <f t="shared" si="206"/>
        <v>0</v>
      </c>
      <c r="Y119" s="855"/>
      <c r="Z119" s="855"/>
      <c r="AA119" s="855"/>
      <c r="AB119" s="839">
        <f>SUM(Y119:AA119)</f>
        <v>0</v>
      </c>
      <c r="AC119" s="838">
        <f>+AB119-X119</f>
        <v>0</v>
      </c>
    </row>
    <row r="120" spans="1:29" s="863" customFormat="1">
      <c r="A120" s="867"/>
      <c r="B120" s="870" t="s">
        <v>224</v>
      </c>
      <c r="C120" s="840">
        <f t="shared" si="305"/>
        <v>0</v>
      </c>
      <c r="D120" s="838">
        <f t="shared" si="306"/>
        <v>0</v>
      </c>
      <c r="E120" s="838">
        <f t="shared" si="307"/>
        <v>0</v>
      </c>
      <c r="F120" s="838">
        <f t="shared" si="308"/>
        <v>0</v>
      </c>
      <c r="G120" s="838">
        <f t="shared" si="309"/>
        <v>0</v>
      </c>
      <c r="H120" s="838">
        <f t="shared" si="310"/>
        <v>0</v>
      </c>
      <c r="I120" s="838">
        <f t="shared" si="311"/>
        <v>0</v>
      </c>
      <c r="J120" s="838">
        <f t="shared" si="312"/>
        <v>0</v>
      </c>
      <c r="K120" s="838">
        <f t="shared" si="313"/>
        <v>0</v>
      </c>
      <c r="L120" s="839">
        <f>+ROUND(L119*-0.16,-1)</f>
        <v>0</v>
      </c>
      <c r="M120" s="839">
        <f>+ROUND(M119*-0.16,-1)</f>
        <v>0</v>
      </c>
      <c r="N120" s="839">
        <f>+ROUND(N119*-0.16,-1)</f>
        <v>0</v>
      </c>
      <c r="O120" s="839">
        <f t="shared" si="203"/>
        <v>0</v>
      </c>
      <c r="P120" s="839">
        <f>+ROUND(P119*-0.16,-1)</f>
        <v>0</v>
      </c>
      <c r="Q120" s="839">
        <f>+ROUND(Q119*-0.16,-1)</f>
        <v>0</v>
      </c>
      <c r="R120" s="839">
        <f>+ROUND(R119*-0.16,-1)</f>
        <v>0</v>
      </c>
      <c r="S120" s="839">
        <f t="shared" ref="S120:S121" si="349">SUM(P120:R120)</f>
        <v>0</v>
      </c>
      <c r="T120" s="838">
        <f t="shared" ref="T120:T121" si="350">+S120-O120</f>
        <v>0</v>
      </c>
      <c r="U120" s="839">
        <f>+ROUND(U119*-0.16,-1)</f>
        <v>0</v>
      </c>
      <c r="V120" s="839">
        <f>+ROUND(V119*-0.16,-1)</f>
        <v>0</v>
      </c>
      <c r="W120" s="839">
        <f>+ROUND(W119*-0.16,-1)</f>
        <v>0</v>
      </c>
      <c r="X120" s="839">
        <f t="shared" si="206"/>
        <v>0</v>
      </c>
      <c r="Y120" s="839">
        <f>+ROUND(Y119*-0.16,-1)</f>
        <v>0</v>
      </c>
      <c r="Z120" s="839">
        <f>+ROUND(Z119*-0.16,-1)</f>
        <v>0</v>
      </c>
      <c r="AA120" s="839">
        <f>+ROUND(AA119*-0.16,-1)</f>
        <v>0</v>
      </c>
      <c r="AB120" s="839">
        <f t="shared" ref="AB120:AB140" si="351">SUM(Y120:AA120)</f>
        <v>0</v>
      </c>
      <c r="AC120" s="838">
        <f t="shared" ref="AC120:AC159" si="352">+AB120-X120</f>
        <v>0</v>
      </c>
    </row>
    <row r="121" spans="1:29" s="863" customFormat="1">
      <c r="A121" s="867"/>
      <c r="B121" s="870" t="s">
        <v>225</v>
      </c>
      <c r="C121" s="840">
        <f t="shared" si="305"/>
        <v>0</v>
      </c>
      <c r="D121" s="838">
        <f t="shared" si="306"/>
        <v>0</v>
      </c>
      <c r="E121" s="838">
        <f t="shared" si="307"/>
        <v>0</v>
      </c>
      <c r="F121" s="838">
        <f t="shared" si="308"/>
        <v>0</v>
      </c>
      <c r="G121" s="838">
        <f t="shared" si="309"/>
        <v>0</v>
      </c>
      <c r="H121" s="838">
        <f t="shared" si="310"/>
        <v>0</v>
      </c>
      <c r="I121" s="838">
        <f t="shared" si="311"/>
        <v>0</v>
      </c>
      <c r="J121" s="838">
        <f t="shared" si="312"/>
        <v>0</v>
      </c>
      <c r="K121" s="838">
        <f t="shared" si="313"/>
        <v>0</v>
      </c>
      <c r="L121" s="839">
        <f>+L119+L120</f>
        <v>0</v>
      </c>
      <c r="M121" s="839">
        <f>+M119+M120</f>
        <v>0</v>
      </c>
      <c r="N121" s="839">
        <f>+N119+N120</f>
        <v>0</v>
      </c>
      <c r="O121" s="839">
        <f t="shared" si="203"/>
        <v>0</v>
      </c>
      <c r="P121" s="839">
        <f>+P119+P120</f>
        <v>0</v>
      </c>
      <c r="Q121" s="839">
        <f>+Q119+Q120</f>
        <v>0</v>
      </c>
      <c r="R121" s="839">
        <f>+R119+R120</f>
        <v>0</v>
      </c>
      <c r="S121" s="839">
        <f t="shared" si="349"/>
        <v>0</v>
      </c>
      <c r="T121" s="838">
        <f t="shared" si="350"/>
        <v>0</v>
      </c>
      <c r="U121" s="839">
        <f>+U119+U120</f>
        <v>0</v>
      </c>
      <c r="V121" s="839">
        <f>+V119+V120</f>
        <v>0</v>
      </c>
      <c r="W121" s="839">
        <f>+W119+W120</f>
        <v>0</v>
      </c>
      <c r="X121" s="839">
        <f t="shared" si="206"/>
        <v>0</v>
      </c>
      <c r="Y121" s="839">
        <f>+Y119+Y120</f>
        <v>0</v>
      </c>
      <c r="Z121" s="839">
        <f>+Z119+Z120</f>
        <v>0</v>
      </c>
      <c r="AA121" s="839">
        <f>+AA119+AA120</f>
        <v>0</v>
      </c>
      <c r="AB121" s="839">
        <f t="shared" si="351"/>
        <v>0</v>
      </c>
      <c r="AC121" s="838">
        <f t="shared" si="352"/>
        <v>0</v>
      </c>
    </row>
    <row r="122" spans="1:29">
      <c r="A122" s="867" t="s">
        <v>226</v>
      </c>
      <c r="B122" s="871"/>
      <c r="C122" s="840">
        <f t="shared" si="305"/>
        <v>0</v>
      </c>
      <c r="D122" s="838">
        <f t="shared" si="306"/>
        <v>0</v>
      </c>
      <c r="E122" s="838">
        <f t="shared" si="307"/>
        <v>0</v>
      </c>
      <c r="F122" s="838">
        <f t="shared" si="308"/>
        <v>0</v>
      </c>
      <c r="G122" s="838">
        <f t="shared" si="309"/>
        <v>0</v>
      </c>
      <c r="H122" s="838">
        <f t="shared" si="310"/>
        <v>0</v>
      </c>
      <c r="I122" s="838">
        <f t="shared" si="311"/>
        <v>0</v>
      </c>
      <c r="J122" s="838">
        <f t="shared" si="312"/>
        <v>0</v>
      </c>
      <c r="K122" s="838">
        <f t="shared" si="313"/>
        <v>0</v>
      </c>
      <c r="L122" s="845">
        <f>+L8</f>
        <v>0</v>
      </c>
      <c r="M122" s="845">
        <f>+M8</f>
        <v>0</v>
      </c>
      <c r="N122" s="845">
        <f>+N8</f>
        <v>0</v>
      </c>
      <c r="O122" s="839">
        <f t="shared" si="203"/>
        <v>0</v>
      </c>
      <c r="P122" s="845">
        <f>+P8</f>
        <v>0</v>
      </c>
      <c r="Q122" s="845">
        <f>+Q8</f>
        <v>0</v>
      </c>
      <c r="R122" s="845">
        <f>+R8</f>
        <v>0</v>
      </c>
      <c r="S122" s="839">
        <f t="shared" si="231"/>
        <v>0</v>
      </c>
      <c r="T122" s="838">
        <f t="shared" si="209"/>
        <v>0</v>
      </c>
      <c r="U122" s="845">
        <f>+U8</f>
        <v>0</v>
      </c>
      <c r="V122" s="845">
        <f>+V8</f>
        <v>0</v>
      </c>
      <c r="W122" s="845">
        <f>+W8</f>
        <v>0</v>
      </c>
      <c r="X122" s="839">
        <f t="shared" si="206"/>
        <v>0</v>
      </c>
      <c r="Y122" s="845">
        <f>+Y8</f>
        <v>0</v>
      </c>
      <c r="Z122" s="845">
        <f>+Z8</f>
        <v>0</v>
      </c>
      <c r="AA122" s="845">
        <f>+AA8</f>
        <v>0</v>
      </c>
      <c r="AB122" s="839">
        <f t="shared" si="351"/>
        <v>0</v>
      </c>
      <c r="AC122" s="838">
        <f t="shared" si="352"/>
        <v>0</v>
      </c>
    </row>
    <row r="123" spans="1:29">
      <c r="A123" s="867" t="s">
        <v>227</v>
      </c>
      <c r="B123" s="843"/>
      <c r="C123" s="840">
        <f t="shared" si="305"/>
        <v>0</v>
      </c>
      <c r="D123" s="838">
        <f t="shared" si="306"/>
        <v>0</v>
      </c>
      <c r="E123" s="838">
        <f t="shared" si="307"/>
        <v>0</v>
      </c>
      <c r="F123" s="838">
        <f t="shared" si="308"/>
        <v>0</v>
      </c>
      <c r="G123" s="838">
        <f t="shared" si="309"/>
        <v>0</v>
      </c>
      <c r="H123" s="838">
        <f t="shared" si="310"/>
        <v>0</v>
      </c>
      <c r="I123" s="838">
        <f t="shared" si="311"/>
        <v>0</v>
      </c>
      <c r="J123" s="838">
        <f t="shared" si="312"/>
        <v>0</v>
      </c>
      <c r="K123" s="838">
        <f t="shared" si="313"/>
        <v>0</v>
      </c>
      <c r="L123" s="845">
        <f>+L12+L15+L19+L24+L34+L38+L41+L50+L53+L60+L63+L66+L69+L72+L75+L78+L81+L84+L87+L90+L93+L96+L99+L102+L105+L108+L115+L120+L27+L111</f>
        <v>0</v>
      </c>
      <c r="M123" s="845">
        <f>+M12+M15+M19+M24+M34+M38+M41+M50+M53+M60+M63+M66+M69+M72+M75+M78+M81+M84+M87+M90+M93+M96+M99+M102+M105+M108+M115+M120+M27+M111</f>
        <v>0</v>
      </c>
      <c r="N123" s="845">
        <f>+N12+N15+N19+N24+N34+N38+N41+N50+N53+N60+N63+N66+N69+N72+N75+N78+N81+N84+N87+N90+N93+N96+N99+N102+N105+N108+N115+N120+N27+N111</f>
        <v>0</v>
      </c>
      <c r="O123" s="839">
        <f t="shared" si="203"/>
        <v>0</v>
      </c>
      <c r="P123" s="845">
        <f>+P12+P15+P19+P24+P34+P38+P41+P50+P53+P60+P63+P66+P69+P72+P75+P78+P81+P84+P87+P90+P93+P96+P99+P102+P105+P108+P115+P120+P27+P111</f>
        <v>0</v>
      </c>
      <c r="Q123" s="845">
        <f>+Q12+Q15+Q19+Q24+Q34+Q38+Q41+Q50+Q53+Q60+Q63+Q66+Q69+Q72+Q75+Q78+Q81+Q84+Q87+Q90+Q93+Q96+Q99+Q102+Q105+Q108+Q115+Q120+Q27+Q111</f>
        <v>0</v>
      </c>
      <c r="R123" s="845">
        <f>+R12+R15+R19+R24+R34+R38+R41+R50+R53+R60+R63+R66+R69+R72+R75+R78+R81+R84+R87+R90+R93+R96+R99+R102+R105+R108+R115+R120+R27+R111</f>
        <v>0</v>
      </c>
      <c r="S123" s="839">
        <f t="shared" si="231"/>
        <v>0</v>
      </c>
      <c r="T123" s="838">
        <f t="shared" si="209"/>
        <v>0</v>
      </c>
      <c r="U123" s="845">
        <f>+U12+U15+U19+U24+U34+U38+U41+U50+U53+U60+U63+U66+U69+U72+U75+U78+U81+U84+U87+U90+U93+U96+U99+U102+U105+U108+U115+U120+U27+U111</f>
        <v>0</v>
      </c>
      <c r="V123" s="845">
        <f>+V12+V15+V19+V24+V34+V38+V41+V50+V53+V60+V63+V66+V69+V72+V75+V78+V81+V84+V87+V90+V93+V96+V99+V102+V105+V108+V115+V120+V27+V111</f>
        <v>0</v>
      </c>
      <c r="W123" s="845">
        <f>+W12+W15+W19+W24+W34+W38+W41+W50+W53+W60+W63+W66+W69+W72+W75+W78+W81+W84+W87+W90+W93+W96+W99+W102+W105+W108+W115+W120+W27+W111</f>
        <v>0</v>
      </c>
      <c r="X123" s="839">
        <f t="shared" si="206"/>
        <v>0</v>
      </c>
      <c r="Y123" s="845">
        <f>+Y12+Y15+Y19+Y24+Y34+Y38+Y41+Y50+Y53+Y60+Y63+Y66+Y69+Y72+Y75+Y78+Y81+Y84+Y87+Y90+Y93+Y96+Y99+Y102+Y105+Y108+Y115+Y120+Y27+Y111</f>
        <v>0</v>
      </c>
      <c r="Z123" s="845">
        <f>+Z12+Z15+Z19+Z24+Z34+Z38+Z41+Z50+Z53+Z60+Z63+Z66+Z69+Z72+Z75+Z78+Z81+Z84+Z87+Z90+Z93+Z96+Z99+Z102+Z105+Z108+Z115+Z120+Z27+Z111</f>
        <v>0</v>
      </c>
      <c r="AA123" s="845">
        <f>+AA12+AA15+AA19+AA24+AA34+AA38+AA41+AA50+AA53+AA60+AA63+AA66+AA69+AA72+AA75+AA78+AA81+AA84+AA87+AA90+AA93+AA96+AA99+AA102+AA105+AA108+AA115+AA120+AA27+AA111</f>
        <v>0</v>
      </c>
      <c r="AB123" s="839">
        <f t="shared" si="351"/>
        <v>0</v>
      </c>
      <c r="AC123" s="838">
        <f t="shared" si="352"/>
        <v>0</v>
      </c>
    </row>
    <row r="124" spans="1:29">
      <c r="A124" s="867" t="s">
        <v>228</v>
      </c>
      <c r="B124" s="843"/>
      <c r="C124" s="840">
        <f t="shared" si="305"/>
        <v>0</v>
      </c>
      <c r="D124" s="838">
        <f t="shared" si="306"/>
        <v>0</v>
      </c>
      <c r="E124" s="838">
        <f t="shared" si="307"/>
        <v>0</v>
      </c>
      <c r="F124" s="838">
        <f t="shared" si="308"/>
        <v>0</v>
      </c>
      <c r="G124" s="838">
        <f t="shared" si="309"/>
        <v>0</v>
      </c>
      <c r="H124" s="838">
        <f t="shared" si="310"/>
        <v>0</v>
      </c>
      <c r="I124" s="838">
        <f t="shared" si="311"/>
        <v>0</v>
      </c>
      <c r="J124" s="838">
        <f t="shared" si="312"/>
        <v>0</v>
      </c>
      <c r="K124" s="838">
        <f t="shared" si="313"/>
        <v>0</v>
      </c>
      <c r="L124" s="845">
        <f>+L13+L16+L20+L25+L29+L35+L39+L42+L51+L54+L61+L64+L67+L70+L73+L76+L79+L82+L85+L88+L91+L94+L97+L100+L103+L106+L109+L116+L28+L112+L121+L118</f>
        <v>0</v>
      </c>
      <c r="M124" s="845">
        <f>+M13+M16+M20+M25+M29+M35+M39+M42+M51+M54+M61+M64+M67+M70+M73+M76+M79+M82+M85+M88+M91+M94+M97+M100+M103+M106+M109+M116+M28+M112+M121+M118</f>
        <v>0</v>
      </c>
      <c r="N124" s="845">
        <f>+N13+N16+N20+N25+N29+N35+N39+N42+N51+N54+N61+N64+N67+N70+N73+N76+N79+N82+N85+N88+N91+N94+N97+N100+N103+N106+N109+N116+N28+N112+N121+N118</f>
        <v>0</v>
      </c>
      <c r="O124" s="839">
        <f t="shared" si="203"/>
        <v>0</v>
      </c>
      <c r="P124" s="845">
        <f>+P13+P16+P20+P25+P29+P35+P39+P42+P51+P54+P61+P64+P67+P70+P73+P76+P79+P82+P85+P88+P91+P94+P97+P100+P103+P106+P109+P116+P28+P112+P121+P118</f>
        <v>0</v>
      </c>
      <c r="Q124" s="845">
        <f>+Q13+Q16+Q20+Q25+Q29+Q35+Q39+Q42+Q51+Q54+Q61+Q64+Q67+Q70+Q73+Q76+Q79+Q82+Q85+Q88+Q91+Q94+Q97+Q100+Q103+Q106+Q109+Q116+Q28+Q112+Q121+Q118</f>
        <v>0</v>
      </c>
      <c r="R124" s="845">
        <f>+R13+R16+R20+R25+R29+R35+R39+R42+R51+R54+R61+R64+R67+R70+R73+R76+R79+R82+R85+R88+R91+R94+R97+R100+R103+R106+R109+R116+R28+R112+R121+R118</f>
        <v>0</v>
      </c>
      <c r="S124" s="839">
        <f t="shared" si="231"/>
        <v>0</v>
      </c>
      <c r="T124" s="838">
        <f t="shared" si="209"/>
        <v>0</v>
      </c>
      <c r="U124" s="845">
        <f>+U13+U16+U20+U25+U29+U35+U39+U42+U51+U54+U61+U64+U67+U70+U73+U76+U79+U82+U85+U88+U91+U94+U97+U100+U103+U106+U109+U116+U28+U112+U121+U118</f>
        <v>0</v>
      </c>
      <c r="V124" s="845">
        <f>+V13+V16+V20+V25+V29+V35+V39+V42+V51+V54+V61+V64+V67+V70+V73+V76+V79+V82+V85+V88+V91+V94+V97+V100+V103+V106+V109+V116+V28+V112+V121+V118</f>
        <v>0</v>
      </c>
      <c r="W124" s="845">
        <f>+W13+W16+W20+W25+W29+W35+W39+W42+W51+W54+W61+W64+W67+W70+W73+W76+W79+W82+W85+W88+W91+W94+W97+W100+W103+W106+W109+W116+W28+W112+W121+W118</f>
        <v>0</v>
      </c>
      <c r="X124" s="839">
        <f t="shared" si="206"/>
        <v>0</v>
      </c>
      <c r="Y124" s="845">
        <f>+Y13+Y16+Y20+Y25+Y29+Y35+Y39+Y42+Y51+Y54+Y61+Y64+Y67+Y70+Y73+Y76+Y79+Y82+Y85+Y88+Y91+Y94+Y97+Y100+Y103+Y106+Y109+Y116+Y28+Y112+Y121+Y118</f>
        <v>0</v>
      </c>
      <c r="Z124" s="845">
        <f>+Z13+Z16+Z20+Z25+Z29+Z35+Z39+Z42+Z51+Z54+Z61+Z64+Z67+Z70+Z73+Z76+Z79+Z82+Z85+Z88+Z91+Z94+Z97+Z100+Z103+Z106+Z109+Z116+Z28+Z112+Z121+Z118</f>
        <v>0</v>
      </c>
      <c r="AA124" s="845">
        <f>+AA13+AA16+AA20+AA25+AA29+AA35+AA39+AA42+AA51+AA54+AA61+AA64+AA67+AA70+AA73+AA76+AA79+AA82+AA85+AA88+AA91+AA94+AA97+AA100+AA103+AA106+AA109+AA116+AA28+AA112+AA121+AA118</f>
        <v>0</v>
      </c>
      <c r="AB124" s="839">
        <f t="shared" si="351"/>
        <v>0</v>
      </c>
      <c r="AC124" s="838">
        <f t="shared" si="352"/>
        <v>0</v>
      </c>
    </row>
    <row r="125" spans="1:29">
      <c r="A125" s="872">
        <v>2</v>
      </c>
      <c r="B125" s="843" t="s">
        <v>281</v>
      </c>
      <c r="C125" s="840">
        <f t="shared" si="305"/>
        <v>0</v>
      </c>
      <c r="D125" s="838">
        <f t="shared" si="306"/>
        <v>0</v>
      </c>
      <c r="E125" s="838">
        <f t="shared" si="307"/>
        <v>0</v>
      </c>
      <c r="F125" s="838">
        <f t="shared" si="308"/>
        <v>0</v>
      </c>
      <c r="G125" s="838">
        <f t="shared" si="309"/>
        <v>0</v>
      </c>
      <c r="H125" s="838">
        <f t="shared" si="310"/>
        <v>0</v>
      </c>
      <c r="I125" s="838">
        <f t="shared" si="311"/>
        <v>0</v>
      </c>
      <c r="J125" s="838">
        <f t="shared" si="312"/>
        <v>0</v>
      </c>
      <c r="K125" s="838">
        <f t="shared" si="313"/>
        <v>0</v>
      </c>
      <c r="L125" s="848"/>
      <c r="M125" s="848"/>
      <c r="N125" s="848"/>
      <c r="O125" s="839">
        <f t="shared" si="203"/>
        <v>0</v>
      </c>
      <c r="P125" s="848"/>
      <c r="Q125" s="848"/>
      <c r="R125" s="848"/>
      <c r="S125" s="839">
        <f t="shared" si="231"/>
        <v>0</v>
      </c>
      <c r="T125" s="838">
        <f t="shared" si="209"/>
        <v>0</v>
      </c>
      <c r="U125" s="848"/>
      <c r="V125" s="848"/>
      <c r="W125" s="848"/>
      <c r="X125" s="839">
        <f t="shared" si="206"/>
        <v>0</v>
      </c>
      <c r="Y125" s="848"/>
      <c r="Z125" s="848"/>
      <c r="AA125" s="848"/>
      <c r="AB125" s="839">
        <f t="shared" si="351"/>
        <v>0</v>
      </c>
      <c r="AC125" s="838">
        <f t="shared" si="352"/>
        <v>0</v>
      </c>
    </row>
    <row r="126" spans="1:29">
      <c r="A126" s="867"/>
      <c r="B126" s="850" t="s">
        <v>29</v>
      </c>
      <c r="C126" s="840">
        <f t="shared" si="305"/>
        <v>0</v>
      </c>
      <c r="D126" s="838">
        <f t="shared" si="306"/>
        <v>0</v>
      </c>
      <c r="E126" s="838">
        <f t="shared" si="307"/>
        <v>0</v>
      </c>
      <c r="F126" s="838">
        <f t="shared" si="308"/>
        <v>0</v>
      </c>
      <c r="G126" s="838">
        <f t="shared" si="309"/>
        <v>0</v>
      </c>
      <c r="H126" s="838">
        <f t="shared" si="310"/>
        <v>0</v>
      </c>
      <c r="I126" s="838">
        <f t="shared" si="311"/>
        <v>0</v>
      </c>
      <c r="J126" s="838">
        <f t="shared" si="312"/>
        <v>0</v>
      </c>
      <c r="K126" s="838">
        <f t="shared" si="313"/>
        <v>0</v>
      </c>
      <c r="L126" s="839">
        <f>+ROUND(L125*-0.1,-1)</f>
        <v>0</v>
      </c>
      <c r="M126" s="839">
        <f>+ROUND(M125*-0.1,-1)</f>
        <v>0</v>
      </c>
      <c r="N126" s="839">
        <f>+ROUND(N125*-0.1,-1)</f>
        <v>0</v>
      </c>
      <c r="O126" s="839">
        <f t="shared" si="203"/>
        <v>0</v>
      </c>
      <c r="P126" s="839">
        <f>+ROUND(P125*-0.1,-1)</f>
        <v>0</v>
      </c>
      <c r="Q126" s="839">
        <f>+ROUND(Q125*-0.1,-1)</f>
        <v>0</v>
      </c>
      <c r="R126" s="839">
        <f>+ROUND(R125*-0.1,-1)</f>
        <v>0</v>
      </c>
      <c r="S126" s="839">
        <f t="shared" si="231"/>
        <v>0</v>
      </c>
      <c r="T126" s="838">
        <f t="shared" si="209"/>
        <v>0</v>
      </c>
      <c r="U126" s="839">
        <f>+ROUND(U125*-0.1,-1)</f>
        <v>0</v>
      </c>
      <c r="V126" s="839">
        <f>+ROUND(V125*-0.1,-1)</f>
        <v>0</v>
      </c>
      <c r="W126" s="839">
        <f>+ROUND(W125*-0.1,-1)</f>
        <v>0</v>
      </c>
      <c r="X126" s="839">
        <f t="shared" si="206"/>
        <v>0</v>
      </c>
      <c r="Y126" s="839">
        <f>+ROUND(Y125*-0.1,-1)</f>
        <v>0</v>
      </c>
      <c r="Z126" s="839">
        <f>+ROUND(Z125*-0.1,-1)</f>
        <v>0</v>
      </c>
      <c r="AA126" s="839">
        <f>+ROUND(AA125*-0.1,-1)</f>
        <v>0</v>
      </c>
      <c r="AB126" s="839">
        <f t="shared" si="351"/>
        <v>0</v>
      </c>
      <c r="AC126" s="838">
        <f t="shared" si="352"/>
        <v>0</v>
      </c>
    </row>
    <row r="127" spans="1:29">
      <c r="A127" s="867"/>
      <c r="B127" s="850" t="s">
        <v>30</v>
      </c>
      <c r="C127" s="840">
        <f t="shared" si="305"/>
        <v>0</v>
      </c>
      <c r="D127" s="838">
        <f t="shared" si="306"/>
        <v>0</v>
      </c>
      <c r="E127" s="838">
        <f t="shared" si="307"/>
        <v>0</v>
      </c>
      <c r="F127" s="838">
        <f t="shared" si="308"/>
        <v>0</v>
      </c>
      <c r="G127" s="838">
        <f t="shared" si="309"/>
        <v>0</v>
      </c>
      <c r="H127" s="838">
        <f t="shared" si="310"/>
        <v>0</v>
      </c>
      <c r="I127" s="838">
        <f t="shared" si="311"/>
        <v>0</v>
      </c>
      <c r="J127" s="838">
        <f t="shared" si="312"/>
        <v>0</v>
      </c>
      <c r="K127" s="838">
        <f t="shared" si="313"/>
        <v>0</v>
      </c>
      <c r="L127" s="839">
        <f t="shared" ref="L127" si="353">+L125+L126</f>
        <v>0</v>
      </c>
      <c r="M127" s="839">
        <f t="shared" ref="M127:N127" si="354">+M125+M126</f>
        <v>0</v>
      </c>
      <c r="N127" s="839">
        <f t="shared" si="354"/>
        <v>0</v>
      </c>
      <c r="O127" s="839">
        <f t="shared" si="203"/>
        <v>0</v>
      </c>
      <c r="P127" s="839">
        <f t="shared" ref="P127:R127" si="355">+P125+P126</f>
        <v>0</v>
      </c>
      <c r="Q127" s="839">
        <f t="shared" si="355"/>
        <v>0</v>
      </c>
      <c r="R127" s="839">
        <f t="shared" si="355"/>
        <v>0</v>
      </c>
      <c r="S127" s="839">
        <f t="shared" si="231"/>
        <v>0</v>
      </c>
      <c r="T127" s="838">
        <f t="shared" si="209"/>
        <v>0</v>
      </c>
      <c r="U127" s="839">
        <f t="shared" ref="U127:W127" si="356">+U125+U126</f>
        <v>0</v>
      </c>
      <c r="V127" s="839">
        <f t="shared" si="356"/>
        <v>0</v>
      </c>
      <c r="W127" s="839">
        <f t="shared" si="356"/>
        <v>0</v>
      </c>
      <c r="X127" s="839">
        <f t="shared" si="206"/>
        <v>0</v>
      </c>
      <c r="Y127" s="839">
        <f t="shared" ref="Y127:AA127" si="357">+Y125+Y126</f>
        <v>0</v>
      </c>
      <c r="Z127" s="839">
        <f t="shared" si="357"/>
        <v>0</v>
      </c>
      <c r="AA127" s="839">
        <f t="shared" si="357"/>
        <v>0</v>
      </c>
      <c r="AB127" s="839">
        <f t="shared" si="351"/>
        <v>0</v>
      </c>
      <c r="AC127" s="838">
        <f t="shared" si="352"/>
        <v>0</v>
      </c>
    </row>
    <row r="128" spans="1:29">
      <c r="A128" s="872">
        <v>3</v>
      </c>
      <c r="B128" s="843" t="s">
        <v>461</v>
      </c>
      <c r="C128" s="840">
        <f t="shared" si="305"/>
        <v>0</v>
      </c>
      <c r="D128" s="838">
        <f t="shared" si="306"/>
        <v>0</v>
      </c>
      <c r="E128" s="838">
        <f t="shared" si="307"/>
        <v>0</v>
      </c>
      <c r="F128" s="838">
        <f t="shared" si="308"/>
        <v>0</v>
      </c>
      <c r="G128" s="838">
        <f t="shared" si="309"/>
        <v>0</v>
      </c>
      <c r="H128" s="838">
        <f t="shared" si="310"/>
        <v>0</v>
      </c>
      <c r="I128" s="838">
        <f t="shared" si="311"/>
        <v>0</v>
      </c>
      <c r="J128" s="838">
        <f t="shared" si="312"/>
        <v>0</v>
      </c>
      <c r="K128" s="838">
        <f t="shared" si="313"/>
        <v>0</v>
      </c>
      <c r="L128" s="848"/>
      <c r="M128" s="848"/>
      <c r="N128" s="848"/>
      <c r="O128" s="839">
        <f t="shared" si="203"/>
        <v>0</v>
      </c>
      <c r="P128" s="848"/>
      <c r="Q128" s="848"/>
      <c r="R128" s="848"/>
      <c r="S128" s="839">
        <f t="shared" si="231"/>
        <v>0</v>
      </c>
      <c r="T128" s="838">
        <f t="shared" si="209"/>
        <v>0</v>
      </c>
      <c r="U128" s="848"/>
      <c r="V128" s="848"/>
      <c r="W128" s="848"/>
      <c r="X128" s="839">
        <f t="shared" si="206"/>
        <v>0</v>
      </c>
      <c r="Y128" s="848"/>
      <c r="Z128" s="848"/>
      <c r="AA128" s="848"/>
      <c r="AB128" s="839">
        <f t="shared" si="351"/>
        <v>0</v>
      </c>
      <c r="AC128" s="838">
        <f t="shared" si="352"/>
        <v>0</v>
      </c>
    </row>
    <row r="129" spans="1:29">
      <c r="A129" s="867"/>
      <c r="B129" s="850" t="s">
        <v>29</v>
      </c>
      <c r="C129" s="840">
        <f t="shared" si="305"/>
        <v>0</v>
      </c>
      <c r="D129" s="838">
        <f t="shared" si="306"/>
        <v>0</v>
      </c>
      <c r="E129" s="838">
        <f t="shared" si="307"/>
        <v>0</v>
      </c>
      <c r="F129" s="838">
        <f t="shared" si="308"/>
        <v>0</v>
      </c>
      <c r="G129" s="838">
        <f t="shared" si="309"/>
        <v>0</v>
      </c>
      <c r="H129" s="838">
        <f t="shared" si="310"/>
        <v>0</v>
      </c>
      <c r="I129" s="838">
        <f t="shared" si="311"/>
        <v>0</v>
      </c>
      <c r="J129" s="838">
        <f t="shared" si="312"/>
        <v>0</v>
      </c>
      <c r="K129" s="838">
        <f t="shared" si="313"/>
        <v>0</v>
      </c>
      <c r="L129" s="839">
        <f t="shared" ref="L129" si="358">+ROUND(L128*-0.1,-1)</f>
        <v>0</v>
      </c>
      <c r="M129" s="839">
        <f t="shared" ref="M129:N129" si="359">+ROUND(M128*-0.1,-1)</f>
        <v>0</v>
      </c>
      <c r="N129" s="839">
        <f t="shared" si="359"/>
        <v>0</v>
      </c>
      <c r="O129" s="839">
        <f t="shared" si="203"/>
        <v>0</v>
      </c>
      <c r="P129" s="839">
        <f t="shared" ref="P129:R129" si="360">+ROUND(P128*-0.1,-1)</f>
        <v>0</v>
      </c>
      <c r="Q129" s="839">
        <f t="shared" si="360"/>
        <v>0</v>
      </c>
      <c r="R129" s="839">
        <f t="shared" si="360"/>
        <v>0</v>
      </c>
      <c r="S129" s="839">
        <f t="shared" si="231"/>
        <v>0</v>
      </c>
      <c r="T129" s="838">
        <f t="shared" si="209"/>
        <v>0</v>
      </c>
      <c r="U129" s="839">
        <f t="shared" ref="U129:W129" si="361">+ROUND(U128*-0.1,-1)</f>
        <v>0</v>
      </c>
      <c r="V129" s="839">
        <f t="shared" si="361"/>
        <v>0</v>
      </c>
      <c r="W129" s="839">
        <f t="shared" si="361"/>
        <v>0</v>
      </c>
      <c r="X129" s="839">
        <f t="shared" si="206"/>
        <v>0</v>
      </c>
      <c r="Y129" s="839">
        <f t="shared" ref="Y129:AA129" si="362">+ROUND(Y128*-0.1,-1)</f>
        <v>0</v>
      </c>
      <c r="Z129" s="839">
        <f t="shared" si="362"/>
        <v>0</v>
      </c>
      <c r="AA129" s="839">
        <f t="shared" si="362"/>
        <v>0</v>
      </c>
      <c r="AB129" s="839">
        <f t="shared" si="351"/>
        <v>0</v>
      </c>
      <c r="AC129" s="838">
        <f t="shared" si="352"/>
        <v>0</v>
      </c>
    </row>
    <row r="130" spans="1:29">
      <c r="A130" s="867"/>
      <c r="B130" s="850" t="s">
        <v>30</v>
      </c>
      <c r="C130" s="840">
        <f t="shared" si="305"/>
        <v>0</v>
      </c>
      <c r="D130" s="838">
        <f t="shared" si="306"/>
        <v>0</v>
      </c>
      <c r="E130" s="838">
        <f t="shared" si="307"/>
        <v>0</v>
      </c>
      <c r="F130" s="838">
        <f t="shared" si="308"/>
        <v>0</v>
      </c>
      <c r="G130" s="838">
        <f t="shared" si="309"/>
        <v>0</v>
      </c>
      <c r="H130" s="838">
        <f t="shared" si="310"/>
        <v>0</v>
      </c>
      <c r="I130" s="838">
        <f t="shared" si="311"/>
        <v>0</v>
      </c>
      <c r="J130" s="838">
        <f t="shared" si="312"/>
        <v>0</v>
      </c>
      <c r="K130" s="838">
        <f t="shared" si="313"/>
        <v>0</v>
      </c>
      <c r="L130" s="839">
        <f t="shared" ref="L130" si="363">+L128+L129</f>
        <v>0</v>
      </c>
      <c r="M130" s="839">
        <f t="shared" ref="M130:N130" si="364">+M128+M129</f>
        <v>0</v>
      </c>
      <c r="N130" s="839">
        <f t="shared" si="364"/>
        <v>0</v>
      </c>
      <c r="O130" s="839">
        <f t="shared" si="203"/>
        <v>0</v>
      </c>
      <c r="P130" s="839">
        <f t="shared" ref="P130:R130" si="365">+P128+P129</f>
        <v>0</v>
      </c>
      <c r="Q130" s="839">
        <f t="shared" si="365"/>
        <v>0</v>
      </c>
      <c r="R130" s="839">
        <f t="shared" si="365"/>
        <v>0</v>
      </c>
      <c r="S130" s="839">
        <f t="shared" si="231"/>
        <v>0</v>
      </c>
      <c r="T130" s="838">
        <f t="shared" si="209"/>
        <v>0</v>
      </c>
      <c r="U130" s="839">
        <f t="shared" ref="U130:W130" si="366">+U128+U129</f>
        <v>0</v>
      </c>
      <c r="V130" s="839">
        <f t="shared" si="366"/>
        <v>0</v>
      </c>
      <c r="W130" s="839">
        <f t="shared" si="366"/>
        <v>0</v>
      </c>
      <c r="X130" s="839">
        <f t="shared" si="206"/>
        <v>0</v>
      </c>
      <c r="Y130" s="839">
        <f t="shared" ref="Y130:AA130" si="367">+Y128+Y129</f>
        <v>0</v>
      </c>
      <c r="Z130" s="839">
        <f t="shared" si="367"/>
        <v>0</v>
      </c>
      <c r="AA130" s="839">
        <f t="shared" si="367"/>
        <v>0</v>
      </c>
      <c r="AB130" s="839">
        <f t="shared" si="351"/>
        <v>0</v>
      </c>
      <c r="AC130" s="838">
        <f t="shared" si="352"/>
        <v>0</v>
      </c>
    </row>
    <row r="131" spans="1:29">
      <c r="A131" s="872">
        <v>4</v>
      </c>
      <c r="B131" s="873" t="s">
        <v>283</v>
      </c>
      <c r="C131" s="840">
        <f t="shared" si="305"/>
        <v>0</v>
      </c>
      <c r="D131" s="838">
        <f t="shared" si="306"/>
        <v>0</v>
      </c>
      <c r="E131" s="838">
        <f t="shared" si="307"/>
        <v>0</v>
      </c>
      <c r="F131" s="838">
        <f t="shared" si="308"/>
        <v>0</v>
      </c>
      <c r="G131" s="838">
        <f t="shared" si="309"/>
        <v>0</v>
      </c>
      <c r="H131" s="838">
        <f t="shared" si="310"/>
        <v>0</v>
      </c>
      <c r="I131" s="838">
        <f t="shared" si="311"/>
        <v>0</v>
      </c>
      <c r="J131" s="838">
        <f t="shared" si="312"/>
        <v>0</v>
      </c>
      <c r="K131" s="838">
        <f t="shared" si="313"/>
        <v>0</v>
      </c>
      <c r="L131" s="848"/>
      <c r="M131" s="848"/>
      <c r="N131" s="848"/>
      <c r="O131" s="839">
        <f t="shared" si="203"/>
        <v>0</v>
      </c>
      <c r="P131" s="848"/>
      <c r="Q131" s="848"/>
      <c r="R131" s="848"/>
      <c r="S131" s="839">
        <f t="shared" si="231"/>
        <v>0</v>
      </c>
      <c r="T131" s="838">
        <f t="shared" si="209"/>
        <v>0</v>
      </c>
      <c r="U131" s="848"/>
      <c r="V131" s="848"/>
      <c r="W131" s="848"/>
      <c r="X131" s="839">
        <f t="shared" si="206"/>
        <v>0</v>
      </c>
      <c r="Y131" s="848"/>
      <c r="Z131" s="848"/>
      <c r="AA131" s="848"/>
      <c r="AB131" s="839">
        <f t="shared" si="351"/>
        <v>0</v>
      </c>
      <c r="AC131" s="838">
        <f t="shared" si="352"/>
        <v>0</v>
      </c>
    </row>
    <row r="132" spans="1:29">
      <c r="A132" s="867"/>
      <c r="B132" s="850" t="s">
        <v>29</v>
      </c>
      <c r="C132" s="840">
        <f t="shared" si="305"/>
        <v>0</v>
      </c>
      <c r="D132" s="838">
        <f t="shared" si="306"/>
        <v>0</v>
      </c>
      <c r="E132" s="838">
        <f t="shared" si="307"/>
        <v>0</v>
      </c>
      <c r="F132" s="838">
        <f t="shared" si="308"/>
        <v>0</v>
      </c>
      <c r="G132" s="838">
        <f t="shared" si="309"/>
        <v>0</v>
      </c>
      <c r="H132" s="838">
        <f t="shared" si="310"/>
        <v>0</v>
      </c>
      <c r="I132" s="838">
        <f t="shared" si="311"/>
        <v>0</v>
      </c>
      <c r="J132" s="838">
        <f t="shared" si="312"/>
        <v>0</v>
      </c>
      <c r="K132" s="838">
        <f t="shared" si="313"/>
        <v>0</v>
      </c>
      <c r="L132" s="839">
        <f t="shared" ref="L132" si="368">+ROUND(L131*-0.1,-1)</f>
        <v>0</v>
      </c>
      <c r="M132" s="839">
        <f t="shared" ref="M132:N132" si="369">+ROUND(M131*-0.1,-1)</f>
        <v>0</v>
      </c>
      <c r="N132" s="839">
        <f t="shared" si="369"/>
        <v>0</v>
      </c>
      <c r="O132" s="839">
        <f t="shared" si="203"/>
        <v>0</v>
      </c>
      <c r="P132" s="839">
        <f t="shared" ref="P132:R132" si="370">+ROUND(P131*-0.1,-1)</f>
        <v>0</v>
      </c>
      <c r="Q132" s="839">
        <f t="shared" si="370"/>
        <v>0</v>
      </c>
      <c r="R132" s="839">
        <f t="shared" si="370"/>
        <v>0</v>
      </c>
      <c r="S132" s="839">
        <f t="shared" si="231"/>
        <v>0</v>
      </c>
      <c r="T132" s="838">
        <f t="shared" si="209"/>
        <v>0</v>
      </c>
      <c r="U132" s="839">
        <f t="shared" ref="U132:W132" si="371">+ROUND(U131*-0.1,-1)</f>
        <v>0</v>
      </c>
      <c r="V132" s="839">
        <f t="shared" si="371"/>
        <v>0</v>
      </c>
      <c r="W132" s="839">
        <f t="shared" si="371"/>
        <v>0</v>
      </c>
      <c r="X132" s="839">
        <f t="shared" si="206"/>
        <v>0</v>
      </c>
      <c r="Y132" s="839">
        <f t="shared" ref="Y132:AA132" si="372">+ROUND(Y131*-0.1,-1)</f>
        <v>0</v>
      </c>
      <c r="Z132" s="839">
        <f t="shared" si="372"/>
        <v>0</v>
      </c>
      <c r="AA132" s="839">
        <f t="shared" si="372"/>
        <v>0</v>
      </c>
      <c r="AB132" s="839">
        <f t="shared" si="351"/>
        <v>0</v>
      </c>
      <c r="AC132" s="838">
        <f t="shared" si="352"/>
        <v>0</v>
      </c>
    </row>
    <row r="133" spans="1:29">
      <c r="A133" s="867"/>
      <c r="B133" s="850" t="s">
        <v>30</v>
      </c>
      <c r="C133" s="840">
        <f t="shared" si="305"/>
        <v>0</v>
      </c>
      <c r="D133" s="838">
        <f t="shared" si="306"/>
        <v>0</v>
      </c>
      <c r="E133" s="838">
        <f t="shared" si="307"/>
        <v>0</v>
      </c>
      <c r="F133" s="838">
        <f t="shared" si="308"/>
        <v>0</v>
      </c>
      <c r="G133" s="838">
        <f t="shared" si="309"/>
        <v>0</v>
      </c>
      <c r="H133" s="838">
        <f t="shared" si="310"/>
        <v>0</v>
      </c>
      <c r="I133" s="838">
        <f t="shared" si="311"/>
        <v>0</v>
      </c>
      <c r="J133" s="838">
        <f t="shared" si="312"/>
        <v>0</v>
      </c>
      <c r="K133" s="838">
        <f t="shared" si="313"/>
        <v>0</v>
      </c>
      <c r="L133" s="839">
        <f t="shared" ref="L133" si="373">+L131+L132</f>
        <v>0</v>
      </c>
      <c r="M133" s="839">
        <f t="shared" ref="M133:N133" si="374">+M131+M132</f>
        <v>0</v>
      </c>
      <c r="N133" s="839">
        <f t="shared" si="374"/>
        <v>0</v>
      </c>
      <c r="O133" s="839">
        <f t="shared" si="203"/>
        <v>0</v>
      </c>
      <c r="P133" s="839">
        <f t="shared" ref="P133:R133" si="375">+P131+P132</f>
        <v>0</v>
      </c>
      <c r="Q133" s="839">
        <f t="shared" si="375"/>
        <v>0</v>
      </c>
      <c r="R133" s="839">
        <f t="shared" si="375"/>
        <v>0</v>
      </c>
      <c r="S133" s="839">
        <f t="shared" si="231"/>
        <v>0</v>
      </c>
      <c r="T133" s="838">
        <f t="shared" si="209"/>
        <v>0</v>
      </c>
      <c r="U133" s="839">
        <f t="shared" ref="U133:W133" si="376">+U131+U132</f>
        <v>0</v>
      </c>
      <c r="V133" s="839">
        <f t="shared" si="376"/>
        <v>0</v>
      </c>
      <c r="W133" s="839">
        <f t="shared" si="376"/>
        <v>0</v>
      </c>
      <c r="X133" s="839">
        <f t="shared" si="206"/>
        <v>0</v>
      </c>
      <c r="Y133" s="839">
        <f t="shared" ref="Y133:AA133" si="377">+Y131+Y132</f>
        <v>0</v>
      </c>
      <c r="Z133" s="839">
        <f t="shared" si="377"/>
        <v>0</v>
      </c>
      <c r="AA133" s="839">
        <f t="shared" si="377"/>
        <v>0</v>
      </c>
      <c r="AB133" s="839">
        <f t="shared" si="351"/>
        <v>0</v>
      </c>
      <c r="AC133" s="838">
        <f t="shared" si="352"/>
        <v>0</v>
      </c>
    </row>
    <row r="134" spans="1:29">
      <c r="A134" s="846" t="s">
        <v>229</v>
      </c>
      <c r="B134" s="873"/>
      <c r="C134" s="840">
        <f t="shared" si="305"/>
        <v>0</v>
      </c>
      <c r="D134" s="838">
        <f t="shared" si="306"/>
        <v>0</v>
      </c>
      <c r="E134" s="838">
        <f t="shared" si="307"/>
        <v>0</v>
      </c>
      <c r="F134" s="838">
        <f t="shared" si="308"/>
        <v>0</v>
      </c>
      <c r="G134" s="838">
        <f t="shared" si="309"/>
        <v>0</v>
      </c>
      <c r="H134" s="838">
        <f t="shared" si="310"/>
        <v>0</v>
      </c>
      <c r="I134" s="838">
        <f t="shared" si="311"/>
        <v>0</v>
      </c>
      <c r="J134" s="838">
        <f t="shared" si="312"/>
        <v>0</v>
      </c>
      <c r="K134" s="838">
        <f t="shared" si="313"/>
        <v>0</v>
      </c>
      <c r="L134" s="845">
        <f t="shared" ref="L134" si="378">+L131+L128+L125+L122</f>
        <v>0</v>
      </c>
      <c r="M134" s="845">
        <f t="shared" ref="M134:N134" si="379">+M131+M128+M125+M122</f>
        <v>0</v>
      </c>
      <c r="N134" s="845">
        <f t="shared" si="379"/>
        <v>0</v>
      </c>
      <c r="O134" s="839">
        <f t="shared" si="203"/>
        <v>0</v>
      </c>
      <c r="P134" s="845">
        <f t="shared" ref="P134:R134" si="380">+P131+P128+P125+P122</f>
        <v>0</v>
      </c>
      <c r="Q134" s="845">
        <f t="shared" si="380"/>
        <v>0</v>
      </c>
      <c r="R134" s="845">
        <f t="shared" si="380"/>
        <v>0</v>
      </c>
      <c r="S134" s="839">
        <f t="shared" si="231"/>
        <v>0</v>
      </c>
      <c r="T134" s="838">
        <f t="shared" si="209"/>
        <v>0</v>
      </c>
      <c r="U134" s="845">
        <f t="shared" ref="U134:W134" si="381">+U131+U128+U125+U122</f>
        <v>0</v>
      </c>
      <c r="V134" s="845">
        <f t="shared" si="381"/>
        <v>0</v>
      </c>
      <c r="W134" s="845">
        <f t="shared" si="381"/>
        <v>0</v>
      </c>
      <c r="X134" s="839">
        <f t="shared" si="206"/>
        <v>0</v>
      </c>
      <c r="Y134" s="845">
        <f t="shared" ref="Y134:AA134" si="382">+Y131+Y128+Y125+Y122</f>
        <v>0</v>
      </c>
      <c r="Z134" s="845">
        <f t="shared" si="382"/>
        <v>0</v>
      </c>
      <c r="AA134" s="845">
        <f t="shared" si="382"/>
        <v>0</v>
      </c>
      <c r="AB134" s="839">
        <f t="shared" si="351"/>
        <v>0</v>
      </c>
      <c r="AC134" s="838">
        <f t="shared" si="352"/>
        <v>0</v>
      </c>
    </row>
    <row r="135" spans="1:29">
      <c r="A135" s="846"/>
      <c r="B135" s="850" t="s">
        <v>444</v>
      </c>
      <c r="C135" s="840">
        <f t="shared" ref="C135:K150" si="383">+L135+U135</f>
        <v>0</v>
      </c>
      <c r="D135" s="838">
        <f t="shared" ref="D135:D147" si="384">+M135+V135</f>
        <v>0</v>
      </c>
      <c r="E135" s="838">
        <f t="shared" ref="E135:E147" si="385">+N135+W135</f>
        <v>0</v>
      </c>
      <c r="F135" s="838">
        <f t="shared" ref="F135:F147" si="386">+O135+X135</f>
        <v>0</v>
      </c>
      <c r="G135" s="838">
        <f t="shared" ref="G135:G147" si="387">+P135+Y135</f>
        <v>0</v>
      </c>
      <c r="H135" s="838">
        <f t="shared" ref="H135:H147" si="388">+Q135+Z135</f>
        <v>0</v>
      </c>
      <c r="I135" s="838">
        <f t="shared" ref="I135:I147" si="389">+R135+AA135</f>
        <v>0</v>
      </c>
      <c r="J135" s="838">
        <f t="shared" ref="J135:J147" si="390">+S135+AB135</f>
        <v>0</v>
      </c>
      <c r="K135" s="838">
        <f t="shared" ref="K135:K147" si="391">+T135+AC135</f>
        <v>0</v>
      </c>
      <c r="L135" s="845">
        <f t="shared" ref="L135:L136" si="392">+L123+L126+L129+L132</f>
        <v>0</v>
      </c>
      <c r="M135" s="845">
        <f t="shared" ref="M135:N135" si="393">+M123+M126+M129+M132</f>
        <v>0</v>
      </c>
      <c r="N135" s="845">
        <f t="shared" si="393"/>
        <v>0</v>
      </c>
      <c r="O135" s="839">
        <f t="shared" si="203"/>
        <v>0</v>
      </c>
      <c r="P135" s="845">
        <f t="shared" ref="P135:R135" si="394">+P123+P126+P129+P132</f>
        <v>0</v>
      </c>
      <c r="Q135" s="845">
        <f t="shared" si="394"/>
        <v>0</v>
      </c>
      <c r="R135" s="845">
        <f t="shared" si="394"/>
        <v>0</v>
      </c>
      <c r="S135" s="839">
        <f t="shared" si="231"/>
        <v>0</v>
      </c>
      <c r="T135" s="838">
        <f t="shared" si="209"/>
        <v>0</v>
      </c>
      <c r="U135" s="845">
        <f t="shared" ref="U135:W135" si="395">+U123+U126+U129+U132</f>
        <v>0</v>
      </c>
      <c r="V135" s="845">
        <f t="shared" si="395"/>
        <v>0</v>
      </c>
      <c r="W135" s="845">
        <f t="shared" si="395"/>
        <v>0</v>
      </c>
      <c r="X135" s="839">
        <f t="shared" si="206"/>
        <v>0</v>
      </c>
      <c r="Y135" s="845">
        <f t="shared" ref="Y135:AA135" si="396">+Y123+Y126+Y129+Y132</f>
        <v>0</v>
      </c>
      <c r="Z135" s="845">
        <f t="shared" si="396"/>
        <v>0</v>
      </c>
      <c r="AA135" s="845">
        <f t="shared" si="396"/>
        <v>0</v>
      </c>
      <c r="AB135" s="839">
        <f t="shared" si="351"/>
        <v>0</v>
      </c>
      <c r="AC135" s="838">
        <f t="shared" si="352"/>
        <v>0</v>
      </c>
    </row>
    <row r="136" spans="1:29">
      <c r="A136" s="846"/>
      <c r="B136" s="850" t="s">
        <v>451</v>
      </c>
      <c r="C136" s="840">
        <f t="shared" si="383"/>
        <v>0</v>
      </c>
      <c r="D136" s="838">
        <f t="shared" si="384"/>
        <v>0</v>
      </c>
      <c r="E136" s="838">
        <f t="shared" si="385"/>
        <v>0</v>
      </c>
      <c r="F136" s="838">
        <f t="shared" si="386"/>
        <v>0</v>
      </c>
      <c r="G136" s="838">
        <f t="shared" si="387"/>
        <v>0</v>
      </c>
      <c r="H136" s="838">
        <f t="shared" si="388"/>
        <v>0</v>
      </c>
      <c r="I136" s="838">
        <f t="shared" si="389"/>
        <v>0</v>
      </c>
      <c r="J136" s="838">
        <f t="shared" si="390"/>
        <v>0</v>
      </c>
      <c r="K136" s="838">
        <f t="shared" si="391"/>
        <v>0</v>
      </c>
      <c r="L136" s="845">
        <f t="shared" si="392"/>
        <v>0</v>
      </c>
      <c r="M136" s="845">
        <f t="shared" ref="M136:N136" si="397">+M124+M127+M130+M133</f>
        <v>0</v>
      </c>
      <c r="N136" s="845">
        <f t="shared" si="397"/>
        <v>0</v>
      </c>
      <c r="O136" s="839">
        <f t="shared" si="203"/>
        <v>0</v>
      </c>
      <c r="P136" s="845">
        <f t="shared" ref="P136:R136" si="398">+P124+P127+P130+P133</f>
        <v>0</v>
      </c>
      <c r="Q136" s="845">
        <f t="shared" si="398"/>
        <v>0</v>
      </c>
      <c r="R136" s="845">
        <f t="shared" si="398"/>
        <v>0</v>
      </c>
      <c r="S136" s="839">
        <f t="shared" si="231"/>
        <v>0</v>
      </c>
      <c r="T136" s="838">
        <f t="shared" si="209"/>
        <v>0</v>
      </c>
      <c r="U136" s="845">
        <f t="shared" ref="U136:W136" si="399">+U124+U127+U130+U133</f>
        <v>0</v>
      </c>
      <c r="V136" s="845">
        <f t="shared" si="399"/>
        <v>0</v>
      </c>
      <c r="W136" s="845">
        <f t="shared" si="399"/>
        <v>0</v>
      </c>
      <c r="X136" s="839">
        <f t="shared" si="206"/>
        <v>0</v>
      </c>
      <c r="Y136" s="845">
        <f t="shared" ref="Y136:AA136" si="400">+Y124+Y127+Y130+Y133</f>
        <v>0</v>
      </c>
      <c r="Z136" s="845">
        <f t="shared" si="400"/>
        <v>0</v>
      </c>
      <c r="AA136" s="845">
        <f t="shared" si="400"/>
        <v>0</v>
      </c>
      <c r="AB136" s="839">
        <f t="shared" si="351"/>
        <v>0</v>
      </c>
      <c r="AC136" s="838">
        <f t="shared" si="352"/>
        <v>0</v>
      </c>
    </row>
    <row r="137" spans="1:29">
      <c r="A137" s="836" t="s">
        <v>31</v>
      </c>
      <c r="B137" s="837"/>
      <c r="C137" s="840">
        <f t="shared" si="383"/>
        <v>0</v>
      </c>
      <c r="D137" s="838">
        <f t="shared" si="384"/>
        <v>0</v>
      </c>
      <c r="E137" s="838">
        <f t="shared" si="385"/>
        <v>0</v>
      </c>
      <c r="F137" s="838">
        <f t="shared" si="386"/>
        <v>0</v>
      </c>
      <c r="G137" s="838">
        <f t="shared" si="387"/>
        <v>0</v>
      </c>
      <c r="H137" s="838">
        <f t="shared" si="388"/>
        <v>0</v>
      </c>
      <c r="I137" s="838">
        <f t="shared" si="389"/>
        <v>0</v>
      </c>
      <c r="J137" s="838">
        <f t="shared" si="390"/>
        <v>0</v>
      </c>
      <c r="K137" s="838">
        <f t="shared" si="391"/>
        <v>0</v>
      </c>
      <c r="L137" s="838">
        <f t="shared" ref="L137" si="401">+L138+L141+L143+L151+L142</f>
        <v>0</v>
      </c>
      <c r="M137" s="838">
        <f t="shared" ref="M137:N137" si="402">+M138+M141+M143+M151+M142</f>
        <v>0</v>
      </c>
      <c r="N137" s="838">
        <f t="shared" si="402"/>
        <v>0</v>
      </c>
      <c r="O137" s="839">
        <f t="shared" ref="O137:O159" si="403">SUM(L137:N137)</f>
        <v>0</v>
      </c>
      <c r="P137" s="838">
        <f t="shared" ref="P137:R137" si="404">+P138+P141+P143+P151+P142</f>
        <v>0</v>
      </c>
      <c r="Q137" s="838">
        <f t="shared" si="404"/>
        <v>0</v>
      </c>
      <c r="R137" s="838">
        <f t="shared" si="404"/>
        <v>0</v>
      </c>
      <c r="S137" s="839">
        <f t="shared" si="231"/>
        <v>0</v>
      </c>
      <c r="T137" s="838">
        <f t="shared" si="209"/>
        <v>0</v>
      </c>
      <c r="U137" s="838">
        <f t="shared" ref="U137:W137" si="405">+U138+U141+U143+U151+U142</f>
        <v>0</v>
      </c>
      <c r="V137" s="838">
        <f t="shared" si="405"/>
        <v>0</v>
      </c>
      <c r="W137" s="838">
        <f t="shared" si="405"/>
        <v>0</v>
      </c>
      <c r="X137" s="839">
        <f t="shared" ref="X137:X157" si="406">SUM(U137:W137)</f>
        <v>0</v>
      </c>
      <c r="Y137" s="838">
        <f t="shared" ref="Y137:AA137" si="407">+Y138+Y141+Y143+Y151+Y142</f>
        <v>0</v>
      </c>
      <c r="Z137" s="838">
        <f t="shared" si="407"/>
        <v>0</v>
      </c>
      <c r="AA137" s="838">
        <f t="shared" si="407"/>
        <v>0</v>
      </c>
      <c r="AB137" s="839">
        <f t="shared" si="351"/>
        <v>0</v>
      </c>
      <c r="AC137" s="838">
        <f t="shared" si="352"/>
        <v>0</v>
      </c>
    </row>
    <row r="138" spans="1:29">
      <c r="A138" s="836"/>
      <c r="B138" s="836" t="s">
        <v>230</v>
      </c>
      <c r="C138" s="840">
        <f t="shared" si="383"/>
        <v>0</v>
      </c>
      <c r="D138" s="838">
        <f t="shared" si="384"/>
        <v>0</v>
      </c>
      <c r="E138" s="838">
        <f t="shared" si="385"/>
        <v>0</v>
      </c>
      <c r="F138" s="838">
        <f t="shared" si="386"/>
        <v>0</v>
      </c>
      <c r="G138" s="838">
        <f t="shared" si="387"/>
        <v>0</v>
      </c>
      <c r="H138" s="838">
        <f t="shared" si="388"/>
        <v>0</v>
      </c>
      <c r="I138" s="838">
        <f t="shared" si="389"/>
        <v>0</v>
      </c>
      <c r="J138" s="838">
        <f t="shared" si="390"/>
        <v>0</v>
      </c>
      <c r="K138" s="838">
        <f t="shared" si="391"/>
        <v>0</v>
      </c>
      <c r="L138" s="874">
        <f t="shared" ref="L138" si="408">+L139+L140</f>
        <v>0</v>
      </c>
      <c r="M138" s="874">
        <f t="shared" ref="M138:N138" si="409">+M139+M140</f>
        <v>0</v>
      </c>
      <c r="N138" s="874">
        <f t="shared" si="409"/>
        <v>0</v>
      </c>
      <c r="O138" s="839">
        <f t="shared" si="403"/>
        <v>0</v>
      </c>
      <c r="P138" s="874">
        <f t="shared" ref="P138:R138" si="410">+P139+P140</f>
        <v>0</v>
      </c>
      <c r="Q138" s="874">
        <f t="shared" si="410"/>
        <v>0</v>
      </c>
      <c r="R138" s="874">
        <f t="shared" si="410"/>
        <v>0</v>
      </c>
      <c r="S138" s="839">
        <f t="shared" si="231"/>
        <v>0</v>
      </c>
      <c r="T138" s="838">
        <f t="shared" ref="T138:T161" si="411">+S138-O138</f>
        <v>0</v>
      </c>
      <c r="U138" s="874">
        <f t="shared" ref="U138:W138" si="412">+U139+U140</f>
        <v>0</v>
      </c>
      <c r="V138" s="874">
        <f t="shared" si="412"/>
        <v>0</v>
      </c>
      <c r="W138" s="874">
        <f t="shared" si="412"/>
        <v>0</v>
      </c>
      <c r="X138" s="839">
        <f t="shared" si="406"/>
        <v>0</v>
      </c>
      <c r="Y138" s="874">
        <f t="shared" ref="Y138:AA138" si="413">+Y139+Y140</f>
        <v>0</v>
      </c>
      <c r="Z138" s="874">
        <f t="shared" si="413"/>
        <v>0</v>
      </c>
      <c r="AA138" s="874">
        <f t="shared" si="413"/>
        <v>0</v>
      </c>
      <c r="AB138" s="839">
        <f t="shared" si="351"/>
        <v>0</v>
      </c>
      <c r="AC138" s="838">
        <f t="shared" si="352"/>
        <v>0</v>
      </c>
    </row>
    <row r="139" spans="1:29">
      <c r="A139" s="836"/>
      <c r="B139" s="875" t="s">
        <v>231</v>
      </c>
      <c r="C139" s="840">
        <f t="shared" si="383"/>
        <v>0</v>
      </c>
      <c r="D139" s="838">
        <f t="shared" si="384"/>
        <v>0</v>
      </c>
      <c r="E139" s="838">
        <f t="shared" si="385"/>
        <v>0</v>
      </c>
      <c r="F139" s="838">
        <f t="shared" si="386"/>
        <v>0</v>
      </c>
      <c r="G139" s="838">
        <f t="shared" si="387"/>
        <v>0</v>
      </c>
      <c r="H139" s="838">
        <f t="shared" si="388"/>
        <v>0</v>
      </c>
      <c r="I139" s="838">
        <f t="shared" si="389"/>
        <v>0</v>
      </c>
      <c r="J139" s="838">
        <f t="shared" si="390"/>
        <v>0</v>
      </c>
      <c r="K139" s="838">
        <f t="shared" si="391"/>
        <v>0</v>
      </c>
      <c r="L139" s="876"/>
      <c r="M139" s="876"/>
      <c r="N139" s="876"/>
      <c r="O139" s="839">
        <f t="shared" si="403"/>
        <v>0</v>
      </c>
      <c r="P139" s="876"/>
      <c r="Q139" s="876"/>
      <c r="R139" s="876"/>
      <c r="S139" s="839">
        <f t="shared" si="231"/>
        <v>0</v>
      </c>
      <c r="T139" s="838">
        <f t="shared" si="411"/>
        <v>0</v>
      </c>
      <c r="U139" s="876"/>
      <c r="V139" s="876"/>
      <c r="W139" s="876"/>
      <c r="X139" s="839">
        <f t="shared" si="406"/>
        <v>0</v>
      </c>
      <c r="Y139" s="876"/>
      <c r="Z139" s="876"/>
      <c r="AA139" s="876"/>
      <c r="AB139" s="839">
        <f t="shared" si="351"/>
        <v>0</v>
      </c>
      <c r="AC139" s="838">
        <f t="shared" si="352"/>
        <v>0</v>
      </c>
    </row>
    <row r="140" spans="1:29">
      <c r="A140" s="836"/>
      <c r="B140" s="875" t="s">
        <v>232</v>
      </c>
      <c r="C140" s="840">
        <f t="shared" si="383"/>
        <v>0</v>
      </c>
      <c r="D140" s="838">
        <f t="shared" si="384"/>
        <v>0</v>
      </c>
      <c r="E140" s="838">
        <f t="shared" si="385"/>
        <v>0</v>
      </c>
      <c r="F140" s="838">
        <f t="shared" si="386"/>
        <v>0</v>
      </c>
      <c r="G140" s="838">
        <f t="shared" si="387"/>
        <v>0</v>
      </c>
      <c r="H140" s="838">
        <f t="shared" si="388"/>
        <v>0</v>
      </c>
      <c r="I140" s="838">
        <f t="shared" si="389"/>
        <v>0</v>
      </c>
      <c r="J140" s="838">
        <f t="shared" si="390"/>
        <v>0</v>
      </c>
      <c r="K140" s="838">
        <f t="shared" si="391"/>
        <v>0</v>
      </c>
      <c r="L140" s="876"/>
      <c r="M140" s="876"/>
      <c r="N140" s="876"/>
      <c r="O140" s="839">
        <f t="shared" si="403"/>
        <v>0</v>
      </c>
      <c r="P140" s="876"/>
      <c r="Q140" s="876"/>
      <c r="R140" s="876"/>
      <c r="S140" s="839">
        <f t="shared" si="231"/>
        <v>0</v>
      </c>
      <c r="T140" s="838">
        <f t="shared" si="411"/>
        <v>0</v>
      </c>
      <c r="U140" s="876"/>
      <c r="V140" s="876"/>
      <c r="W140" s="876"/>
      <c r="X140" s="839">
        <f t="shared" si="406"/>
        <v>0</v>
      </c>
      <c r="Y140" s="876"/>
      <c r="Z140" s="876"/>
      <c r="AA140" s="876"/>
      <c r="AB140" s="839">
        <f t="shared" si="351"/>
        <v>0</v>
      </c>
      <c r="AC140" s="838">
        <f t="shared" si="352"/>
        <v>0</v>
      </c>
    </row>
    <row r="141" spans="1:29">
      <c r="A141" s="841"/>
      <c r="B141" s="843" t="s">
        <v>462</v>
      </c>
      <c r="C141" s="840">
        <f t="shared" si="383"/>
        <v>0</v>
      </c>
      <c r="D141" s="838">
        <f t="shared" si="384"/>
        <v>0</v>
      </c>
      <c r="E141" s="838">
        <f t="shared" si="385"/>
        <v>0</v>
      </c>
      <c r="F141" s="838">
        <f t="shared" si="386"/>
        <v>0</v>
      </c>
      <c r="G141" s="838">
        <f t="shared" si="387"/>
        <v>0</v>
      </c>
      <c r="H141" s="838">
        <f t="shared" si="388"/>
        <v>0</v>
      </c>
      <c r="I141" s="838">
        <f t="shared" si="389"/>
        <v>0</v>
      </c>
      <c r="J141" s="838">
        <f t="shared" si="390"/>
        <v>0</v>
      </c>
      <c r="K141" s="838">
        <f t="shared" si="391"/>
        <v>0</v>
      </c>
      <c r="L141" s="848"/>
      <c r="M141" s="848"/>
      <c r="N141" s="848"/>
      <c r="O141" s="839">
        <f t="shared" si="403"/>
        <v>0</v>
      </c>
      <c r="P141" s="848"/>
      <c r="Q141" s="848"/>
      <c r="R141" s="848"/>
      <c r="S141" s="839">
        <f t="shared" ref="S141:S157" si="414">SUM(P141:R141)</f>
        <v>0</v>
      </c>
      <c r="T141" s="838">
        <f t="shared" si="411"/>
        <v>0</v>
      </c>
      <c r="U141" s="848"/>
      <c r="V141" s="848"/>
      <c r="W141" s="848"/>
      <c r="X141" s="839">
        <f t="shared" si="406"/>
        <v>0</v>
      </c>
      <c r="Y141" s="848"/>
      <c r="Z141" s="848"/>
      <c r="AA141" s="848"/>
      <c r="AB141" s="839">
        <f t="shared" ref="AB141:AB142" si="415">SUM(Y141:AA141)</f>
        <v>0</v>
      </c>
      <c r="AC141" s="838">
        <f t="shared" si="352"/>
        <v>0</v>
      </c>
    </row>
    <row r="142" spans="1:29">
      <c r="A142" s="841"/>
      <c r="B142" s="843" t="s">
        <v>284</v>
      </c>
      <c r="C142" s="840">
        <f t="shared" si="383"/>
        <v>0</v>
      </c>
      <c r="D142" s="838">
        <f t="shared" si="384"/>
        <v>0</v>
      </c>
      <c r="E142" s="838">
        <f t="shared" si="385"/>
        <v>0</v>
      </c>
      <c r="F142" s="838">
        <f t="shared" si="386"/>
        <v>0</v>
      </c>
      <c r="G142" s="838">
        <f t="shared" si="387"/>
        <v>0</v>
      </c>
      <c r="H142" s="838">
        <f t="shared" si="388"/>
        <v>0</v>
      </c>
      <c r="I142" s="838">
        <f t="shared" si="389"/>
        <v>0</v>
      </c>
      <c r="J142" s="838">
        <f t="shared" si="390"/>
        <v>0</v>
      </c>
      <c r="K142" s="838">
        <f t="shared" si="391"/>
        <v>0</v>
      </c>
      <c r="L142" s="848"/>
      <c r="M142" s="848"/>
      <c r="N142" s="848"/>
      <c r="O142" s="839">
        <f t="shared" si="403"/>
        <v>0</v>
      </c>
      <c r="P142" s="848"/>
      <c r="Q142" s="848"/>
      <c r="R142" s="848"/>
      <c r="S142" s="839">
        <f t="shared" si="414"/>
        <v>0</v>
      </c>
      <c r="T142" s="838">
        <f t="shared" si="411"/>
        <v>0</v>
      </c>
      <c r="U142" s="848"/>
      <c r="V142" s="848"/>
      <c r="W142" s="848"/>
      <c r="X142" s="839">
        <f t="shared" si="406"/>
        <v>0</v>
      </c>
      <c r="Y142" s="848"/>
      <c r="Z142" s="848"/>
      <c r="AA142" s="848"/>
      <c r="AB142" s="839">
        <f t="shared" si="415"/>
        <v>0</v>
      </c>
      <c r="AC142" s="838">
        <f t="shared" si="352"/>
        <v>0</v>
      </c>
    </row>
    <row r="143" spans="1:29" ht="37.5">
      <c r="A143" s="877"/>
      <c r="B143" s="1063" t="s">
        <v>596</v>
      </c>
      <c r="C143" s="840">
        <f t="shared" si="383"/>
        <v>0</v>
      </c>
      <c r="D143" s="838">
        <f t="shared" si="384"/>
        <v>0</v>
      </c>
      <c r="E143" s="838">
        <f t="shared" si="385"/>
        <v>0</v>
      </c>
      <c r="F143" s="838">
        <f t="shared" si="386"/>
        <v>0</v>
      </c>
      <c r="G143" s="838">
        <f t="shared" si="387"/>
        <v>0</v>
      </c>
      <c r="H143" s="838">
        <f t="shared" si="388"/>
        <v>0</v>
      </c>
      <c r="I143" s="838">
        <f t="shared" si="389"/>
        <v>0</v>
      </c>
      <c r="J143" s="838">
        <f t="shared" si="390"/>
        <v>0</v>
      </c>
      <c r="K143" s="838">
        <f t="shared" si="391"/>
        <v>0</v>
      </c>
      <c r="L143" s="855"/>
      <c r="M143" s="855"/>
      <c r="N143" s="855"/>
      <c r="O143" s="839">
        <f t="shared" si="403"/>
        <v>0</v>
      </c>
      <c r="P143" s="855"/>
      <c r="Q143" s="855"/>
      <c r="R143" s="855"/>
      <c r="S143" s="839">
        <f t="shared" si="414"/>
        <v>0</v>
      </c>
      <c r="T143" s="838">
        <f t="shared" si="411"/>
        <v>0</v>
      </c>
      <c r="U143" s="855"/>
      <c r="V143" s="855"/>
      <c r="W143" s="855"/>
      <c r="X143" s="839">
        <f t="shared" si="406"/>
        <v>0</v>
      </c>
      <c r="Y143" s="855"/>
      <c r="Z143" s="855"/>
      <c r="AA143" s="855"/>
      <c r="AB143" s="839">
        <f t="shared" ref="AB143:AB157" si="416">SUM(Y143:AA143)</f>
        <v>0</v>
      </c>
      <c r="AC143" s="838">
        <f t="shared" si="352"/>
        <v>0</v>
      </c>
    </row>
    <row r="144" spans="1:29">
      <c r="A144" s="877"/>
      <c r="B144" s="878" t="s">
        <v>32</v>
      </c>
      <c r="C144" s="840">
        <f t="shared" si="383"/>
        <v>0</v>
      </c>
      <c r="D144" s="838">
        <f t="shared" si="384"/>
        <v>0</v>
      </c>
      <c r="E144" s="838">
        <f t="shared" si="385"/>
        <v>0</v>
      </c>
      <c r="F144" s="838">
        <f t="shared" si="386"/>
        <v>0</v>
      </c>
      <c r="G144" s="838">
        <f t="shared" si="387"/>
        <v>0</v>
      </c>
      <c r="H144" s="838">
        <f t="shared" si="388"/>
        <v>0</v>
      </c>
      <c r="I144" s="838">
        <f t="shared" si="389"/>
        <v>0</v>
      </c>
      <c r="J144" s="838">
        <f t="shared" si="390"/>
        <v>0</v>
      </c>
      <c r="K144" s="838">
        <f t="shared" si="391"/>
        <v>0</v>
      </c>
      <c r="L144" s="853"/>
      <c r="M144" s="853"/>
      <c r="N144" s="853"/>
      <c r="O144" s="839">
        <f t="shared" si="403"/>
        <v>0</v>
      </c>
      <c r="P144" s="853"/>
      <c r="Q144" s="853"/>
      <c r="R144" s="853"/>
      <c r="S144" s="839">
        <f t="shared" si="414"/>
        <v>0</v>
      </c>
      <c r="T144" s="838">
        <f t="shared" si="411"/>
        <v>0</v>
      </c>
      <c r="U144" s="853"/>
      <c r="V144" s="853"/>
      <c r="W144" s="853"/>
      <c r="X144" s="839">
        <f t="shared" si="406"/>
        <v>0</v>
      </c>
      <c r="Y144" s="853"/>
      <c r="Z144" s="853"/>
      <c r="AA144" s="853"/>
      <c r="AB144" s="839">
        <f t="shared" si="416"/>
        <v>0</v>
      </c>
      <c r="AC144" s="838">
        <f t="shared" si="352"/>
        <v>0</v>
      </c>
    </row>
    <row r="145" spans="1:29">
      <c r="A145" s="879"/>
      <c r="B145" s="880" t="s">
        <v>33</v>
      </c>
      <c r="C145" s="840">
        <f t="shared" si="383"/>
        <v>0</v>
      </c>
      <c r="D145" s="838">
        <f t="shared" si="384"/>
        <v>0</v>
      </c>
      <c r="E145" s="838">
        <f t="shared" si="385"/>
        <v>0</v>
      </c>
      <c r="F145" s="838">
        <f t="shared" si="386"/>
        <v>0</v>
      </c>
      <c r="G145" s="838">
        <f t="shared" si="387"/>
        <v>0</v>
      </c>
      <c r="H145" s="838">
        <f t="shared" si="388"/>
        <v>0</v>
      </c>
      <c r="I145" s="838">
        <f t="shared" si="389"/>
        <v>0</v>
      </c>
      <c r="J145" s="838">
        <f t="shared" si="390"/>
        <v>0</v>
      </c>
      <c r="K145" s="838">
        <f t="shared" si="391"/>
        <v>0</v>
      </c>
      <c r="L145" s="839">
        <f>ROUND(L143*-0.05,-1)</f>
        <v>0</v>
      </c>
      <c r="M145" s="839">
        <f>ROUND(M143*-0.05,-1)</f>
        <v>0</v>
      </c>
      <c r="N145" s="839">
        <f>ROUND(N143*-0.05,-1)</f>
        <v>0</v>
      </c>
      <c r="O145" s="839">
        <f t="shared" si="403"/>
        <v>0</v>
      </c>
      <c r="P145" s="839">
        <f>ROUND(P143*-0.05,-1)</f>
        <v>0</v>
      </c>
      <c r="Q145" s="839">
        <f>ROUND(Q143*-0.05,-1)</f>
        <v>0</v>
      </c>
      <c r="R145" s="839">
        <f>ROUND(R143*-0.05,-1)</f>
        <v>0</v>
      </c>
      <c r="S145" s="839">
        <f t="shared" si="414"/>
        <v>0</v>
      </c>
      <c r="T145" s="838">
        <f t="shared" si="411"/>
        <v>0</v>
      </c>
      <c r="U145" s="839">
        <f>ROUND(U143*-0.05,-1)</f>
        <v>0</v>
      </c>
      <c r="V145" s="839">
        <f>ROUND(V143*-0.05,-1)</f>
        <v>0</v>
      </c>
      <c r="W145" s="839">
        <f>ROUND(W143*-0.05,-1)</f>
        <v>0</v>
      </c>
      <c r="X145" s="839">
        <f t="shared" si="406"/>
        <v>0</v>
      </c>
      <c r="Y145" s="839">
        <f>ROUND(Y143*-0.05,-1)</f>
        <v>0</v>
      </c>
      <c r="Z145" s="839">
        <f>ROUND(Z143*-0.05,-1)</f>
        <v>0</v>
      </c>
      <c r="AA145" s="839">
        <f>ROUND(AA143*-0.05,-1)</f>
        <v>0</v>
      </c>
      <c r="AB145" s="839">
        <f t="shared" si="416"/>
        <v>0</v>
      </c>
      <c r="AC145" s="838">
        <f t="shared" si="352"/>
        <v>0</v>
      </c>
    </row>
    <row r="146" spans="1:29">
      <c r="A146" s="879"/>
      <c r="B146" s="880" t="s">
        <v>34</v>
      </c>
      <c r="C146" s="840">
        <f t="shared" si="383"/>
        <v>0</v>
      </c>
      <c r="D146" s="838">
        <f t="shared" si="384"/>
        <v>0</v>
      </c>
      <c r="E146" s="838">
        <f t="shared" si="385"/>
        <v>0</v>
      </c>
      <c r="F146" s="838">
        <f t="shared" si="386"/>
        <v>0</v>
      </c>
      <c r="G146" s="838">
        <f t="shared" si="387"/>
        <v>0</v>
      </c>
      <c r="H146" s="838">
        <f t="shared" si="388"/>
        <v>0</v>
      </c>
      <c r="I146" s="838">
        <f t="shared" si="389"/>
        <v>0</v>
      </c>
      <c r="J146" s="838">
        <f t="shared" si="390"/>
        <v>0</v>
      </c>
      <c r="K146" s="838">
        <f t="shared" si="391"/>
        <v>0</v>
      </c>
      <c r="L146" s="839">
        <f>ROUND(L143*-0.015,-1)</f>
        <v>0</v>
      </c>
      <c r="M146" s="839">
        <f>ROUND(M143*-0.015,-1)</f>
        <v>0</v>
      </c>
      <c r="N146" s="839">
        <f>ROUND(N143*-0.015,-1)</f>
        <v>0</v>
      </c>
      <c r="O146" s="839">
        <f t="shared" si="403"/>
        <v>0</v>
      </c>
      <c r="P146" s="839">
        <f>ROUND(P143*-0.015,-1)</f>
        <v>0</v>
      </c>
      <c r="Q146" s="839">
        <f>ROUND(Q143*-0.015,-1)</f>
        <v>0</v>
      </c>
      <c r="R146" s="839">
        <f>ROUND(R143*-0.015,-1)</f>
        <v>0</v>
      </c>
      <c r="S146" s="839">
        <f t="shared" si="414"/>
        <v>0</v>
      </c>
      <c r="T146" s="838">
        <f t="shared" si="411"/>
        <v>0</v>
      </c>
      <c r="U146" s="839">
        <f>ROUND(U143*-0.015,-1)</f>
        <v>0</v>
      </c>
      <c r="V146" s="839">
        <f>ROUND(V143*-0.015,-1)</f>
        <v>0</v>
      </c>
      <c r="W146" s="839">
        <f>ROUND(W143*-0.015,-1)</f>
        <v>0</v>
      </c>
      <c r="X146" s="839">
        <f t="shared" si="406"/>
        <v>0</v>
      </c>
      <c r="Y146" s="839">
        <f>ROUND(Y143*-0.015,-1)</f>
        <v>0</v>
      </c>
      <c r="Z146" s="839">
        <f>ROUND(Z143*-0.015,-1)</f>
        <v>0</v>
      </c>
      <c r="AA146" s="839">
        <f>ROUND(AA143*-0.015,-1)</f>
        <v>0</v>
      </c>
      <c r="AB146" s="839">
        <f t="shared" si="416"/>
        <v>0</v>
      </c>
      <c r="AC146" s="838">
        <f t="shared" si="352"/>
        <v>0</v>
      </c>
    </row>
    <row r="147" spans="1:29">
      <c r="A147" s="879"/>
      <c r="B147" s="880" t="s">
        <v>35</v>
      </c>
      <c r="C147" s="840">
        <f t="shared" si="383"/>
        <v>0</v>
      </c>
      <c r="D147" s="838">
        <f t="shared" si="384"/>
        <v>0</v>
      </c>
      <c r="E147" s="838">
        <f t="shared" si="385"/>
        <v>0</v>
      </c>
      <c r="F147" s="838">
        <f t="shared" si="386"/>
        <v>0</v>
      </c>
      <c r="G147" s="838">
        <f t="shared" si="387"/>
        <v>0</v>
      </c>
      <c r="H147" s="838">
        <f t="shared" si="388"/>
        <v>0</v>
      </c>
      <c r="I147" s="838">
        <f t="shared" si="389"/>
        <v>0</v>
      </c>
      <c r="J147" s="838">
        <f t="shared" si="390"/>
        <v>0</v>
      </c>
      <c r="K147" s="838">
        <f t="shared" si="391"/>
        <v>0</v>
      </c>
      <c r="L147" s="839">
        <f>ROUND(L143*-0.02,-1)</f>
        <v>0</v>
      </c>
      <c r="M147" s="839">
        <f t="shared" ref="M147:N147" si="417">ROUND(M143*-0.02,-1)</f>
        <v>0</v>
      </c>
      <c r="N147" s="839">
        <f t="shared" si="417"/>
        <v>0</v>
      </c>
      <c r="O147" s="839">
        <f t="shared" si="403"/>
        <v>0</v>
      </c>
      <c r="P147" s="839">
        <f>ROUND(P143*-0.02,-1)</f>
        <v>0</v>
      </c>
      <c r="Q147" s="839">
        <f t="shared" ref="Q147:R147" si="418">ROUND(Q143*-0.02,-1)</f>
        <v>0</v>
      </c>
      <c r="R147" s="839">
        <f t="shared" si="418"/>
        <v>0</v>
      </c>
      <c r="S147" s="839">
        <f t="shared" si="414"/>
        <v>0</v>
      </c>
      <c r="T147" s="838">
        <f t="shared" si="411"/>
        <v>0</v>
      </c>
      <c r="U147" s="839">
        <f>ROUND(U143*-0.02,-1)</f>
        <v>0</v>
      </c>
      <c r="V147" s="839">
        <f t="shared" ref="V147:W147" si="419">ROUND(V143*-0.02,-1)</f>
        <v>0</v>
      </c>
      <c r="W147" s="839">
        <f t="shared" si="419"/>
        <v>0</v>
      </c>
      <c r="X147" s="839">
        <f t="shared" si="406"/>
        <v>0</v>
      </c>
      <c r="Y147" s="839">
        <f>ROUND(Y143*-0.02,-1)</f>
        <v>0</v>
      </c>
      <c r="Z147" s="839">
        <f t="shared" ref="Z147:AA147" si="420">ROUND(Z143*-0.02,-1)</f>
        <v>0</v>
      </c>
      <c r="AA147" s="839">
        <f t="shared" si="420"/>
        <v>0</v>
      </c>
      <c r="AB147" s="839">
        <f t="shared" si="416"/>
        <v>0</v>
      </c>
      <c r="AC147" s="838">
        <f t="shared" si="352"/>
        <v>0</v>
      </c>
    </row>
    <row r="148" spans="1:29">
      <c r="A148" s="879"/>
      <c r="B148" s="880" t="s">
        <v>36</v>
      </c>
      <c r="C148" s="840">
        <f t="shared" si="383"/>
        <v>0</v>
      </c>
      <c r="D148" s="838">
        <f t="shared" si="383"/>
        <v>0</v>
      </c>
      <c r="E148" s="838">
        <f t="shared" si="383"/>
        <v>0</v>
      </c>
      <c r="F148" s="838">
        <f t="shared" si="383"/>
        <v>0</v>
      </c>
      <c r="G148" s="838">
        <f t="shared" si="383"/>
        <v>0</v>
      </c>
      <c r="H148" s="838">
        <f t="shared" si="383"/>
        <v>0</v>
      </c>
      <c r="I148" s="838">
        <f t="shared" si="383"/>
        <v>0</v>
      </c>
      <c r="J148" s="838">
        <f t="shared" si="383"/>
        <v>0</v>
      </c>
      <c r="K148" s="838">
        <f t="shared" si="383"/>
        <v>0</v>
      </c>
      <c r="L148" s="839">
        <f>ROUND(L143*-0.015,-1)</f>
        <v>0</v>
      </c>
      <c r="M148" s="839">
        <f>ROUND(M143*-0.015,-1)</f>
        <v>0</v>
      </c>
      <c r="N148" s="839">
        <f>ROUND(N143*-0.015,-1)</f>
        <v>0</v>
      </c>
      <c r="O148" s="839">
        <f t="shared" si="403"/>
        <v>0</v>
      </c>
      <c r="P148" s="839">
        <f>ROUND(P143*-0.015,-1)</f>
        <v>0</v>
      </c>
      <c r="Q148" s="839">
        <f>ROUND(Q143*-0.015,-1)</f>
        <v>0</v>
      </c>
      <c r="R148" s="839">
        <f>ROUND(R143*-0.015,-1)</f>
        <v>0</v>
      </c>
      <c r="S148" s="839">
        <f t="shared" si="414"/>
        <v>0</v>
      </c>
      <c r="T148" s="838">
        <f t="shared" si="411"/>
        <v>0</v>
      </c>
      <c r="U148" s="839">
        <f>ROUND(U143*-0.015,-1)</f>
        <v>0</v>
      </c>
      <c r="V148" s="839">
        <f>ROUND(V143*-0.015,-1)</f>
        <v>0</v>
      </c>
      <c r="W148" s="839">
        <f>ROUND(W143*-0.015,-1)</f>
        <v>0</v>
      </c>
      <c r="X148" s="839">
        <f t="shared" si="406"/>
        <v>0</v>
      </c>
      <c r="Y148" s="839">
        <f>ROUND(Y143*-0.015,-1)</f>
        <v>0</v>
      </c>
      <c r="Z148" s="839">
        <f>ROUND(Z143*-0.015,-1)</f>
        <v>0</v>
      </c>
      <c r="AA148" s="839">
        <f>ROUND(AA143*-0.015,-1)</f>
        <v>0</v>
      </c>
      <c r="AB148" s="839">
        <f t="shared" si="416"/>
        <v>0</v>
      </c>
      <c r="AC148" s="838">
        <f t="shared" si="352"/>
        <v>0</v>
      </c>
    </row>
    <row r="149" spans="1:29">
      <c r="A149" s="877"/>
      <c r="B149" s="881" t="s">
        <v>285</v>
      </c>
      <c r="C149" s="840">
        <f t="shared" si="383"/>
        <v>0</v>
      </c>
      <c r="D149" s="838">
        <f t="shared" si="383"/>
        <v>0</v>
      </c>
      <c r="E149" s="838">
        <f t="shared" si="383"/>
        <v>0</v>
      </c>
      <c r="F149" s="838">
        <f t="shared" si="383"/>
        <v>0</v>
      </c>
      <c r="G149" s="838">
        <f t="shared" si="383"/>
        <v>0</v>
      </c>
      <c r="H149" s="838">
        <f t="shared" si="383"/>
        <v>0</v>
      </c>
      <c r="I149" s="838">
        <f t="shared" si="383"/>
        <v>0</v>
      </c>
      <c r="J149" s="838">
        <f t="shared" si="383"/>
        <v>0</v>
      </c>
      <c r="K149" s="838">
        <f t="shared" si="383"/>
        <v>0</v>
      </c>
      <c r="L149" s="853">
        <f>L143+L145+L146+L147+L148</f>
        <v>0</v>
      </c>
      <c r="M149" s="853">
        <f>M143+M145+M146+M147+M148</f>
        <v>0</v>
      </c>
      <c r="N149" s="853">
        <f>N143+N145+N146+N147+N148</f>
        <v>0</v>
      </c>
      <c r="O149" s="839">
        <f t="shared" si="403"/>
        <v>0</v>
      </c>
      <c r="P149" s="853">
        <f>P143+P145+P146+P147+P148</f>
        <v>0</v>
      </c>
      <c r="Q149" s="853">
        <f>Q143+Q145+Q146+Q147+Q148</f>
        <v>0</v>
      </c>
      <c r="R149" s="853">
        <f>R143+R145+R146+R147+R148</f>
        <v>0</v>
      </c>
      <c r="S149" s="839">
        <f t="shared" si="414"/>
        <v>0</v>
      </c>
      <c r="T149" s="838">
        <f t="shared" si="411"/>
        <v>0</v>
      </c>
      <c r="U149" s="853">
        <f>U143+U145+U146+U147+U148</f>
        <v>0</v>
      </c>
      <c r="V149" s="853">
        <f>V143+V145+V146+V147+V148</f>
        <v>0</v>
      </c>
      <c r="W149" s="853">
        <f>W143+W145+W146+W147+W148</f>
        <v>0</v>
      </c>
      <c r="X149" s="839">
        <f t="shared" si="406"/>
        <v>0</v>
      </c>
      <c r="Y149" s="853">
        <f>Y143+Y145+Y146+Y147+Y148</f>
        <v>0</v>
      </c>
      <c r="Z149" s="853">
        <f>Z143+Z145+Z146+Z147+Z148</f>
        <v>0</v>
      </c>
      <c r="AA149" s="853">
        <f>AA143+AA145+AA146+AA147+AA148</f>
        <v>0</v>
      </c>
      <c r="AB149" s="839">
        <f t="shared" si="416"/>
        <v>0</v>
      </c>
      <c r="AC149" s="838">
        <f t="shared" si="352"/>
        <v>0</v>
      </c>
    </row>
    <row r="150" spans="1:29" ht="37.5">
      <c r="A150" s="841"/>
      <c r="B150" s="1064" t="s">
        <v>597</v>
      </c>
      <c r="C150" s="840">
        <f t="shared" si="383"/>
        <v>0</v>
      </c>
      <c r="D150" s="838">
        <f t="shared" si="383"/>
        <v>0</v>
      </c>
      <c r="E150" s="838">
        <f t="shared" si="383"/>
        <v>0</v>
      </c>
      <c r="F150" s="838">
        <f t="shared" si="383"/>
        <v>0</v>
      </c>
      <c r="G150" s="838">
        <f t="shared" si="383"/>
        <v>0</v>
      </c>
      <c r="H150" s="838">
        <f t="shared" si="383"/>
        <v>0</v>
      </c>
      <c r="I150" s="838">
        <f t="shared" si="383"/>
        <v>0</v>
      </c>
      <c r="J150" s="838">
        <f t="shared" si="383"/>
        <v>0</v>
      </c>
      <c r="K150" s="838">
        <f t="shared" si="383"/>
        <v>0</v>
      </c>
      <c r="L150" s="848"/>
      <c r="M150" s="848"/>
      <c r="N150" s="848"/>
      <c r="O150" s="839">
        <f t="shared" si="403"/>
        <v>0</v>
      </c>
      <c r="P150" s="848"/>
      <c r="Q150" s="848"/>
      <c r="R150" s="848"/>
      <c r="S150" s="839">
        <f t="shared" si="414"/>
        <v>0</v>
      </c>
      <c r="T150" s="838">
        <f t="shared" si="411"/>
        <v>0</v>
      </c>
      <c r="U150" s="848"/>
      <c r="V150" s="848"/>
      <c r="W150" s="848"/>
      <c r="X150" s="839">
        <f t="shared" si="406"/>
        <v>0</v>
      </c>
      <c r="Y150" s="848"/>
      <c r="Z150" s="848"/>
      <c r="AA150" s="848"/>
      <c r="AB150" s="839">
        <f t="shared" si="416"/>
        <v>0</v>
      </c>
      <c r="AC150" s="838">
        <f t="shared" si="352"/>
        <v>0</v>
      </c>
    </row>
    <row r="151" spans="1:29">
      <c r="A151" s="877"/>
      <c r="B151" s="878" t="s">
        <v>32</v>
      </c>
      <c r="C151" s="840">
        <f t="shared" ref="C151:K161" si="421">+L151+U151</f>
        <v>0</v>
      </c>
      <c r="D151" s="838">
        <f t="shared" si="421"/>
        <v>0</v>
      </c>
      <c r="E151" s="838">
        <f t="shared" si="421"/>
        <v>0</v>
      </c>
      <c r="F151" s="838">
        <f t="shared" si="421"/>
        <v>0</v>
      </c>
      <c r="G151" s="838">
        <f t="shared" si="421"/>
        <v>0</v>
      </c>
      <c r="H151" s="838">
        <f t="shared" si="421"/>
        <v>0</v>
      </c>
      <c r="I151" s="838">
        <f t="shared" si="421"/>
        <v>0</v>
      </c>
      <c r="J151" s="838">
        <f t="shared" si="421"/>
        <v>0</v>
      </c>
      <c r="K151" s="838">
        <f t="shared" si="421"/>
        <v>0</v>
      </c>
      <c r="L151" s="853"/>
      <c r="M151" s="853"/>
      <c r="N151" s="853"/>
      <c r="O151" s="839">
        <f t="shared" si="403"/>
        <v>0</v>
      </c>
      <c r="P151" s="853"/>
      <c r="Q151" s="853"/>
      <c r="R151" s="853"/>
      <c r="S151" s="839">
        <f t="shared" si="414"/>
        <v>0</v>
      </c>
      <c r="T151" s="838">
        <f t="shared" si="411"/>
        <v>0</v>
      </c>
      <c r="U151" s="853"/>
      <c r="V151" s="853"/>
      <c r="W151" s="853"/>
      <c r="X151" s="839">
        <f t="shared" si="406"/>
        <v>0</v>
      </c>
      <c r="Y151" s="853"/>
      <c r="Z151" s="853"/>
      <c r="AA151" s="853"/>
      <c r="AB151" s="839">
        <f t="shared" si="416"/>
        <v>0</v>
      </c>
      <c r="AC151" s="838">
        <f t="shared" si="352"/>
        <v>0</v>
      </c>
    </row>
    <row r="152" spans="1:29">
      <c r="A152" s="879"/>
      <c r="B152" s="880" t="s">
        <v>33</v>
      </c>
      <c r="C152" s="840">
        <f t="shared" si="421"/>
        <v>0</v>
      </c>
      <c r="D152" s="838">
        <f t="shared" si="421"/>
        <v>0</v>
      </c>
      <c r="E152" s="838">
        <f t="shared" si="421"/>
        <v>0</v>
      </c>
      <c r="F152" s="838">
        <f t="shared" si="421"/>
        <v>0</v>
      </c>
      <c r="G152" s="838">
        <f t="shared" si="421"/>
        <v>0</v>
      </c>
      <c r="H152" s="838">
        <f t="shared" si="421"/>
        <v>0</v>
      </c>
      <c r="I152" s="838">
        <f t="shared" si="421"/>
        <v>0</v>
      </c>
      <c r="J152" s="838">
        <f t="shared" si="421"/>
        <v>0</v>
      </c>
      <c r="K152" s="838">
        <f t="shared" si="421"/>
        <v>0</v>
      </c>
      <c r="L152" s="839">
        <f>ROUND(L150*-0.05,-1)</f>
        <v>0</v>
      </c>
      <c r="M152" s="839">
        <f>ROUND(M150*-0.05,-1)</f>
        <v>0</v>
      </c>
      <c r="N152" s="839">
        <f>ROUND(N150*-0.05,-1)</f>
        <v>0</v>
      </c>
      <c r="O152" s="839">
        <f t="shared" si="403"/>
        <v>0</v>
      </c>
      <c r="P152" s="839">
        <f>ROUND(P150*-0.05,-1)</f>
        <v>0</v>
      </c>
      <c r="Q152" s="839">
        <f>ROUND(Q150*-0.05,-1)</f>
        <v>0</v>
      </c>
      <c r="R152" s="839">
        <f>ROUND(R150*-0.05,-1)</f>
        <v>0</v>
      </c>
      <c r="S152" s="839">
        <f t="shared" si="414"/>
        <v>0</v>
      </c>
      <c r="T152" s="838">
        <f t="shared" si="411"/>
        <v>0</v>
      </c>
      <c r="U152" s="839">
        <f>ROUND(U150*-0.05,-1)</f>
        <v>0</v>
      </c>
      <c r="V152" s="839">
        <f>ROUND(V150*-0.05,-1)</f>
        <v>0</v>
      </c>
      <c r="W152" s="839">
        <f>ROUND(W150*-0.05,-1)</f>
        <v>0</v>
      </c>
      <c r="X152" s="839">
        <f t="shared" si="406"/>
        <v>0</v>
      </c>
      <c r="Y152" s="839">
        <f>ROUND(Y150*-0.05,-1)</f>
        <v>0</v>
      </c>
      <c r="Z152" s="839">
        <f>ROUND(Z150*-0.05,-1)</f>
        <v>0</v>
      </c>
      <c r="AA152" s="839">
        <f>ROUND(AA150*-0.05,-1)</f>
        <v>0</v>
      </c>
      <c r="AB152" s="839">
        <f t="shared" si="416"/>
        <v>0</v>
      </c>
      <c r="AC152" s="838">
        <f t="shared" si="352"/>
        <v>0</v>
      </c>
    </row>
    <row r="153" spans="1:29">
      <c r="A153" s="879"/>
      <c r="B153" s="880" t="s">
        <v>34</v>
      </c>
      <c r="C153" s="840">
        <f t="shared" si="421"/>
        <v>0</v>
      </c>
      <c r="D153" s="838">
        <f t="shared" si="421"/>
        <v>0</v>
      </c>
      <c r="E153" s="838">
        <f t="shared" si="421"/>
        <v>0</v>
      </c>
      <c r="F153" s="838">
        <f t="shared" si="421"/>
        <v>0</v>
      </c>
      <c r="G153" s="838">
        <f t="shared" si="421"/>
        <v>0</v>
      </c>
      <c r="H153" s="838">
        <f t="shared" si="421"/>
        <v>0</v>
      </c>
      <c r="I153" s="838">
        <f t="shared" si="421"/>
        <v>0</v>
      </c>
      <c r="J153" s="838">
        <f t="shared" si="421"/>
        <v>0</v>
      </c>
      <c r="K153" s="838">
        <f t="shared" si="421"/>
        <v>0</v>
      </c>
      <c r="L153" s="839">
        <f>ROUND(L150*-0.015,-1)</f>
        <v>0</v>
      </c>
      <c r="M153" s="839">
        <f>ROUND(M150*-0.015,-1)</f>
        <v>0</v>
      </c>
      <c r="N153" s="839">
        <f>ROUND(N150*-0.015,-1)</f>
        <v>0</v>
      </c>
      <c r="O153" s="839">
        <f t="shared" si="403"/>
        <v>0</v>
      </c>
      <c r="P153" s="839">
        <f>ROUND(P150*-0.015,-1)</f>
        <v>0</v>
      </c>
      <c r="Q153" s="839">
        <f>ROUND(Q150*-0.015,-1)</f>
        <v>0</v>
      </c>
      <c r="R153" s="839">
        <f>ROUND(R150*-0.015,-1)</f>
        <v>0</v>
      </c>
      <c r="S153" s="839">
        <f t="shared" si="414"/>
        <v>0</v>
      </c>
      <c r="T153" s="838">
        <f t="shared" si="411"/>
        <v>0</v>
      </c>
      <c r="U153" s="839">
        <f>ROUND(U150*-0.015,-1)</f>
        <v>0</v>
      </c>
      <c r="V153" s="839">
        <f>ROUND(V150*-0.015,-1)</f>
        <v>0</v>
      </c>
      <c r="W153" s="839">
        <f>ROUND(W150*-0.015,-1)</f>
        <v>0</v>
      </c>
      <c r="X153" s="839">
        <f t="shared" si="406"/>
        <v>0</v>
      </c>
      <c r="Y153" s="839">
        <f>ROUND(Y150*-0.015,-1)</f>
        <v>0</v>
      </c>
      <c r="Z153" s="839">
        <f>ROUND(Z150*-0.015,-1)</f>
        <v>0</v>
      </c>
      <c r="AA153" s="839">
        <f>ROUND(AA150*-0.015,-1)</f>
        <v>0</v>
      </c>
      <c r="AB153" s="839">
        <f t="shared" si="416"/>
        <v>0</v>
      </c>
      <c r="AC153" s="838">
        <f t="shared" si="352"/>
        <v>0</v>
      </c>
    </row>
    <row r="154" spans="1:29">
      <c r="A154" s="879"/>
      <c r="B154" s="880" t="s">
        <v>595</v>
      </c>
      <c r="C154" s="840">
        <f t="shared" si="421"/>
        <v>0</v>
      </c>
      <c r="D154" s="838">
        <f t="shared" si="421"/>
        <v>0</v>
      </c>
      <c r="E154" s="838">
        <f t="shared" si="421"/>
        <v>0</v>
      </c>
      <c r="F154" s="838">
        <f t="shared" si="421"/>
        <v>0</v>
      </c>
      <c r="G154" s="838">
        <f t="shared" si="421"/>
        <v>0</v>
      </c>
      <c r="H154" s="838">
        <f t="shared" si="421"/>
        <v>0</v>
      </c>
      <c r="I154" s="838">
        <f t="shared" si="421"/>
        <v>0</v>
      </c>
      <c r="J154" s="838">
        <f t="shared" si="421"/>
        <v>0</v>
      </c>
      <c r="K154" s="838">
        <f t="shared" si="421"/>
        <v>0</v>
      </c>
      <c r="L154" s="839">
        <f>ROUND(L150*-0.02,-1)</f>
        <v>0</v>
      </c>
      <c r="M154" s="839">
        <f t="shared" ref="M154:N154" si="422">ROUND(M150*-0.02,-1)</f>
        <v>0</v>
      </c>
      <c r="N154" s="839">
        <f t="shared" si="422"/>
        <v>0</v>
      </c>
      <c r="O154" s="839">
        <f t="shared" si="403"/>
        <v>0</v>
      </c>
      <c r="P154" s="839">
        <f>ROUND(P150*-0.02,-1)</f>
        <v>0</v>
      </c>
      <c r="Q154" s="839">
        <f t="shared" ref="Q154:R154" si="423">ROUND(Q150*-0.02,-1)</f>
        <v>0</v>
      </c>
      <c r="R154" s="839">
        <f t="shared" si="423"/>
        <v>0</v>
      </c>
      <c r="S154" s="839">
        <f t="shared" si="414"/>
        <v>0</v>
      </c>
      <c r="T154" s="838">
        <f t="shared" si="411"/>
        <v>0</v>
      </c>
      <c r="U154" s="839">
        <f>ROUND(U150*-0.02,-1)</f>
        <v>0</v>
      </c>
      <c r="V154" s="839">
        <f t="shared" ref="V154:W154" si="424">ROUND(V150*-0.02,-1)</f>
        <v>0</v>
      </c>
      <c r="W154" s="839">
        <f t="shared" si="424"/>
        <v>0</v>
      </c>
      <c r="X154" s="839">
        <f t="shared" si="406"/>
        <v>0</v>
      </c>
      <c r="Y154" s="839">
        <f>ROUND(Y150*-0.02,-1)</f>
        <v>0</v>
      </c>
      <c r="Z154" s="839">
        <f t="shared" ref="Z154:AA154" si="425">ROUND(Z150*-0.02,-1)</f>
        <v>0</v>
      </c>
      <c r="AA154" s="839">
        <f t="shared" si="425"/>
        <v>0</v>
      </c>
      <c r="AB154" s="839">
        <f t="shared" si="416"/>
        <v>0</v>
      </c>
      <c r="AC154" s="838">
        <f t="shared" si="352"/>
        <v>0</v>
      </c>
    </row>
    <row r="155" spans="1:29">
      <c r="A155" s="879"/>
      <c r="B155" s="880" t="s">
        <v>36</v>
      </c>
      <c r="C155" s="840">
        <f t="shared" si="421"/>
        <v>0</v>
      </c>
      <c r="D155" s="838">
        <f t="shared" si="421"/>
        <v>0</v>
      </c>
      <c r="E155" s="838">
        <f t="shared" si="421"/>
        <v>0</v>
      </c>
      <c r="F155" s="838">
        <f t="shared" si="421"/>
        <v>0</v>
      </c>
      <c r="G155" s="838">
        <f t="shared" si="421"/>
        <v>0</v>
      </c>
      <c r="H155" s="838">
        <f t="shared" si="421"/>
        <v>0</v>
      </c>
      <c r="I155" s="838">
        <f t="shared" si="421"/>
        <v>0</v>
      </c>
      <c r="J155" s="838">
        <f t="shared" si="421"/>
        <v>0</v>
      </c>
      <c r="K155" s="838">
        <f t="shared" si="421"/>
        <v>0</v>
      </c>
      <c r="L155" s="839">
        <f>ROUND(L150*-0.015,-1)</f>
        <v>0</v>
      </c>
      <c r="M155" s="839">
        <f>ROUND(M150*-0.015,-1)</f>
        <v>0</v>
      </c>
      <c r="N155" s="839">
        <f>ROUND(N150*-0.015,-1)</f>
        <v>0</v>
      </c>
      <c r="O155" s="839">
        <f t="shared" si="403"/>
        <v>0</v>
      </c>
      <c r="P155" s="839">
        <f>ROUND(P150*-0.015,-1)</f>
        <v>0</v>
      </c>
      <c r="Q155" s="839">
        <f>ROUND(Q150*-0.015,-1)</f>
        <v>0</v>
      </c>
      <c r="R155" s="839">
        <f>ROUND(R150*-0.015,-1)</f>
        <v>0</v>
      </c>
      <c r="S155" s="839">
        <f t="shared" si="414"/>
        <v>0</v>
      </c>
      <c r="T155" s="838">
        <f t="shared" si="411"/>
        <v>0</v>
      </c>
      <c r="U155" s="839">
        <f>ROUND(U150*-0.015,-1)</f>
        <v>0</v>
      </c>
      <c r="V155" s="839">
        <f>ROUND(V150*-0.015,-1)</f>
        <v>0</v>
      </c>
      <c r="W155" s="839">
        <f>ROUND(W150*-0.015,-1)</f>
        <v>0</v>
      </c>
      <c r="X155" s="839">
        <f t="shared" si="406"/>
        <v>0</v>
      </c>
      <c r="Y155" s="839">
        <f>ROUND(Y150*-0.015,-1)</f>
        <v>0</v>
      </c>
      <c r="Z155" s="839">
        <f>ROUND(Z150*-0.015,-1)</f>
        <v>0</v>
      </c>
      <c r="AA155" s="839">
        <f>ROUND(AA150*-0.015,-1)</f>
        <v>0</v>
      </c>
      <c r="AB155" s="839">
        <f t="shared" si="416"/>
        <v>0</v>
      </c>
      <c r="AC155" s="838">
        <f t="shared" si="352"/>
        <v>0</v>
      </c>
    </row>
    <row r="156" spans="1:29">
      <c r="A156" s="877"/>
      <c r="B156" s="881" t="s">
        <v>285</v>
      </c>
      <c r="C156" s="840">
        <f t="shared" si="421"/>
        <v>0</v>
      </c>
      <c r="D156" s="838">
        <f t="shared" si="421"/>
        <v>0</v>
      </c>
      <c r="E156" s="838">
        <f t="shared" si="421"/>
        <v>0</v>
      </c>
      <c r="F156" s="838">
        <f t="shared" si="421"/>
        <v>0</v>
      </c>
      <c r="G156" s="838">
        <f t="shared" si="421"/>
        <v>0</v>
      </c>
      <c r="H156" s="838">
        <f t="shared" si="421"/>
        <v>0</v>
      </c>
      <c r="I156" s="838">
        <f t="shared" si="421"/>
        <v>0</v>
      </c>
      <c r="J156" s="838">
        <f t="shared" si="421"/>
        <v>0</v>
      </c>
      <c r="K156" s="838">
        <f t="shared" si="421"/>
        <v>0</v>
      </c>
      <c r="L156" s="853">
        <f>L150+L152+L153+L154+L155</f>
        <v>0</v>
      </c>
      <c r="M156" s="853">
        <f>M150+M152+M153+M154+M155</f>
        <v>0</v>
      </c>
      <c r="N156" s="853">
        <f>N150+N152+N153+N154+N155</f>
        <v>0</v>
      </c>
      <c r="O156" s="839">
        <f t="shared" si="403"/>
        <v>0</v>
      </c>
      <c r="P156" s="853">
        <f>P150+P152+P153+P154+P155</f>
        <v>0</v>
      </c>
      <c r="Q156" s="853">
        <f>Q150+Q152+Q153+Q154+Q155</f>
        <v>0</v>
      </c>
      <c r="R156" s="853">
        <f>R150+R152+R153+R154+R155</f>
        <v>0</v>
      </c>
      <c r="S156" s="839">
        <f t="shared" si="414"/>
        <v>0</v>
      </c>
      <c r="T156" s="838">
        <f t="shared" si="411"/>
        <v>0</v>
      </c>
      <c r="U156" s="853">
        <f>U150+U152+U153+U154+U155</f>
        <v>0</v>
      </c>
      <c r="V156" s="853">
        <f>V150+V152+V153+V154+V155</f>
        <v>0</v>
      </c>
      <c r="W156" s="853">
        <f>W150+W152+W153+W154+W155</f>
        <v>0</v>
      </c>
      <c r="X156" s="839">
        <f t="shared" si="406"/>
        <v>0</v>
      </c>
      <c r="Y156" s="853">
        <f>Y150+Y152+Y153+Y154+Y155</f>
        <v>0</v>
      </c>
      <c r="Z156" s="853">
        <f>Z150+Z152+Z153+Z154+Z155</f>
        <v>0</v>
      </c>
      <c r="AA156" s="853">
        <f>AA150+AA152+AA153+AA154+AA155</f>
        <v>0</v>
      </c>
      <c r="AB156" s="839">
        <f t="shared" si="416"/>
        <v>0</v>
      </c>
      <c r="AC156" s="838">
        <f t="shared" si="352"/>
        <v>0</v>
      </c>
    </row>
    <row r="157" spans="1:29">
      <c r="A157" s="882" t="s">
        <v>233</v>
      </c>
      <c r="B157" s="866"/>
      <c r="C157" s="840">
        <f t="shared" si="421"/>
        <v>0</v>
      </c>
      <c r="D157" s="838">
        <f t="shared" si="421"/>
        <v>0</v>
      </c>
      <c r="E157" s="838">
        <f t="shared" si="421"/>
        <v>0</v>
      </c>
      <c r="F157" s="838">
        <f t="shared" si="421"/>
        <v>0</v>
      </c>
      <c r="G157" s="838">
        <f t="shared" si="421"/>
        <v>0</v>
      </c>
      <c r="H157" s="838">
        <f t="shared" si="421"/>
        <v>0</v>
      </c>
      <c r="I157" s="838">
        <f t="shared" si="421"/>
        <v>0</v>
      </c>
      <c r="J157" s="838">
        <f t="shared" si="421"/>
        <v>0</v>
      </c>
      <c r="K157" s="838">
        <f t="shared" si="421"/>
        <v>0</v>
      </c>
      <c r="L157" s="853">
        <f>+L137+L134</f>
        <v>0</v>
      </c>
      <c r="M157" s="853">
        <f>+M137+M134</f>
        <v>0</v>
      </c>
      <c r="N157" s="853">
        <f>+N137+N134</f>
        <v>0</v>
      </c>
      <c r="O157" s="839">
        <f t="shared" si="403"/>
        <v>0</v>
      </c>
      <c r="P157" s="853">
        <f>+P137+P134</f>
        <v>0</v>
      </c>
      <c r="Q157" s="853">
        <f>+Q137+Q134</f>
        <v>0</v>
      </c>
      <c r="R157" s="853">
        <f>+R137+R134</f>
        <v>0</v>
      </c>
      <c r="S157" s="839">
        <f t="shared" si="414"/>
        <v>0</v>
      </c>
      <c r="T157" s="838">
        <f t="shared" si="411"/>
        <v>0</v>
      </c>
      <c r="U157" s="853">
        <f>+U137+U134</f>
        <v>0</v>
      </c>
      <c r="V157" s="853">
        <f>+V137+V134</f>
        <v>0</v>
      </c>
      <c r="W157" s="853">
        <f>+W137+W134</f>
        <v>0</v>
      </c>
      <c r="X157" s="839">
        <f t="shared" si="406"/>
        <v>0</v>
      </c>
      <c r="Y157" s="853">
        <f>+Y137+Y134</f>
        <v>0</v>
      </c>
      <c r="Z157" s="853">
        <f>+Z137+Z134</f>
        <v>0</v>
      </c>
      <c r="AA157" s="853">
        <f>+AA137+AA134</f>
        <v>0</v>
      </c>
      <c r="AB157" s="839">
        <f t="shared" si="416"/>
        <v>0</v>
      </c>
      <c r="AC157" s="838">
        <f t="shared" si="352"/>
        <v>0</v>
      </c>
    </row>
    <row r="158" spans="1:29">
      <c r="A158" s="867" t="s">
        <v>234</v>
      </c>
      <c r="B158" s="866"/>
      <c r="C158" s="840">
        <f t="shared" si="421"/>
        <v>0</v>
      </c>
      <c r="D158" s="838">
        <f t="shared" si="421"/>
        <v>0</v>
      </c>
      <c r="E158" s="838">
        <f t="shared" si="421"/>
        <v>0</v>
      </c>
      <c r="F158" s="838">
        <f t="shared" si="421"/>
        <v>0</v>
      </c>
      <c r="G158" s="838">
        <f t="shared" si="421"/>
        <v>0</v>
      </c>
      <c r="H158" s="838">
        <f t="shared" si="421"/>
        <v>0</v>
      </c>
      <c r="I158" s="838">
        <f t="shared" si="421"/>
        <v>0</v>
      </c>
      <c r="J158" s="838">
        <f t="shared" si="421"/>
        <v>0</v>
      </c>
      <c r="K158" s="838">
        <f t="shared" si="421"/>
        <v>0</v>
      </c>
      <c r="L158" s="853">
        <f t="shared" ref="L158:S158" si="426">+L135+L145+L147+L152+L154</f>
        <v>0</v>
      </c>
      <c r="M158" s="853">
        <f t="shared" si="426"/>
        <v>0</v>
      </c>
      <c r="N158" s="853">
        <f t="shared" si="426"/>
        <v>0</v>
      </c>
      <c r="O158" s="853">
        <f t="shared" si="426"/>
        <v>0</v>
      </c>
      <c r="P158" s="853">
        <f t="shared" si="426"/>
        <v>0</v>
      </c>
      <c r="Q158" s="853">
        <f t="shared" si="426"/>
        <v>0</v>
      </c>
      <c r="R158" s="853">
        <f t="shared" si="426"/>
        <v>0</v>
      </c>
      <c r="S158" s="853">
        <f t="shared" si="426"/>
        <v>0</v>
      </c>
      <c r="T158" s="838">
        <f t="shared" si="411"/>
        <v>0</v>
      </c>
      <c r="U158" s="853">
        <f t="shared" ref="U158:AB158" si="427">+U135+U145+U147+U152+U154</f>
        <v>0</v>
      </c>
      <c r="V158" s="853">
        <f t="shared" si="427"/>
        <v>0</v>
      </c>
      <c r="W158" s="853">
        <f t="shared" si="427"/>
        <v>0</v>
      </c>
      <c r="X158" s="853">
        <f t="shared" si="427"/>
        <v>0</v>
      </c>
      <c r="Y158" s="853">
        <f t="shared" si="427"/>
        <v>0</v>
      </c>
      <c r="Z158" s="853">
        <f t="shared" si="427"/>
        <v>0</v>
      </c>
      <c r="AA158" s="853">
        <f t="shared" si="427"/>
        <v>0</v>
      </c>
      <c r="AB158" s="853">
        <f t="shared" si="427"/>
        <v>0</v>
      </c>
      <c r="AC158" s="838">
        <f t="shared" si="352"/>
        <v>0</v>
      </c>
    </row>
    <row r="159" spans="1:29">
      <c r="A159" s="867" t="s">
        <v>463</v>
      </c>
      <c r="B159" s="866"/>
      <c r="C159" s="840">
        <f t="shared" si="421"/>
        <v>0</v>
      </c>
      <c r="D159" s="838">
        <f t="shared" si="421"/>
        <v>0</v>
      </c>
      <c r="E159" s="838">
        <f t="shared" si="421"/>
        <v>0</v>
      </c>
      <c r="F159" s="838">
        <f t="shared" si="421"/>
        <v>0</v>
      </c>
      <c r="G159" s="838">
        <f t="shared" si="421"/>
        <v>0</v>
      </c>
      <c r="H159" s="838">
        <f t="shared" si="421"/>
        <v>0</v>
      </c>
      <c r="I159" s="838">
        <f t="shared" si="421"/>
        <v>0</v>
      </c>
      <c r="J159" s="838">
        <f t="shared" si="421"/>
        <v>0</v>
      </c>
      <c r="K159" s="838">
        <f t="shared" si="421"/>
        <v>0</v>
      </c>
      <c r="L159" s="853">
        <f>+L136+L148+L149+L146+L153+L155+L156+L141+L138+L142</f>
        <v>0</v>
      </c>
      <c r="M159" s="853">
        <f>+M136+M148+M149+M146+M153+M155+M156+M141+M138+M142</f>
        <v>0</v>
      </c>
      <c r="N159" s="853">
        <f>+N136+N148+N149+N146+N153+N155+N156+N141+N138+N142</f>
        <v>0</v>
      </c>
      <c r="O159" s="839">
        <f t="shared" si="403"/>
        <v>0</v>
      </c>
      <c r="P159" s="853">
        <f>+P136+P148+P149+P146+P153+P155+P156+P141+P138+P142</f>
        <v>0</v>
      </c>
      <c r="Q159" s="853">
        <f>+Q136+Q148+Q149+Q146+Q153+Q155+Q156+Q141+Q138+Q142</f>
        <v>0</v>
      </c>
      <c r="R159" s="853">
        <f>+R136+R148+R149+R146+R153+R155+R156+R141+R138+R142</f>
        <v>0</v>
      </c>
      <c r="S159" s="839">
        <f t="shared" ref="S159" si="428">SUM(P159:R159)</f>
        <v>0</v>
      </c>
      <c r="T159" s="838">
        <f t="shared" si="411"/>
        <v>0</v>
      </c>
      <c r="U159" s="853">
        <f>+U136+U148+U149+U146+U153+U155+U156+U141+U138+U142</f>
        <v>0</v>
      </c>
      <c r="V159" s="853">
        <f>+V136+V148+V149+V146+V153+V155+V156+V141+V138+V142</f>
        <v>0</v>
      </c>
      <c r="W159" s="853">
        <f>+W136+W148+W149+W146+W153+W155+W156+W141+W138+W142</f>
        <v>0</v>
      </c>
      <c r="X159" s="839">
        <f t="shared" ref="X159" si="429">SUM(U159:W159)</f>
        <v>0</v>
      </c>
      <c r="Y159" s="853">
        <f>+Y136+Y148+Y149+Y146+Y153+Y155+Y156+Y141+Y138+Y142</f>
        <v>0</v>
      </c>
      <c r="Z159" s="853">
        <f>+Z136+Z148+Z149+Z146+Z153+Z155+Z156+Z141+Z138+Z142</f>
        <v>0</v>
      </c>
      <c r="AA159" s="853">
        <f>+AA136+AA148+AA149+AA146+AA153+AA155+AA156+AA141+AA138+AA142</f>
        <v>0</v>
      </c>
      <c r="AB159" s="839">
        <f t="shared" ref="AB159" si="430">SUM(Y159:AA159)</f>
        <v>0</v>
      </c>
      <c r="AC159" s="838">
        <f t="shared" si="352"/>
        <v>0</v>
      </c>
    </row>
    <row r="160" spans="1:29">
      <c r="A160" s="843" t="s">
        <v>464</v>
      </c>
      <c r="B160" s="843"/>
      <c r="C160" s="840">
        <f t="shared" si="421"/>
        <v>0</v>
      </c>
      <c r="D160" s="838">
        <f t="shared" si="421"/>
        <v>0</v>
      </c>
      <c r="E160" s="838">
        <f t="shared" si="421"/>
        <v>0</v>
      </c>
      <c r="F160" s="838">
        <f t="shared" si="421"/>
        <v>0</v>
      </c>
      <c r="G160" s="838">
        <f t="shared" si="421"/>
        <v>0</v>
      </c>
      <c r="H160" s="838">
        <f t="shared" si="421"/>
        <v>0</v>
      </c>
      <c r="I160" s="838">
        <f t="shared" si="421"/>
        <v>0</v>
      </c>
      <c r="J160" s="838">
        <f t="shared" si="421"/>
        <v>0</v>
      </c>
      <c r="K160" s="838">
        <f t="shared" si="421"/>
        <v>0</v>
      </c>
      <c r="L160" s="845">
        <f>ROUND(L159*20/100,-1)</f>
        <v>0</v>
      </c>
      <c r="M160" s="845">
        <f>ROUND(M159*20/100,-1)</f>
        <v>0</v>
      </c>
      <c r="N160" s="845">
        <f>ROUND(N159*20/100,-1)</f>
        <v>0</v>
      </c>
      <c r="O160" s="845">
        <f t="shared" ref="O160:T160" si="431">ROUND(O159*20/100,-1)</f>
        <v>0</v>
      </c>
      <c r="P160" s="845">
        <f>ROUND(P159*20/100,-1)</f>
        <v>0</v>
      </c>
      <c r="Q160" s="845">
        <f>ROUND(Q159*20/100,-1)</f>
        <v>0</v>
      </c>
      <c r="R160" s="845">
        <f>ROUND(R159*20/100,-1)</f>
        <v>0</v>
      </c>
      <c r="S160" s="845">
        <f t="shared" ref="S160" si="432">ROUND(S159*20/100,-1)</f>
        <v>0</v>
      </c>
      <c r="T160" s="845">
        <f t="shared" si="431"/>
        <v>0</v>
      </c>
      <c r="U160" s="845">
        <f>ROUND(U159*20/100,-1)</f>
        <v>0</v>
      </c>
      <c r="V160" s="845">
        <f>ROUND(V159*20/100,-1)</f>
        <v>0</v>
      </c>
      <c r="W160" s="845">
        <f>ROUND(W159*20/100,-1)</f>
        <v>0</v>
      </c>
      <c r="X160" s="845">
        <f t="shared" ref="X160" si="433">ROUND(X159*20/100,-1)</f>
        <v>0</v>
      </c>
      <c r="Y160" s="845">
        <f>ROUND(Y159*20/100,-1)</f>
        <v>0</v>
      </c>
      <c r="Z160" s="845">
        <f>ROUND(Z159*20/100,-1)</f>
        <v>0</v>
      </c>
      <c r="AA160" s="845">
        <f>ROUND(AA159*20/100,-1)</f>
        <v>0</v>
      </c>
      <c r="AB160" s="845">
        <f t="shared" ref="AB160:AC160" si="434">ROUND(AB159*20/100,-1)</f>
        <v>0</v>
      </c>
      <c r="AC160" s="845">
        <f t="shared" si="434"/>
        <v>0</v>
      </c>
    </row>
    <row r="161" spans="1:29" ht="19.5" thickBot="1">
      <c r="A161" s="843" t="s">
        <v>465</v>
      </c>
      <c r="B161" s="843"/>
      <c r="C161" s="884">
        <f t="shared" si="421"/>
        <v>0</v>
      </c>
      <c r="D161" s="885">
        <f t="shared" si="421"/>
        <v>0</v>
      </c>
      <c r="E161" s="885">
        <f t="shared" si="421"/>
        <v>0</v>
      </c>
      <c r="F161" s="885">
        <f t="shared" si="421"/>
        <v>0</v>
      </c>
      <c r="G161" s="885">
        <f t="shared" si="421"/>
        <v>0</v>
      </c>
      <c r="H161" s="885">
        <f t="shared" si="421"/>
        <v>0</v>
      </c>
      <c r="I161" s="885">
        <f t="shared" si="421"/>
        <v>0</v>
      </c>
      <c r="J161" s="885">
        <f t="shared" si="421"/>
        <v>0</v>
      </c>
      <c r="K161" s="885">
        <f t="shared" si="421"/>
        <v>0</v>
      </c>
      <c r="L161" s="883">
        <f>L159-L160</f>
        <v>0</v>
      </c>
      <c r="M161" s="883">
        <f>M159-M160</f>
        <v>0</v>
      </c>
      <c r="N161" s="883">
        <f>N159-N160</f>
        <v>0</v>
      </c>
      <c r="O161" s="839">
        <f>SUM(L161:N161)</f>
        <v>0</v>
      </c>
      <c r="P161" s="883">
        <f>P159-P160</f>
        <v>0</v>
      </c>
      <c r="Q161" s="883">
        <f>Q159-Q160</f>
        <v>0</v>
      </c>
      <c r="R161" s="883">
        <f>R159-R160</f>
        <v>0</v>
      </c>
      <c r="S161" s="839">
        <f>SUM(P161:R161)</f>
        <v>0</v>
      </c>
      <c r="T161" s="838">
        <f t="shared" si="411"/>
        <v>0</v>
      </c>
      <c r="U161" s="883">
        <f>U159-U160</f>
        <v>0</v>
      </c>
      <c r="V161" s="883">
        <f>V159-V160</f>
        <v>0</v>
      </c>
      <c r="W161" s="883">
        <f>W159-W160</f>
        <v>0</v>
      </c>
      <c r="X161" s="839">
        <f>SUM(U161:W161)</f>
        <v>0</v>
      </c>
      <c r="Y161" s="883">
        <f>Y159-Y160</f>
        <v>0</v>
      </c>
      <c r="Z161" s="883">
        <f>Z159-Z160</f>
        <v>0</v>
      </c>
      <c r="AA161" s="883">
        <f>AA159-AA160</f>
        <v>0</v>
      </c>
      <c r="AB161" s="839">
        <f>SUM(Y161:AA161)</f>
        <v>0</v>
      </c>
      <c r="AC161" s="838">
        <f t="shared" ref="AC161" si="435">+AB161-X161</f>
        <v>0</v>
      </c>
    </row>
    <row r="247" ht="28.5" customHeight="1"/>
  </sheetData>
  <mergeCells count="12">
    <mergeCell ref="C5:F5"/>
    <mergeCell ref="G5:J5"/>
    <mergeCell ref="K5:K6"/>
    <mergeCell ref="L4:T4"/>
    <mergeCell ref="U4:AC4"/>
    <mergeCell ref="C4:K4"/>
    <mergeCell ref="L5:O5"/>
    <mergeCell ref="P5:S5"/>
    <mergeCell ref="T5:T6"/>
    <mergeCell ref="U5:X5"/>
    <mergeCell ref="Y5:AB5"/>
    <mergeCell ref="AC5:AC6"/>
  </mergeCells>
  <pageMargins left="0.23622047244094491" right="0.15748031496062992" top="0.51181102362204722" bottom="0.39370078740157483" header="0.31496062992125984" footer="0.31496062992125984"/>
  <pageSetup paperSize="9" scale="4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NA159"/>
  <sheetViews>
    <sheetView showGridLines="0" zoomScale="80" zoomScaleNormal="80" zoomScaleSheetLayoutView="70" workbookViewId="0">
      <pane xSplit="2" ySplit="7" topLeftCell="C118" activePane="bottomRight" state="frozen"/>
      <selection activeCell="H165" sqref="H165"/>
      <selection pane="topRight" activeCell="H165" sqref="H165"/>
      <selection pane="bottomLeft" activeCell="H165" sqref="H165"/>
      <selection pane="bottomRight" activeCell="A115" sqref="A115:M136"/>
    </sheetView>
  </sheetViews>
  <sheetFormatPr defaultRowHeight="23.25"/>
  <cols>
    <col min="1" max="1" width="7.28515625" style="33" customWidth="1"/>
    <col min="2" max="2" width="52.42578125" style="33" customWidth="1"/>
    <col min="3" max="13" width="19.7109375" style="57" customWidth="1"/>
    <col min="14" max="14" width="17.28515625" style="683" customWidth="1"/>
    <col min="15" max="15" width="15" style="33" customWidth="1"/>
    <col min="16" max="16" width="14.28515625" style="33" customWidth="1"/>
    <col min="17" max="260" width="9" style="33"/>
    <col min="261" max="261" width="7.7109375" style="33" customWidth="1"/>
    <col min="262" max="262" width="52.5703125" style="33" customWidth="1"/>
    <col min="263" max="263" width="17.140625" style="33" bestFit="1" customWidth="1"/>
    <col min="264" max="264" width="15.5703125" style="33" customWidth="1"/>
    <col min="265" max="265" width="12.28515625" style="33" bestFit="1" customWidth="1"/>
    <col min="266" max="266" width="9.85546875" style="33" customWidth="1"/>
    <col min="267" max="268" width="10.140625" style="33" customWidth="1"/>
    <col min="269" max="269" width="17.28515625" style="33" customWidth="1"/>
    <col min="270" max="270" width="10.7109375" style="33" bestFit="1" customWidth="1"/>
    <col min="271" max="516" width="9" style="33"/>
    <col min="517" max="517" width="7.7109375" style="33" customWidth="1"/>
    <col min="518" max="518" width="52.5703125" style="33" customWidth="1"/>
    <col min="519" max="519" width="17.140625" style="33" bestFit="1" customWidth="1"/>
    <col min="520" max="520" width="15.5703125" style="33" customWidth="1"/>
    <col min="521" max="521" width="12.28515625" style="33" bestFit="1" customWidth="1"/>
    <col min="522" max="522" width="9.85546875" style="33" customWidth="1"/>
    <col min="523" max="524" width="10.140625" style="33" customWidth="1"/>
    <col min="525" max="525" width="17.28515625" style="33" customWidth="1"/>
    <col min="526" max="526" width="10.7109375" style="33" bestFit="1" customWidth="1"/>
    <col min="527" max="772" width="9" style="33"/>
    <col min="773" max="773" width="7.7109375" style="33" customWidth="1"/>
    <col min="774" max="774" width="52.5703125" style="33" customWidth="1"/>
    <col min="775" max="775" width="17.140625" style="33" bestFit="1" customWidth="1"/>
    <col min="776" max="776" width="15.5703125" style="33" customWidth="1"/>
    <col min="777" max="777" width="12.28515625" style="33" bestFit="1" customWidth="1"/>
    <col min="778" max="778" width="9.85546875" style="33" customWidth="1"/>
    <col min="779" max="780" width="10.140625" style="33" customWidth="1"/>
    <col min="781" max="781" width="17.28515625" style="33" customWidth="1"/>
    <col min="782" max="782" width="10.7109375" style="33" bestFit="1" customWidth="1"/>
    <col min="783" max="1028" width="9" style="33"/>
    <col min="1029" max="1029" width="7.7109375" style="33" customWidth="1"/>
    <col min="1030" max="1030" width="52.5703125" style="33" customWidth="1"/>
    <col min="1031" max="1031" width="17.140625" style="33" bestFit="1" customWidth="1"/>
    <col min="1032" max="1032" width="15.5703125" style="33" customWidth="1"/>
    <col min="1033" max="1033" width="12.28515625" style="33" bestFit="1" customWidth="1"/>
    <col min="1034" max="1034" width="9.85546875" style="33" customWidth="1"/>
    <col min="1035" max="1036" width="10.140625" style="33" customWidth="1"/>
    <col min="1037" max="1037" width="17.28515625" style="33" customWidth="1"/>
    <col min="1038" max="1038" width="10.7109375" style="33" bestFit="1" customWidth="1"/>
    <col min="1039" max="1284" width="9" style="33"/>
    <col min="1285" max="1285" width="7.7109375" style="33" customWidth="1"/>
    <col min="1286" max="1286" width="52.5703125" style="33" customWidth="1"/>
    <col min="1287" max="1287" width="17.140625" style="33" bestFit="1" customWidth="1"/>
    <col min="1288" max="1288" width="15.5703125" style="33" customWidth="1"/>
    <col min="1289" max="1289" width="12.28515625" style="33" bestFit="1" customWidth="1"/>
    <col min="1290" max="1290" width="9.85546875" style="33" customWidth="1"/>
    <col min="1291" max="1292" width="10.140625" style="33" customWidth="1"/>
    <col min="1293" max="1293" width="17.28515625" style="33" customWidth="1"/>
    <col min="1294" max="1294" width="10.7109375" style="33" bestFit="1" customWidth="1"/>
    <col min="1295" max="1540" width="9" style="33"/>
    <col min="1541" max="1541" width="7.7109375" style="33" customWidth="1"/>
    <col min="1542" max="1542" width="52.5703125" style="33" customWidth="1"/>
    <col min="1543" max="1543" width="17.140625" style="33" bestFit="1" customWidth="1"/>
    <col min="1544" max="1544" width="15.5703125" style="33" customWidth="1"/>
    <col min="1545" max="1545" width="12.28515625" style="33" bestFit="1" customWidth="1"/>
    <col min="1546" max="1546" width="9.85546875" style="33" customWidth="1"/>
    <col min="1547" max="1548" width="10.140625" style="33" customWidth="1"/>
    <col min="1549" max="1549" width="17.28515625" style="33" customWidth="1"/>
    <col min="1550" max="1550" width="10.7109375" style="33" bestFit="1" customWidth="1"/>
    <col min="1551" max="1796" width="9" style="33"/>
    <col min="1797" max="1797" width="7.7109375" style="33" customWidth="1"/>
    <col min="1798" max="1798" width="52.5703125" style="33" customWidth="1"/>
    <col min="1799" max="1799" width="17.140625" style="33" bestFit="1" customWidth="1"/>
    <col min="1800" max="1800" width="15.5703125" style="33" customWidth="1"/>
    <col min="1801" max="1801" width="12.28515625" style="33" bestFit="1" customWidth="1"/>
    <col min="1802" max="1802" width="9.85546875" style="33" customWidth="1"/>
    <col min="1803" max="1804" width="10.140625" style="33" customWidth="1"/>
    <col min="1805" max="1805" width="17.28515625" style="33" customWidth="1"/>
    <col min="1806" max="1806" width="10.7109375" style="33" bestFit="1" customWidth="1"/>
    <col min="1807" max="2052" width="9" style="33"/>
    <col min="2053" max="2053" width="7.7109375" style="33" customWidth="1"/>
    <col min="2054" max="2054" width="52.5703125" style="33" customWidth="1"/>
    <col min="2055" max="2055" width="17.140625" style="33" bestFit="1" customWidth="1"/>
    <col min="2056" max="2056" width="15.5703125" style="33" customWidth="1"/>
    <col min="2057" max="2057" width="12.28515625" style="33" bestFit="1" customWidth="1"/>
    <col min="2058" max="2058" width="9.85546875" style="33" customWidth="1"/>
    <col min="2059" max="2060" width="10.140625" style="33" customWidth="1"/>
    <col min="2061" max="2061" width="17.28515625" style="33" customWidth="1"/>
    <col min="2062" max="2062" width="10.7109375" style="33" bestFit="1" customWidth="1"/>
    <col min="2063" max="2308" width="9" style="33"/>
    <col min="2309" max="2309" width="7.7109375" style="33" customWidth="1"/>
    <col min="2310" max="2310" width="52.5703125" style="33" customWidth="1"/>
    <col min="2311" max="2311" width="17.140625" style="33" bestFit="1" customWidth="1"/>
    <col min="2312" max="2312" width="15.5703125" style="33" customWidth="1"/>
    <col min="2313" max="2313" width="12.28515625" style="33" bestFit="1" customWidth="1"/>
    <col min="2314" max="2314" width="9.85546875" style="33" customWidth="1"/>
    <col min="2315" max="2316" width="10.140625" style="33" customWidth="1"/>
    <col min="2317" max="2317" width="17.28515625" style="33" customWidth="1"/>
    <col min="2318" max="2318" width="10.7109375" style="33" bestFit="1" customWidth="1"/>
    <col min="2319" max="2564" width="9" style="33"/>
    <col min="2565" max="2565" width="7.7109375" style="33" customWidth="1"/>
    <col min="2566" max="2566" width="52.5703125" style="33" customWidth="1"/>
    <col min="2567" max="2567" width="17.140625" style="33" bestFit="1" customWidth="1"/>
    <col min="2568" max="2568" width="15.5703125" style="33" customWidth="1"/>
    <col min="2569" max="2569" width="12.28515625" style="33" bestFit="1" customWidth="1"/>
    <col min="2570" max="2570" width="9.85546875" style="33" customWidth="1"/>
    <col min="2571" max="2572" width="10.140625" style="33" customWidth="1"/>
    <col min="2573" max="2573" width="17.28515625" style="33" customWidth="1"/>
    <col min="2574" max="2574" width="10.7109375" style="33" bestFit="1" customWidth="1"/>
    <col min="2575" max="2820" width="9" style="33"/>
    <col min="2821" max="2821" width="7.7109375" style="33" customWidth="1"/>
    <col min="2822" max="2822" width="52.5703125" style="33" customWidth="1"/>
    <col min="2823" max="2823" width="17.140625" style="33" bestFit="1" customWidth="1"/>
    <col min="2824" max="2824" width="15.5703125" style="33" customWidth="1"/>
    <col min="2825" max="2825" width="12.28515625" style="33" bestFit="1" customWidth="1"/>
    <col min="2826" max="2826" width="9.85546875" style="33" customWidth="1"/>
    <col min="2827" max="2828" width="10.140625" style="33" customWidth="1"/>
    <col min="2829" max="2829" width="17.28515625" style="33" customWidth="1"/>
    <col min="2830" max="2830" width="10.7109375" style="33" bestFit="1" customWidth="1"/>
    <col min="2831" max="3076" width="9" style="33"/>
    <col min="3077" max="3077" width="7.7109375" style="33" customWidth="1"/>
    <col min="3078" max="3078" width="52.5703125" style="33" customWidth="1"/>
    <col min="3079" max="3079" width="17.140625" style="33" bestFit="1" customWidth="1"/>
    <col min="3080" max="3080" width="15.5703125" style="33" customWidth="1"/>
    <col min="3081" max="3081" width="12.28515625" style="33" bestFit="1" customWidth="1"/>
    <col min="3082" max="3082" width="9.85546875" style="33" customWidth="1"/>
    <col min="3083" max="3084" width="10.140625" style="33" customWidth="1"/>
    <col min="3085" max="3085" width="17.28515625" style="33" customWidth="1"/>
    <col min="3086" max="3086" width="10.7109375" style="33" bestFit="1" customWidth="1"/>
    <col min="3087" max="3332" width="9" style="33"/>
    <col min="3333" max="3333" width="7.7109375" style="33" customWidth="1"/>
    <col min="3334" max="3334" width="52.5703125" style="33" customWidth="1"/>
    <col min="3335" max="3335" width="17.140625" style="33" bestFit="1" customWidth="1"/>
    <col min="3336" max="3336" width="15.5703125" style="33" customWidth="1"/>
    <col min="3337" max="3337" width="12.28515625" style="33" bestFit="1" customWidth="1"/>
    <col min="3338" max="3338" width="9.85546875" style="33" customWidth="1"/>
    <col min="3339" max="3340" width="10.140625" style="33" customWidth="1"/>
    <col min="3341" max="3341" width="17.28515625" style="33" customWidth="1"/>
    <col min="3342" max="3342" width="10.7109375" style="33" bestFit="1" customWidth="1"/>
    <col min="3343" max="3588" width="9" style="33"/>
    <col min="3589" max="3589" width="7.7109375" style="33" customWidth="1"/>
    <col min="3590" max="3590" width="52.5703125" style="33" customWidth="1"/>
    <col min="3591" max="3591" width="17.140625" style="33" bestFit="1" customWidth="1"/>
    <col min="3592" max="3592" width="15.5703125" style="33" customWidth="1"/>
    <col min="3593" max="3593" width="12.28515625" style="33" bestFit="1" customWidth="1"/>
    <col min="3594" max="3594" width="9.85546875" style="33" customWidth="1"/>
    <col min="3595" max="3596" width="10.140625" style="33" customWidth="1"/>
    <col min="3597" max="3597" width="17.28515625" style="33" customWidth="1"/>
    <col min="3598" max="3598" width="10.7109375" style="33" bestFit="1" customWidth="1"/>
    <col min="3599" max="3844" width="9" style="33"/>
    <col min="3845" max="3845" width="7.7109375" style="33" customWidth="1"/>
    <col min="3846" max="3846" width="52.5703125" style="33" customWidth="1"/>
    <col min="3847" max="3847" width="17.140625" style="33" bestFit="1" customWidth="1"/>
    <col min="3848" max="3848" width="15.5703125" style="33" customWidth="1"/>
    <col min="3849" max="3849" width="12.28515625" style="33" bestFit="1" customWidth="1"/>
    <col min="3850" max="3850" width="9.85546875" style="33" customWidth="1"/>
    <col min="3851" max="3852" width="10.140625" style="33" customWidth="1"/>
    <col min="3853" max="3853" width="17.28515625" style="33" customWidth="1"/>
    <col min="3854" max="3854" width="10.7109375" style="33" bestFit="1" customWidth="1"/>
    <col min="3855" max="4100" width="9" style="33"/>
    <col min="4101" max="4101" width="7.7109375" style="33" customWidth="1"/>
    <col min="4102" max="4102" width="52.5703125" style="33" customWidth="1"/>
    <col min="4103" max="4103" width="17.140625" style="33" bestFit="1" customWidth="1"/>
    <col min="4104" max="4104" width="15.5703125" style="33" customWidth="1"/>
    <col min="4105" max="4105" width="12.28515625" style="33" bestFit="1" customWidth="1"/>
    <col min="4106" max="4106" width="9.85546875" style="33" customWidth="1"/>
    <col min="4107" max="4108" width="10.140625" style="33" customWidth="1"/>
    <col min="4109" max="4109" width="17.28515625" style="33" customWidth="1"/>
    <col min="4110" max="4110" width="10.7109375" style="33" bestFit="1" customWidth="1"/>
    <col min="4111" max="4356" width="9" style="33"/>
    <col min="4357" max="4357" width="7.7109375" style="33" customWidth="1"/>
    <col min="4358" max="4358" width="52.5703125" style="33" customWidth="1"/>
    <col min="4359" max="4359" width="17.140625" style="33" bestFit="1" customWidth="1"/>
    <col min="4360" max="4360" width="15.5703125" style="33" customWidth="1"/>
    <col min="4361" max="4361" width="12.28515625" style="33" bestFit="1" customWidth="1"/>
    <col min="4362" max="4362" width="9.85546875" style="33" customWidth="1"/>
    <col min="4363" max="4364" width="10.140625" style="33" customWidth="1"/>
    <col min="4365" max="4365" width="17.28515625" style="33" customWidth="1"/>
    <col min="4366" max="4366" width="10.7109375" style="33" bestFit="1" customWidth="1"/>
    <col min="4367" max="4612" width="9" style="33"/>
    <col min="4613" max="4613" width="7.7109375" style="33" customWidth="1"/>
    <col min="4614" max="4614" width="52.5703125" style="33" customWidth="1"/>
    <col min="4615" max="4615" width="17.140625" style="33" bestFit="1" customWidth="1"/>
    <col min="4616" max="4616" width="15.5703125" style="33" customWidth="1"/>
    <col min="4617" max="4617" width="12.28515625" style="33" bestFit="1" customWidth="1"/>
    <col min="4618" max="4618" width="9.85546875" style="33" customWidth="1"/>
    <col min="4619" max="4620" width="10.140625" style="33" customWidth="1"/>
    <col min="4621" max="4621" width="17.28515625" style="33" customWidth="1"/>
    <col min="4622" max="4622" width="10.7109375" style="33" bestFit="1" customWidth="1"/>
    <col min="4623" max="4868" width="9" style="33"/>
    <col min="4869" max="4869" width="7.7109375" style="33" customWidth="1"/>
    <col min="4870" max="4870" width="52.5703125" style="33" customWidth="1"/>
    <col min="4871" max="4871" width="17.140625" style="33" bestFit="1" customWidth="1"/>
    <col min="4872" max="4872" width="15.5703125" style="33" customWidth="1"/>
    <col min="4873" max="4873" width="12.28515625" style="33" bestFit="1" customWidth="1"/>
    <col min="4874" max="4874" width="9.85546875" style="33" customWidth="1"/>
    <col min="4875" max="4876" width="10.140625" style="33" customWidth="1"/>
    <col min="4877" max="4877" width="17.28515625" style="33" customWidth="1"/>
    <col min="4878" max="4878" width="10.7109375" style="33" bestFit="1" customWidth="1"/>
    <col min="4879" max="5124" width="9" style="33"/>
    <col min="5125" max="5125" width="7.7109375" style="33" customWidth="1"/>
    <col min="5126" max="5126" width="52.5703125" style="33" customWidth="1"/>
    <col min="5127" max="5127" width="17.140625" style="33" bestFit="1" customWidth="1"/>
    <col min="5128" max="5128" width="15.5703125" style="33" customWidth="1"/>
    <col min="5129" max="5129" width="12.28515625" style="33" bestFit="1" customWidth="1"/>
    <col min="5130" max="5130" width="9.85546875" style="33" customWidth="1"/>
    <col min="5131" max="5132" width="10.140625" style="33" customWidth="1"/>
    <col min="5133" max="5133" width="17.28515625" style="33" customWidth="1"/>
    <col min="5134" max="5134" width="10.7109375" style="33" bestFit="1" customWidth="1"/>
    <col min="5135" max="5380" width="9" style="33"/>
    <col min="5381" max="5381" width="7.7109375" style="33" customWidth="1"/>
    <col min="5382" max="5382" width="52.5703125" style="33" customWidth="1"/>
    <col min="5383" max="5383" width="17.140625" style="33" bestFit="1" customWidth="1"/>
    <col min="5384" max="5384" width="15.5703125" style="33" customWidth="1"/>
    <col min="5385" max="5385" width="12.28515625" style="33" bestFit="1" customWidth="1"/>
    <col min="5386" max="5386" width="9.85546875" style="33" customWidth="1"/>
    <col min="5387" max="5388" width="10.140625" style="33" customWidth="1"/>
    <col min="5389" max="5389" width="17.28515625" style="33" customWidth="1"/>
    <col min="5390" max="5390" width="10.7109375" style="33" bestFit="1" customWidth="1"/>
    <col min="5391" max="5636" width="9" style="33"/>
    <col min="5637" max="5637" width="7.7109375" style="33" customWidth="1"/>
    <col min="5638" max="5638" width="52.5703125" style="33" customWidth="1"/>
    <col min="5639" max="5639" width="17.140625" style="33" bestFit="1" customWidth="1"/>
    <col min="5640" max="5640" width="15.5703125" style="33" customWidth="1"/>
    <col min="5641" max="5641" width="12.28515625" style="33" bestFit="1" customWidth="1"/>
    <col min="5642" max="5642" width="9.85546875" style="33" customWidth="1"/>
    <col min="5643" max="5644" width="10.140625" style="33" customWidth="1"/>
    <col min="5645" max="5645" width="17.28515625" style="33" customWidth="1"/>
    <col min="5646" max="5646" width="10.7109375" style="33" bestFit="1" customWidth="1"/>
    <col min="5647" max="5892" width="9" style="33"/>
    <col min="5893" max="5893" width="7.7109375" style="33" customWidth="1"/>
    <col min="5894" max="5894" width="52.5703125" style="33" customWidth="1"/>
    <col min="5895" max="5895" width="17.140625" style="33" bestFit="1" customWidth="1"/>
    <col min="5896" max="5896" width="15.5703125" style="33" customWidth="1"/>
    <col min="5897" max="5897" width="12.28515625" style="33" bestFit="1" customWidth="1"/>
    <col min="5898" max="5898" width="9.85546875" style="33" customWidth="1"/>
    <col min="5899" max="5900" width="10.140625" style="33" customWidth="1"/>
    <col min="5901" max="5901" width="17.28515625" style="33" customWidth="1"/>
    <col min="5902" max="5902" width="10.7109375" style="33" bestFit="1" customWidth="1"/>
    <col min="5903" max="6148" width="9" style="33"/>
    <col min="6149" max="6149" width="7.7109375" style="33" customWidth="1"/>
    <col min="6150" max="6150" width="52.5703125" style="33" customWidth="1"/>
    <col min="6151" max="6151" width="17.140625" style="33" bestFit="1" customWidth="1"/>
    <col min="6152" max="6152" width="15.5703125" style="33" customWidth="1"/>
    <col min="6153" max="6153" width="12.28515625" style="33" bestFit="1" customWidth="1"/>
    <col min="6154" max="6154" width="9.85546875" style="33" customWidth="1"/>
    <col min="6155" max="6156" width="10.140625" style="33" customWidth="1"/>
    <col min="6157" max="6157" width="17.28515625" style="33" customWidth="1"/>
    <col min="6158" max="6158" width="10.7109375" style="33" bestFit="1" customWidth="1"/>
    <col min="6159" max="6404" width="9" style="33"/>
    <col min="6405" max="6405" width="7.7109375" style="33" customWidth="1"/>
    <col min="6406" max="6406" width="52.5703125" style="33" customWidth="1"/>
    <col min="6407" max="6407" width="17.140625" style="33" bestFit="1" customWidth="1"/>
    <col min="6408" max="6408" width="15.5703125" style="33" customWidth="1"/>
    <col min="6409" max="6409" width="12.28515625" style="33" bestFit="1" customWidth="1"/>
    <col min="6410" max="6410" width="9.85546875" style="33" customWidth="1"/>
    <col min="6411" max="6412" width="10.140625" style="33" customWidth="1"/>
    <col min="6413" max="6413" width="17.28515625" style="33" customWidth="1"/>
    <col min="6414" max="6414" width="10.7109375" style="33" bestFit="1" customWidth="1"/>
    <col min="6415" max="6660" width="9" style="33"/>
    <col min="6661" max="6661" width="7.7109375" style="33" customWidth="1"/>
    <col min="6662" max="6662" width="52.5703125" style="33" customWidth="1"/>
    <col min="6663" max="6663" width="17.140625" style="33" bestFit="1" customWidth="1"/>
    <col min="6664" max="6664" width="15.5703125" style="33" customWidth="1"/>
    <col min="6665" max="6665" width="12.28515625" style="33" bestFit="1" customWidth="1"/>
    <col min="6666" max="6666" width="9.85546875" style="33" customWidth="1"/>
    <col min="6667" max="6668" width="10.140625" style="33" customWidth="1"/>
    <col min="6669" max="6669" width="17.28515625" style="33" customWidth="1"/>
    <col min="6670" max="6670" width="10.7109375" style="33" bestFit="1" customWidth="1"/>
    <col min="6671" max="6916" width="9" style="33"/>
    <col min="6917" max="6917" width="7.7109375" style="33" customWidth="1"/>
    <col min="6918" max="6918" width="52.5703125" style="33" customWidth="1"/>
    <col min="6919" max="6919" width="17.140625" style="33" bestFit="1" customWidth="1"/>
    <col min="6920" max="6920" width="15.5703125" style="33" customWidth="1"/>
    <col min="6921" max="6921" width="12.28515625" style="33" bestFit="1" customWidth="1"/>
    <col min="6922" max="6922" width="9.85546875" style="33" customWidth="1"/>
    <col min="6923" max="6924" width="10.140625" style="33" customWidth="1"/>
    <col min="6925" max="6925" width="17.28515625" style="33" customWidth="1"/>
    <col min="6926" max="6926" width="10.7109375" style="33" bestFit="1" customWidth="1"/>
    <col min="6927" max="7172" width="9" style="33"/>
    <col min="7173" max="7173" width="7.7109375" style="33" customWidth="1"/>
    <col min="7174" max="7174" width="52.5703125" style="33" customWidth="1"/>
    <col min="7175" max="7175" width="17.140625" style="33" bestFit="1" customWidth="1"/>
    <col min="7176" max="7176" width="15.5703125" style="33" customWidth="1"/>
    <col min="7177" max="7177" width="12.28515625" style="33" bestFit="1" customWidth="1"/>
    <col min="7178" max="7178" width="9.85546875" style="33" customWidth="1"/>
    <col min="7179" max="7180" width="10.140625" style="33" customWidth="1"/>
    <col min="7181" max="7181" width="17.28515625" style="33" customWidth="1"/>
    <col min="7182" max="7182" width="10.7109375" style="33" bestFit="1" customWidth="1"/>
    <col min="7183" max="7428" width="9" style="33"/>
    <col min="7429" max="7429" width="7.7109375" style="33" customWidth="1"/>
    <col min="7430" max="7430" width="52.5703125" style="33" customWidth="1"/>
    <col min="7431" max="7431" width="17.140625" style="33" bestFit="1" customWidth="1"/>
    <col min="7432" max="7432" width="15.5703125" style="33" customWidth="1"/>
    <col min="7433" max="7433" width="12.28515625" style="33" bestFit="1" customWidth="1"/>
    <col min="7434" max="7434" width="9.85546875" style="33" customWidth="1"/>
    <col min="7435" max="7436" width="10.140625" style="33" customWidth="1"/>
    <col min="7437" max="7437" width="17.28515625" style="33" customWidth="1"/>
    <col min="7438" max="7438" width="10.7109375" style="33" bestFit="1" customWidth="1"/>
    <col min="7439" max="7684" width="9" style="33"/>
    <col min="7685" max="7685" width="7.7109375" style="33" customWidth="1"/>
    <col min="7686" max="7686" width="52.5703125" style="33" customWidth="1"/>
    <col min="7687" max="7687" width="17.140625" style="33" bestFit="1" customWidth="1"/>
    <col min="7688" max="7688" width="15.5703125" style="33" customWidth="1"/>
    <col min="7689" max="7689" width="12.28515625" style="33" bestFit="1" customWidth="1"/>
    <col min="7690" max="7690" width="9.85546875" style="33" customWidth="1"/>
    <col min="7691" max="7692" width="10.140625" style="33" customWidth="1"/>
    <col min="7693" max="7693" width="17.28515625" style="33" customWidth="1"/>
    <col min="7694" max="7694" width="10.7109375" style="33" bestFit="1" customWidth="1"/>
    <col min="7695" max="7940" width="9" style="33"/>
    <col min="7941" max="7941" width="7.7109375" style="33" customWidth="1"/>
    <col min="7942" max="7942" width="52.5703125" style="33" customWidth="1"/>
    <col min="7943" max="7943" width="17.140625" style="33" bestFit="1" customWidth="1"/>
    <col min="7944" max="7944" width="15.5703125" style="33" customWidth="1"/>
    <col min="7945" max="7945" width="12.28515625" style="33" bestFit="1" customWidth="1"/>
    <col min="7946" max="7946" width="9.85546875" style="33" customWidth="1"/>
    <col min="7947" max="7948" width="10.140625" style="33" customWidth="1"/>
    <col min="7949" max="7949" width="17.28515625" style="33" customWidth="1"/>
    <col min="7950" max="7950" width="10.7109375" style="33" bestFit="1" customWidth="1"/>
    <col min="7951" max="8196" width="9" style="33"/>
    <col min="8197" max="8197" width="7.7109375" style="33" customWidth="1"/>
    <col min="8198" max="8198" width="52.5703125" style="33" customWidth="1"/>
    <col min="8199" max="8199" width="17.140625" style="33" bestFit="1" customWidth="1"/>
    <col min="8200" max="8200" width="15.5703125" style="33" customWidth="1"/>
    <col min="8201" max="8201" width="12.28515625" style="33" bestFit="1" customWidth="1"/>
    <col min="8202" max="8202" width="9.85546875" style="33" customWidth="1"/>
    <col min="8203" max="8204" width="10.140625" style="33" customWidth="1"/>
    <col min="8205" max="8205" width="17.28515625" style="33" customWidth="1"/>
    <col min="8206" max="8206" width="10.7109375" style="33" bestFit="1" customWidth="1"/>
    <col min="8207" max="8452" width="9" style="33"/>
    <col min="8453" max="8453" width="7.7109375" style="33" customWidth="1"/>
    <col min="8454" max="8454" width="52.5703125" style="33" customWidth="1"/>
    <col min="8455" max="8455" width="17.140625" style="33" bestFit="1" customWidth="1"/>
    <col min="8456" max="8456" width="15.5703125" style="33" customWidth="1"/>
    <col min="8457" max="8457" width="12.28515625" style="33" bestFit="1" customWidth="1"/>
    <col min="8458" max="8458" width="9.85546875" style="33" customWidth="1"/>
    <col min="8459" max="8460" width="10.140625" style="33" customWidth="1"/>
    <col min="8461" max="8461" width="17.28515625" style="33" customWidth="1"/>
    <col min="8462" max="8462" width="10.7109375" style="33" bestFit="1" customWidth="1"/>
    <col min="8463" max="8708" width="9" style="33"/>
    <col min="8709" max="8709" width="7.7109375" style="33" customWidth="1"/>
    <col min="8710" max="8710" width="52.5703125" style="33" customWidth="1"/>
    <col min="8711" max="8711" width="17.140625" style="33" bestFit="1" customWidth="1"/>
    <col min="8712" max="8712" width="15.5703125" style="33" customWidth="1"/>
    <col min="8713" max="8713" width="12.28515625" style="33" bestFit="1" customWidth="1"/>
    <col min="8714" max="8714" width="9.85546875" style="33" customWidth="1"/>
    <col min="8715" max="8716" width="10.140625" style="33" customWidth="1"/>
    <col min="8717" max="8717" width="17.28515625" style="33" customWidth="1"/>
    <col min="8718" max="8718" width="10.7109375" style="33" bestFit="1" customWidth="1"/>
    <col min="8719" max="8964" width="9" style="33"/>
    <col min="8965" max="8965" width="7.7109375" style="33" customWidth="1"/>
    <col min="8966" max="8966" width="52.5703125" style="33" customWidth="1"/>
    <col min="8967" max="8967" width="17.140625" style="33" bestFit="1" customWidth="1"/>
    <col min="8968" max="8968" width="15.5703125" style="33" customWidth="1"/>
    <col min="8969" max="8969" width="12.28515625" style="33" bestFit="1" customWidth="1"/>
    <col min="8970" max="8970" width="9.85546875" style="33" customWidth="1"/>
    <col min="8971" max="8972" width="10.140625" style="33" customWidth="1"/>
    <col min="8973" max="8973" width="17.28515625" style="33" customWidth="1"/>
    <col min="8974" max="8974" width="10.7109375" style="33" bestFit="1" customWidth="1"/>
    <col min="8975" max="9220" width="9" style="33"/>
    <col min="9221" max="9221" width="7.7109375" style="33" customWidth="1"/>
    <col min="9222" max="9222" width="52.5703125" style="33" customWidth="1"/>
    <col min="9223" max="9223" width="17.140625" style="33" bestFit="1" customWidth="1"/>
    <col min="9224" max="9224" width="15.5703125" style="33" customWidth="1"/>
    <col min="9225" max="9225" width="12.28515625" style="33" bestFit="1" customWidth="1"/>
    <col min="9226" max="9226" width="9.85546875" style="33" customWidth="1"/>
    <col min="9227" max="9228" width="10.140625" style="33" customWidth="1"/>
    <col min="9229" max="9229" width="17.28515625" style="33" customWidth="1"/>
    <col min="9230" max="9230" width="10.7109375" style="33" bestFit="1" customWidth="1"/>
    <col min="9231" max="9476" width="9" style="33"/>
    <col min="9477" max="9477" width="7.7109375" style="33" customWidth="1"/>
    <col min="9478" max="9478" width="52.5703125" style="33" customWidth="1"/>
    <col min="9479" max="9479" width="17.140625" style="33" bestFit="1" customWidth="1"/>
    <col min="9480" max="9480" width="15.5703125" style="33" customWidth="1"/>
    <col min="9481" max="9481" width="12.28515625" style="33" bestFit="1" customWidth="1"/>
    <col min="9482" max="9482" width="9.85546875" style="33" customWidth="1"/>
    <col min="9483" max="9484" width="10.140625" style="33" customWidth="1"/>
    <col min="9485" max="9485" width="17.28515625" style="33" customWidth="1"/>
    <col min="9486" max="9486" width="10.7109375" style="33" bestFit="1" customWidth="1"/>
    <col min="9487" max="9732" width="9" style="33"/>
    <col min="9733" max="9733" width="7.7109375" style="33" customWidth="1"/>
    <col min="9734" max="9734" width="52.5703125" style="33" customWidth="1"/>
    <col min="9735" max="9735" width="17.140625" style="33" bestFit="1" customWidth="1"/>
    <col min="9736" max="9736" width="15.5703125" style="33" customWidth="1"/>
    <col min="9737" max="9737" width="12.28515625" style="33" bestFit="1" customWidth="1"/>
    <col min="9738" max="9738" width="9.85546875" style="33" customWidth="1"/>
    <col min="9739" max="9740" width="10.140625" style="33" customWidth="1"/>
    <col min="9741" max="9741" width="17.28515625" style="33" customWidth="1"/>
    <col min="9742" max="9742" width="10.7109375" style="33" bestFit="1" customWidth="1"/>
    <col min="9743" max="9988" width="9" style="33"/>
    <col min="9989" max="9989" width="7.7109375" style="33" customWidth="1"/>
    <col min="9990" max="9990" width="52.5703125" style="33" customWidth="1"/>
    <col min="9991" max="9991" width="17.140625" style="33" bestFit="1" customWidth="1"/>
    <col min="9992" max="9992" width="15.5703125" style="33" customWidth="1"/>
    <col min="9993" max="9993" width="12.28515625" style="33" bestFit="1" customWidth="1"/>
    <col min="9994" max="9994" width="9.85546875" style="33" customWidth="1"/>
    <col min="9995" max="9996" width="10.140625" style="33" customWidth="1"/>
    <col min="9997" max="9997" width="17.28515625" style="33" customWidth="1"/>
    <col min="9998" max="9998" width="10.7109375" style="33" bestFit="1" customWidth="1"/>
    <col min="9999" max="10244" width="9" style="33"/>
    <col min="10245" max="10245" width="7.7109375" style="33" customWidth="1"/>
    <col min="10246" max="10246" width="52.5703125" style="33" customWidth="1"/>
    <col min="10247" max="10247" width="17.140625" style="33" bestFit="1" customWidth="1"/>
    <col min="10248" max="10248" width="15.5703125" style="33" customWidth="1"/>
    <col min="10249" max="10249" width="12.28515625" style="33" bestFit="1" customWidth="1"/>
    <col min="10250" max="10250" width="9.85546875" style="33" customWidth="1"/>
    <col min="10251" max="10252" width="10.140625" style="33" customWidth="1"/>
    <col min="10253" max="10253" width="17.28515625" style="33" customWidth="1"/>
    <col min="10254" max="10254" width="10.7109375" style="33" bestFit="1" customWidth="1"/>
    <col min="10255" max="10500" width="9" style="33"/>
    <col min="10501" max="10501" width="7.7109375" style="33" customWidth="1"/>
    <col min="10502" max="10502" width="52.5703125" style="33" customWidth="1"/>
    <col min="10503" max="10503" width="17.140625" style="33" bestFit="1" customWidth="1"/>
    <col min="10504" max="10504" width="15.5703125" style="33" customWidth="1"/>
    <col min="10505" max="10505" width="12.28515625" style="33" bestFit="1" customWidth="1"/>
    <col min="10506" max="10506" width="9.85546875" style="33" customWidth="1"/>
    <col min="10507" max="10508" width="10.140625" style="33" customWidth="1"/>
    <col min="10509" max="10509" width="17.28515625" style="33" customWidth="1"/>
    <col min="10510" max="10510" width="10.7109375" style="33" bestFit="1" customWidth="1"/>
    <col min="10511" max="10756" width="9" style="33"/>
    <col min="10757" max="10757" width="7.7109375" style="33" customWidth="1"/>
    <col min="10758" max="10758" width="52.5703125" style="33" customWidth="1"/>
    <col min="10759" max="10759" width="17.140625" style="33" bestFit="1" customWidth="1"/>
    <col min="10760" max="10760" width="15.5703125" style="33" customWidth="1"/>
    <col min="10761" max="10761" width="12.28515625" style="33" bestFit="1" customWidth="1"/>
    <col min="10762" max="10762" width="9.85546875" style="33" customWidth="1"/>
    <col min="10763" max="10764" width="10.140625" style="33" customWidth="1"/>
    <col min="10765" max="10765" width="17.28515625" style="33" customWidth="1"/>
    <col min="10766" max="10766" width="10.7109375" style="33" bestFit="1" customWidth="1"/>
    <col min="10767" max="11012" width="9" style="33"/>
    <col min="11013" max="11013" width="7.7109375" style="33" customWidth="1"/>
    <col min="11014" max="11014" width="52.5703125" style="33" customWidth="1"/>
    <col min="11015" max="11015" width="17.140625" style="33" bestFit="1" customWidth="1"/>
    <col min="11016" max="11016" width="15.5703125" style="33" customWidth="1"/>
    <col min="11017" max="11017" width="12.28515625" style="33" bestFit="1" customWidth="1"/>
    <col min="11018" max="11018" width="9.85546875" style="33" customWidth="1"/>
    <col min="11019" max="11020" width="10.140625" style="33" customWidth="1"/>
    <col min="11021" max="11021" width="17.28515625" style="33" customWidth="1"/>
    <col min="11022" max="11022" width="10.7109375" style="33" bestFit="1" customWidth="1"/>
    <col min="11023" max="11268" width="9" style="33"/>
    <col min="11269" max="11269" width="7.7109375" style="33" customWidth="1"/>
    <col min="11270" max="11270" width="52.5703125" style="33" customWidth="1"/>
    <col min="11271" max="11271" width="17.140625" style="33" bestFit="1" customWidth="1"/>
    <col min="11272" max="11272" width="15.5703125" style="33" customWidth="1"/>
    <col min="11273" max="11273" width="12.28515625" style="33" bestFit="1" customWidth="1"/>
    <col min="11274" max="11274" width="9.85546875" style="33" customWidth="1"/>
    <col min="11275" max="11276" width="10.140625" style="33" customWidth="1"/>
    <col min="11277" max="11277" width="17.28515625" style="33" customWidth="1"/>
    <col min="11278" max="11278" width="10.7109375" style="33" bestFit="1" customWidth="1"/>
    <col min="11279" max="11524" width="9" style="33"/>
    <col min="11525" max="11525" width="7.7109375" style="33" customWidth="1"/>
    <col min="11526" max="11526" width="52.5703125" style="33" customWidth="1"/>
    <col min="11527" max="11527" width="17.140625" style="33" bestFit="1" customWidth="1"/>
    <col min="11528" max="11528" width="15.5703125" style="33" customWidth="1"/>
    <col min="11529" max="11529" width="12.28515625" style="33" bestFit="1" customWidth="1"/>
    <col min="11530" max="11530" width="9.85546875" style="33" customWidth="1"/>
    <col min="11531" max="11532" width="10.140625" style="33" customWidth="1"/>
    <col min="11533" max="11533" width="17.28515625" style="33" customWidth="1"/>
    <col min="11534" max="11534" width="10.7109375" style="33" bestFit="1" customWidth="1"/>
    <col min="11535" max="11780" width="9" style="33"/>
    <col min="11781" max="11781" width="7.7109375" style="33" customWidth="1"/>
    <col min="11782" max="11782" width="52.5703125" style="33" customWidth="1"/>
    <col min="11783" max="11783" width="17.140625" style="33" bestFit="1" customWidth="1"/>
    <col min="11784" max="11784" width="15.5703125" style="33" customWidth="1"/>
    <col min="11785" max="11785" width="12.28515625" style="33" bestFit="1" customWidth="1"/>
    <col min="11786" max="11786" width="9.85546875" style="33" customWidth="1"/>
    <col min="11787" max="11788" width="10.140625" style="33" customWidth="1"/>
    <col min="11789" max="11789" width="17.28515625" style="33" customWidth="1"/>
    <col min="11790" max="11790" width="10.7109375" style="33" bestFit="1" customWidth="1"/>
    <col min="11791" max="12036" width="9" style="33"/>
    <col min="12037" max="12037" width="7.7109375" style="33" customWidth="1"/>
    <col min="12038" max="12038" width="52.5703125" style="33" customWidth="1"/>
    <col min="12039" max="12039" width="17.140625" style="33" bestFit="1" customWidth="1"/>
    <col min="12040" max="12040" width="15.5703125" style="33" customWidth="1"/>
    <col min="12041" max="12041" width="12.28515625" style="33" bestFit="1" customWidth="1"/>
    <col min="12042" max="12042" width="9.85546875" style="33" customWidth="1"/>
    <col min="12043" max="12044" width="10.140625" style="33" customWidth="1"/>
    <col min="12045" max="12045" width="17.28515625" style="33" customWidth="1"/>
    <col min="12046" max="12046" width="10.7109375" style="33" bestFit="1" customWidth="1"/>
    <col min="12047" max="12292" width="9" style="33"/>
    <col min="12293" max="12293" width="7.7109375" style="33" customWidth="1"/>
    <col min="12294" max="12294" width="52.5703125" style="33" customWidth="1"/>
    <col min="12295" max="12295" width="17.140625" style="33" bestFit="1" customWidth="1"/>
    <col min="12296" max="12296" width="15.5703125" style="33" customWidth="1"/>
    <col min="12297" max="12297" width="12.28515625" style="33" bestFit="1" customWidth="1"/>
    <col min="12298" max="12298" width="9.85546875" style="33" customWidth="1"/>
    <col min="12299" max="12300" width="10.140625" style="33" customWidth="1"/>
    <col min="12301" max="12301" width="17.28515625" style="33" customWidth="1"/>
    <col min="12302" max="12302" width="10.7109375" style="33" bestFit="1" customWidth="1"/>
    <col min="12303" max="12548" width="9" style="33"/>
    <col min="12549" max="12549" width="7.7109375" style="33" customWidth="1"/>
    <col min="12550" max="12550" width="52.5703125" style="33" customWidth="1"/>
    <col min="12551" max="12551" width="17.140625" style="33" bestFit="1" customWidth="1"/>
    <col min="12552" max="12552" width="15.5703125" style="33" customWidth="1"/>
    <col min="12553" max="12553" width="12.28515625" style="33" bestFit="1" customWidth="1"/>
    <col min="12554" max="12554" width="9.85546875" style="33" customWidth="1"/>
    <col min="12555" max="12556" width="10.140625" style="33" customWidth="1"/>
    <col min="12557" max="12557" width="17.28515625" style="33" customWidth="1"/>
    <col min="12558" max="12558" width="10.7109375" style="33" bestFit="1" customWidth="1"/>
    <col min="12559" max="12804" width="9" style="33"/>
    <col min="12805" max="12805" width="7.7109375" style="33" customWidth="1"/>
    <col min="12806" max="12806" width="52.5703125" style="33" customWidth="1"/>
    <col min="12807" max="12807" width="17.140625" style="33" bestFit="1" customWidth="1"/>
    <col min="12808" max="12808" width="15.5703125" style="33" customWidth="1"/>
    <col min="12809" max="12809" width="12.28515625" style="33" bestFit="1" customWidth="1"/>
    <col min="12810" max="12810" width="9.85546875" style="33" customWidth="1"/>
    <col min="12811" max="12812" width="10.140625" style="33" customWidth="1"/>
    <col min="12813" max="12813" width="17.28515625" style="33" customWidth="1"/>
    <col min="12814" max="12814" width="10.7109375" style="33" bestFit="1" customWidth="1"/>
    <col min="12815" max="13060" width="9" style="33"/>
    <col min="13061" max="13061" width="7.7109375" style="33" customWidth="1"/>
    <col min="13062" max="13062" width="52.5703125" style="33" customWidth="1"/>
    <col min="13063" max="13063" width="17.140625" style="33" bestFit="1" customWidth="1"/>
    <col min="13064" max="13064" width="15.5703125" style="33" customWidth="1"/>
    <col min="13065" max="13065" width="12.28515625" style="33" bestFit="1" customWidth="1"/>
    <col min="13066" max="13066" width="9.85546875" style="33" customWidth="1"/>
    <col min="13067" max="13068" width="10.140625" style="33" customWidth="1"/>
    <col min="13069" max="13069" width="17.28515625" style="33" customWidth="1"/>
    <col min="13070" max="13070" width="10.7109375" style="33" bestFit="1" customWidth="1"/>
    <col min="13071" max="13316" width="9" style="33"/>
    <col min="13317" max="13317" width="7.7109375" style="33" customWidth="1"/>
    <col min="13318" max="13318" width="52.5703125" style="33" customWidth="1"/>
    <col min="13319" max="13319" width="17.140625" style="33" bestFit="1" customWidth="1"/>
    <col min="13320" max="13320" width="15.5703125" style="33" customWidth="1"/>
    <col min="13321" max="13321" width="12.28515625" style="33" bestFit="1" customWidth="1"/>
    <col min="13322" max="13322" width="9.85546875" style="33" customWidth="1"/>
    <col min="13323" max="13324" width="10.140625" style="33" customWidth="1"/>
    <col min="13325" max="13325" width="17.28515625" style="33" customWidth="1"/>
    <col min="13326" max="13326" width="10.7109375" style="33" bestFit="1" customWidth="1"/>
    <col min="13327" max="13572" width="9" style="33"/>
    <col min="13573" max="13573" width="7.7109375" style="33" customWidth="1"/>
    <col min="13574" max="13574" width="52.5703125" style="33" customWidth="1"/>
    <col min="13575" max="13575" width="17.140625" style="33" bestFit="1" customWidth="1"/>
    <col min="13576" max="13576" width="15.5703125" style="33" customWidth="1"/>
    <col min="13577" max="13577" width="12.28515625" style="33" bestFit="1" customWidth="1"/>
    <col min="13578" max="13578" width="9.85546875" style="33" customWidth="1"/>
    <col min="13579" max="13580" width="10.140625" style="33" customWidth="1"/>
    <col min="13581" max="13581" width="17.28515625" style="33" customWidth="1"/>
    <col min="13582" max="13582" width="10.7109375" style="33" bestFit="1" customWidth="1"/>
    <col min="13583" max="13828" width="9" style="33"/>
    <col min="13829" max="13829" width="7.7109375" style="33" customWidth="1"/>
    <col min="13830" max="13830" width="52.5703125" style="33" customWidth="1"/>
    <col min="13831" max="13831" width="17.140625" style="33" bestFit="1" customWidth="1"/>
    <col min="13832" max="13832" width="15.5703125" style="33" customWidth="1"/>
    <col min="13833" max="13833" width="12.28515625" style="33" bestFit="1" customWidth="1"/>
    <col min="13834" max="13834" width="9.85546875" style="33" customWidth="1"/>
    <col min="13835" max="13836" width="10.140625" style="33" customWidth="1"/>
    <col min="13837" max="13837" width="17.28515625" style="33" customWidth="1"/>
    <col min="13838" max="13838" width="10.7109375" style="33" bestFit="1" customWidth="1"/>
    <col min="13839" max="14084" width="9" style="33"/>
    <col min="14085" max="14085" width="7.7109375" style="33" customWidth="1"/>
    <col min="14086" max="14086" width="52.5703125" style="33" customWidth="1"/>
    <col min="14087" max="14087" width="17.140625" style="33" bestFit="1" customWidth="1"/>
    <col min="14088" max="14088" width="15.5703125" style="33" customWidth="1"/>
    <col min="14089" max="14089" width="12.28515625" style="33" bestFit="1" customWidth="1"/>
    <col min="14090" max="14090" width="9.85546875" style="33" customWidth="1"/>
    <col min="14091" max="14092" width="10.140625" style="33" customWidth="1"/>
    <col min="14093" max="14093" width="17.28515625" style="33" customWidth="1"/>
    <col min="14094" max="14094" width="10.7109375" style="33" bestFit="1" customWidth="1"/>
    <col min="14095" max="14340" width="9" style="33"/>
    <col min="14341" max="14341" width="7.7109375" style="33" customWidth="1"/>
    <col min="14342" max="14342" width="52.5703125" style="33" customWidth="1"/>
    <col min="14343" max="14343" width="17.140625" style="33" bestFit="1" customWidth="1"/>
    <col min="14344" max="14344" width="15.5703125" style="33" customWidth="1"/>
    <col min="14345" max="14345" width="12.28515625" style="33" bestFit="1" customWidth="1"/>
    <col min="14346" max="14346" width="9.85546875" style="33" customWidth="1"/>
    <col min="14347" max="14348" width="10.140625" style="33" customWidth="1"/>
    <col min="14349" max="14349" width="17.28515625" style="33" customWidth="1"/>
    <col min="14350" max="14350" width="10.7109375" style="33" bestFit="1" customWidth="1"/>
    <col min="14351" max="14596" width="9" style="33"/>
    <col min="14597" max="14597" width="7.7109375" style="33" customWidth="1"/>
    <col min="14598" max="14598" width="52.5703125" style="33" customWidth="1"/>
    <col min="14599" max="14599" width="17.140625" style="33" bestFit="1" customWidth="1"/>
    <col min="14600" max="14600" width="15.5703125" style="33" customWidth="1"/>
    <col min="14601" max="14601" width="12.28515625" style="33" bestFit="1" customWidth="1"/>
    <col min="14602" max="14602" width="9.85546875" style="33" customWidth="1"/>
    <col min="14603" max="14604" width="10.140625" style="33" customWidth="1"/>
    <col min="14605" max="14605" width="17.28515625" style="33" customWidth="1"/>
    <col min="14606" max="14606" width="10.7109375" style="33" bestFit="1" customWidth="1"/>
    <col min="14607" max="14852" width="9" style="33"/>
    <col min="14853" max="14853" width="7.7109375" style="33" customWidth="1"/>
    <col min="14854" max="14854" width="52.5703125" style="33" customWidth="1"/>
    <col min="14855" max="14855" width="17.140625" style="33" bestFit="1" customWidth="1"/>
    <col min="14856" max="14856" width="15.5703125" style="33" customWidth="1"/>
    <col min="14857" max="14857" width="12.28515625" style="33" bestFit="1" customWidth="1"/>
    <col min="14858" max="14858" width="9.85546875" style="33" customWidth="1"/>
    <col min="14859" max="14860" width="10.140625" style="33" customWidth="1"/>
    <col min="14861" max="14861" width="17.28515625" style="33" customWidth="1"/>
    <col min="14862" max="14862" width="10.7109375" style="33" bestFit="1" customWidth="1"/>
    <col min="14863" max="15108" width="9" style="33"/>
    <col min="15109" max="15109" width="7.7109375" style="33" customWidth="1"/>
    <col min="15110" max="15110" width="52.5703125" style="33" customWidth="1"/>
    <col min="15111" max="15111" width="17.140625" style="33" bestFit="1" customWidth="1"/>
    <col min="15112" max="15112" width="15.5703125" style="33" customWidth="1"/>
    <col min="15113" max="15113" width="12.28515625" style="33" bestFit="1" customWidth="1"/>
    <col min="15114" max="15114" width="9.85546875" style="33" customWidth="1"/>
    <col min="15115" max="15116" width="10.140625" style="33" customWidth="1"/>
    <col min="15117" max="15117" width="17.28515625" style="33" customWidth="1"/>
    <col min="15118" max="15118" width="10.7109375" style="33" bestFit="1" customWidth="1"/>
    <col min="15119" max="15364" width="9" style="33"/>
    <col min="15365" max="15365" width="7.7109375" style="33" customWidth="1"/>
    <col min="15366" max="15366" width="52.5703125" style="33" customWidth="1"/>
    <col min="15367" max="15367" width="17.140625" style="33" bestFit="1" customWidth="1"/>
    <col min="15368" max="15368" width="15.5703125" style="33" customWidth="1"/>
    <col min="15369" max="15369" width="12.28515625" style="33" bestFit="1" customWidth="1"/>
    <col min="15370" max="15370" width="9.85546875" style="33" customWidth="1"/>
    <col min="15371" max="15372" width="10.140625" style="33" customWidth="1"/>
    <col min="15373" max="15373" width="17.28515625" style="33" customWidth="1"/>
    <col min="15374" max="15374" width="10.7109375" style="33" bestFit="1" customWidth="1"/>
    <col min="15375" max="15620" width="9" style="33"/>
    <col min="15621" max="15621" width="7.7109375" style="33" customWidth="1"/>
    <col min="15622" max="15622" width="52.5703125" style="33" customWidth="1"/>
    <col min="15623" max="15623" width="17.140625" style="33" bestFit="1" customWidth="1"/>
    <col min="15624" max="15624" width="15.5703125" style="33" customWidth="1"/>
    <col min="15625" max="15625" width="12.28515625" style="33" bestFit="1" customWidth="1"/>
    <col min="15626" max="15626" width="9.85546875" style="33" customWidth="1"/>
    <col min="15627" max="15628" width="10.140625" style="33" customWidth="1"/>
    <col min="15629" max="15629" width="17.28515625" style="33" customWidth="1"/>
    <col min="15630" max="15630" width="10.7109375" style="33" bestFit="1" customWidth="1"/>
    <col min="15631" max="15876" width="9" style="33"/>
    <col min="15877" max="15877" width="7.7109375" style="33" customWidth="1"/>
    <col min="15878" max="15878" width="52.5703125" style="33" customWidth="1"/>
    <col min="15879" max="15879" width="17.140625" style="33" bestFit="1" customWidth="1"/>
    <col min="15880" max="15880" width="15.5703125" style="33" customWidth="1"/>
    <col min="15881" max="15881" width="12.28515625" style="33" bestFit="1" customWidth="1"/>
    <col min="15882" max="15882" width="9.85546875" style="33" customWidth="1"/>
    <col min="15883" max="15884" width="10.140625" style="33" customWidth="1"/>
    <col min="15885" max="15885" width="17.28515625" style="33" customWidth="1"/>
    <col min="15886" max="15886" width="10.7109375" style="33" bestFit="1" customWidth="1"/>
    <col min="15887" max="16132" width="9" style="33"/>
    <col min="16133" max="16133" width="7.7109375" style="33" customWidth="1"/>
    <col min="16134" max="16134" width="52.5703125" style="33" customWidth="1"/>
    <col min="16135" max="16135" width="17.140625" style="33" bestFit="1" customWidth="1"/>
    <col min="16136" max="16136" width="15.5703125" style="33" customWidth="1"/>
    <col min="16137" max="16137" width="12.28515625" style="33" bestFit="1" customWidth="1"/>
    <col min="16138" max="16138" width="9.85546875" style="33" customWidth="1"/>
    <col min="16139" max="16140" width="10.140625" style="33" customWidth="1"/>
    <col min="16141" max="16141" width="17.28515625" style="33" customWidth="1"/>
    <col min="16142" max="16142" width="10.7109375" style="33" bestFit="1" customWidth="1"/>
    <col min="16143" max="16383" width="9" style="33"/>
    <col min="16384" max="16384" width="9" style="33" customWidth="1"/>
  </cols>
  <sheetData>
    <row r="1" spans="1:365" ht="28.5">
      <c r="A1" s="710" t="s">
        <v>540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684"/>
    </row>
    <row r="2" spans="1:365" ht="33.75">
      <c r="A2" s="746" t="s">
        <v>406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684"/>
    </row>
    <row r="3" spans="1:365" ht="12.6" customHeight="1">
      <c r="A3" s="29"/>
      <c r="B3" s="35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365" ht="31.5" thickBot="1">
      <c r="A4" s="1094" t="s">
        <v>216</v>
      </c>
      <c r="B4" s="1094"/>
      <c r="C4" s="1094"/>
      <c r="D4" s="1094"/>
      <c r="E4" s="1094"/>
      <c r="F4" s="1094"/>
      <c r="G4" s="1094"/>
      <c r="H4" s="1094"/>
      <c r="I4" s="1094"/>
      <c r="J4" s="1094"/>
      <c r="K4" s="1094"/>
      <c r="L4" s="1094"/>
      <c r="M4" s="933"/>
    </row>
    <row r="5" spans="1:365" ht="24" customHeight="1">
      <c r="A5" s="557" t="s">
        <v>7</v>
      </c>
      <c r="B5" s="681"/>
      <c r="C5" s="1100"/>
      <c r="D5" s="1100"/>
      <c r="E5" s="1100"/>
      <c r="F5" s="1097" t="s">
        <v>49</v>
      </c>
      <c r="G5" s="1098"/>
      <c r="H5" s="1098"/>
      <c r="I5" s="1098"/>
      <c r="J5" s="1098"/>
      <c r="K5" s="1098"/>
      <c r="L5" s="1099"/>
      <c r="M5" s="969"/>
      <c r="N5" s="685" t="s">
        <v>9</v>
      </c>
    </row>
    <row r="6" spans="1:365" ht="23.45" customHeight="1">
      <c r="A6" s="37" t="s">
        <v>10</v>
      </c>
      <c r="B6" s="634" t="s">
        <v>2</v>
      </c>
      <c r="C6" s="1086" t="s">
        <v>543</v>
      </c>
      <c r="D6" s="1086" t="s">
        <v>544</v>
      </c>
      <c r="E6" s="1092" t="s">
        <v>541</v>
      </c>
      <c r="F6" s="1088" t="s">
        <v>499</v>
      </c>
      <c r="G6" s="1089"/>
      <c r="H6" s="1089"/>
      <c r="I6" s="1090"/>
      <c r="J6" s="1086" t="s">
        <v>468</v>
      </c>
      <c r="K6" s="1086" t="s">
        <v>500</v>
      </c>
      <c r="L6" s="1086" t="s">
        <v>501</v>
      </c>
      <c r="M6" s="1086" t="s">
        <v>542</v>
      </c>
      <c r="N6" s="685"/>
    </row>
    <row r="7" spans="1:365">
      <c r="A7" s="37" t="s">
        <v>12</v>
      </c>
      <c r="B7" s="634"/>
      <c r="C7" s="1087"/>
      <c r="D7" s="1087"/>
      <c r="E7" s="1093"/>
      <c r="F7" s="932" t="s">
        <v>253</v>
      </c>
      <c r="G7" s="932" t="s">
        <v>255</v>
      </c>
      <c r="H7" s="932" t="s">
        <v>255</v>
      </c>
      <c r="I7" s="932" t="s">
        <v>0</v>
      </c>
      <c r="J7" s="1087"/>
      <c r="K7" s="1087"/>
      <c r="L7" s="1087"/>
      <c r="M7" s="1087"/>
      <c r="N7" s="685"/>
    </row>
    <row r="8" spans="1:365" s="39" customFormat="1">
      <c r="A8" s="625" t="s">
        <v>218</v>
      </c>
      <c r="B8" s="635"/>
      <c r="C8" s="626">
        <f t="shared" ref="C8" si="0">+C9++C103+C106+C109</f>
        <v>0</v>
      </c>
      <c r="D8" s="626">
        <f t="shared" ref="D8" si="1">+D9++D103+D106+D109</f>
        <v>0</v>
      </c>
      <c r="E8" s="943">
        <f t="shared" ref="E8:L8" si="2">+E9++E103+E106+E109</f>
        <v>0</v>
      </c>
      <c r="F8" s="626">
        <f t="shared" si="2"/>
        <v>0</v>
      </c>
      <c r="G8" s="626">
        <f t="shared" ref="G8:H8" si="3">+G9++G103+G106+G109</f>
        <v>0</v>
      </c>
      <c r="H8" s="626">
        <f t="shared" si="3"/>
        <v>0</v>
      </c>
      <c r="I8" s="626">
        <f t="shared" ref="I8:I15" si="4">SUM(F8:H8)</f>
        <v>0</v>
      </c>
      <c r="J8" s="626">
        <f t="shared" si="2"/>
        <v>0</v>
      </c>
      <c r="K8" s="626">
        <f t="shared" si="2"/>
        <v>0</v>
      </c>
      <c r="L8" s="626">
        <f t="shared" si="2"/>
        <v>0</v>
      </c>
      <c r="M8" s="970">
        <f t="shared" ref="M8" si="5">+M9++M103+M106+M109</f>
        <v>0</v>
      </c>
      <c r="N8" s="68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  <c r="IX8" s="33"/>
      <c r="IY8" s="33"/>
      <c r="IZ8" s="33"/>
      <c r="JA8" s="33"/>
      <c r="JB8" s="33"/>
      <c r="JC8" s="33"/>
      <c r="JD8" s="33"/>
      <c r="JE8" s="33"/>
      <c r="JF8" s="33"/>
      <c r="JG8" s="33"/>
      <c r="JH8" s="33"/>
      <c r="JI8" s="33"/>
      <c r="JJ8" s="33"/>
      <c r="JK8" s="33"/>
      <c r="JL8" s="33"/>
      <c r="JM8" s="33"/>
      <c r="JN8" s="33"/>
      <c r="JO8" s="33"/>
      <c r="JP8" s="33"/>
      <c r="JQ8" s="33"/>
      <c r="JR8" s="33"/>
      <c r="JS8" s="33"/>
      <c r="JT8" s="33"/>
      <c r="JU8" s="33"/>
      <c r="JV8" s="33"/>
      <c r="JW8" s="33"/>
      <c r="JX8" s="33"/>
      <c r="JY8" s="33"/>
      <c r="JZ8" s="33"/>
      <c r="KA8" s="33"/>
      <c r="KB8" s="33"/>
      <c r="KC8" s="33"/>
      <c r="KD8" s="33"/>
      <c r="KE8" s="33"/>
      <c r="KF8" s="33"/>
      <c r="KG8" s="33"/>
      <c r="KH8" s="33"/>
      <c r="KI8" s="33"/>
      <c r="KJ8" s="33"/>
      <c r="KK8" s="33"/>
      <c r="KL8" s="33"/>
      <c r="KM8" s="33"/>
      <c r="KN8" s="33"/>
      <c r="KO8" s="33"/>
      <c r="KP8" s="33"/>
      <c r="KQ8" s="33"/>
      <c r="KR8" s="33"/>
      <c r="KS8" s="33"/>
      <c r="KT8" s="33"/>
      <c r="KU8" s="33"/>
      <c r="KV8" s="33"/>
      <c r="KW8" s="33"/>
      <c r="KX8" s="33"/>
      <c r="KY8" s="33"/>
      <c r="KZ8" s="33"/>
      <c r="LA8" s="33"/>
      <c r="LB8" s="33"/>
      <c r="LC8" s="33"/>
      <c r="LD8" s="33"/>
      <c r="LE8" s="33"/>
      <c r="LF8" s="33"/>
      <c r="LG8" s="33"/>
      <c r="LH8" s="33"/>
      <c r="LI8" s="33"/>
      <c r="LJ8" s="33"/>
      <c r="LK8" s="33"/>
      <c r="LL8" s="33"/>
      <c r="LM8" s="33"/>
      <c r="LN8" s="33"/>
      <c r="LO8" s="33"/>
      <c r="LP8" s="33"/>
      <c r="LQ8" s="33"/>
      <c r="LR8" s="33"/>
      <c r="LS8" s="33"/>
      <c r="LT8" s="33"/>
      <c r="LU8" s="33"/>
      <c r="LV8" s="33"/>
      <c r="LW8" s="33"/>
      <c r="LX8" s="33"/>
      <c r="LY8" s="33"/>
      <c r="LZ8" s="33"/>
      <c r="MA8" s="33"/>
      <c r="MB8" s="33"/>
      <c r="MC8" s="33"/>
      <c r="MD8" s="33"/>
      <c r="ME8" s="33"/>
      <c r="MF8" s="33"/>
      <c r="MG8" s="33"/>
      <c r="MH8" s="33"/>
      <c r="MI8" s="33"/>
      <c r="MJ8" s="33"/>
      <c r="MK8" s="33"/>
      <c r="ML8" s="33"/>
      <c r="MM8" s="33"/>
      <c r="MN8" s="33"/>
      <c r="MO8" s="33"/>
      <c r="MP8" s="33"/>
      <c r="MQ8" s="33"/>
      <c r="MR8" s="33"/>
      <c r="MS8" s="33"/>
      <c r="MT8" s="33"/>
      <c r="MU8" s="33"/>
      <c r="MV8" s="33"/>
      <c r="MW8" s="33"/>
      <c r="MX8" s="33"/>
      <c r="MY8" s="33"/>
      <c r="MZ8" s="33"/>
      <c r="NA8" s="33"/>
    </row>
    <row r="9" spans="1:365" s="41" customFormat="1">
      <c r="A9" s="562">
        <v>1</v>
      </c>
      <c r="B9" s="636" t="s">
        <v>261</v>
      </c>
      <c r="C9" s="629">
        <f t="shared" ref="C9" si="6">+C10+C91</f>
        <v>0</v>
      </c>
      <c r="D9" s="629">
        <f t="shared" ref="D9" si="7">+D10+D91</f>
        <v>0</v>
      </c>
      <c r="E9" s="944">
        <f t="shared" ref="E9:L9" si="8">+E10+E91</f>
        <v>0</v>
      </c>
      <c r="F9" s="629">
        <f t="shared" si="8"/>
        <v>0</v>
      </c>
      <c r="G9" s="629">
        <f t="shared" ref="G9:H9" si="9">+G10+G91</f>
        <v>0</v>
      </c>
      <c r="H9" s="629">
        <f t="shared" si="9"/>
        <v>0</v>
      </c>
      <c r="I9" s="629">
        <f t="shared" si="4"/>
        <v>0</v>
      </c>
      <c r="J9" s="629">
        <f t="shared" si="8"/>
        <v>0</v>
      </c>
      <c r="K9" s="629">
        <f t="shared" si="8"/>
        <v>0</v>
      </c>
      <c r="L9" s="629">
        <f t="shared" si="8"/>
        <v>0</v>
      </c>
      <c r="M9" s="971">
        <f t="shared" ref="M9" si="10">+M10+M91</f>
        <v>0</v>
      </c>
      <c r="N9" s="68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55"/>
      <c r="IA9" s="55"/>
      <c r="IB9" s="55"/>
      <c r="IC9" s="55"/>
      <c r="ID9" s="55"/>
      <c r="IE9" s="55"/>
      <c r="IF9" s="55"/>
      <c r="IG9" s="55"/>
      <c r="IH9" s="55"/>
      <c r="II9" s="55"/>
      <c r="IJ9" s="55"/>
      <c r="IK9" s="55"/>
      <c r="IL9" s="55"/>
      <c r="IM9" s="55"/>
      <c r="IN9" s="55"/>
      <c r="IO9" s="55"/>
      <c r="IP9" s="55"/>
      <c r="IQ9" s="55"/>
      <c r="IR9" s="55"/>
      <c r="IS9" s="55"/>
      <c r="IT9" s="55"/>
      <c r="IU9" s="55"/>
      <c r="IV9" s="55"/>
      <c r="IW9" s="55"/>
      <c r="IX9" s="55"/>
      <c r="IY9" s="55"/>
      <c r="IZ9" s="55"/>
      <c r="JA9" s="55"/>
      <c r="JB9" s="55"/>
      <c r="JC9" s="55"/>
      <c r="JD9" s="55"/>
      <c r="JE9" s="55"/>
      <c r="JF9" s="55"/>
      <c r="JG9" s="55"/>
      <c r="JH9" s="55"/>
      <c r="JI9" s="55"/>
      <c r="JJ9" s="55"/>
      <c r="JK9" s="55"/>
      <c r="JL9" s="55"/>
      <c r="JM9" s="55"/>
      <c r="JN9" s="55"/>
      <c r="JO9" s="55"/>
      <c r="JP9" s="55"/>
      <c r="JQ9" s="55"/>
      <c r="JR9" s="55"/>
      <c r="JS9" s="55"/>
      <c r="JT9" s="55"/>
      <c r="JU9" s="55"/>
      <c r="JV9" s="55"/>
      <c r="JW9" s="55"/>
      <c r="JX9" s="55"/>
      <c r="JY9" s="55"/>
      <c r="JZ9" s="55"/>
      <c r="KA9" s="55"/>
      <c r="KB9" s="55"/>
      <c r="KC9" s="55"/>
      <c r="KD9" s="55"/>
      <c r="KE9" s="55"/>
      <c r="KF9" s="55"/>
      <c r="KG9" s="55"/>
      <c r="KH9" s="55"/>
      <c r="KI9" s="55"/>
      <c r="KJ9" s="55"/>
      <c r="KK9" s="55"/>
      <c r="KL9" s="55"/>
      <c r="KM9" s="55"/>
      <c r="KN9" s="55"/>
      <c r="KO9" s="55"/>
      <c r="KP9" s="55"/>
      <c r="KQ9" s="55"/>
      <c r="KR9" s="55"/>
      <c r="KS9" s="55"/>
      <c r="KT9" s="55"/>
      <c r="KU9" s="55"/>
      <c r="KV9" s="55"/>
      <c r="KW9" s="55"/>
      <c r="KX9" s="55"/>
      <c r="KY9" s="55"/>
      <c r="KZ9" s="55"/>
      <c r="LA9" s="55"/>
      <c r="LB9" s="55"/>
      <c r="LC9" s="55"/>
      <c r="LD9" s="55"/>
      <c r="LE9" s="55"/>
      <c r="LF9" s="55"/>
      <c r="LG9" s="55"/>
      <c r="LH9" s="55"/>
      <c r="LI9" s="55"/>
      <c r="LJ9" s="55"/>
      <c r="LK9" s="55"/>
      <c r="LL9" s="55"/>
      <c r="LM9" s="55"/>
      <c r="LN9" s="55"/>
      <c r="LO9" s="55"/>
      <c r="LP9" s="55"/>
      <c r="LQ9" s="55"/>
      <c r="LR9" s="55"/>
      <c r="LS9" s="55"/>
      <c r="LT9" s="55"/>
      <c r="LU9" s="55"/>
      <c r="LV9" s="55"/>
      <c r="LW9" s="55"/>
      <c r="LX9" s="55"/>
      <c r="LY9" s="55"/>
      <c r="LZ9" s="55"/>
      <c r="MA9" s="55"/>
      <c r="MB9" s="55"/>
      <c r="MC9" s="55"/>
      <c r="MD9" s="55"/>
      <c r="ME9" s="55"/>
      <c r="MF9" s="55"/>
      <c r="MG9" s="55"/>
      <c r="MH9" s="55"/>
      <c r="MI9" s="55"/>
      <c r="MJ9" s="55"/>
      <c r="MK9" s="55"/>
      <c r="ML9" s="55"/>
      <c r="MM9" s="55"/>
      <c r="MN9" s="55"/>
      <c r="MO9" s="55"/>
      <c r="MP9" s="55"/>
      <c r="MQ9" s="55"/>
      <c r="MR9" s="55"/>
      <c r="MS9" s="55"/>
      <c r="MT9" s="55"/>
      <c r="MU9" s="55"/>
      <c r="MV9" s="55"/>
      <c r="MW9" s="55"/>
      <c r="MX9" s="55"/>
      <c r="MY9" s="55"/>
      <c r="MZ9" s="55"/>
      <c r="NA9" s="55"/>
    </row>
    <row r="10" spans="1:365" s="43" customFormat="1">
      <c r="A10" s="42"/>
      <c r="B10" s="637" t="s">
        <v>262</v>
      </c>
      <c r="C10" s="606">
        <f t="shared" ref="C10" si="11">+C11+C23+C26+C29+C43+C46+C49+C52+C55+C58+C61+C64+C67+C70+C73+C76+C79+C82+C85+C88+C32+C35+C39+C92+C95</f>
        <v>0</v>
      </c>
      <c r="D10" s="606">
        <f t="shared" ref="D10" si="12">+D11+D23+D26+D29+D43+D46+D49+D52+D55+D58+D61+D64+D67+D70+D73+D76+D79+D82+D85+D88+D32+D35+D39+D92+D95</f>
        <v>0</v>
      </c>
      <c r="E10" s="945">
        <f t="shared" ref="E10:L10" si="13">+E11+E23+E26+E29+E43+E46+E49+E52+E55+E58+E61+E64+E67+E70+E73+E76+E79+E82+E85+E88+E32+E35+E39+E92+E95</f>
        <v>0</v>
      </c>
      <c r="F10" s="606">
        <f t="shared" si="13"/>
        <v>0</v>
      </c>
      <c r="G10" s="606">
        <f t="shared" ref="G10:H10" si="14">+G11+G23+G26+G29+G43+G46+G49+G52+G55+G58+G61+G64+G67+G70+G73+G76+G79+G82+G85+G88+G32+G35+G39+G92+G95</f>
        <v>0</v>
      </c>
      <c r="H10" s="606">
        <f t="shared" si="14"/>
        <v>0</v>
      </c>
      <c r="I10" s="606">
        <f t="shared" si="4"/>
        <v>0</v>
      </c>
      <c r="J10" s="606">
        <f t="shared" si="13"/>
        <v>0</v>
      </c>
      <c r="K10" s="606">
        <f t="shared" si="13"/>
        <v>0</v>
      </c>
      <c r="L10" s="606">
        <f t="shared" si="13"/>
        <v>0</v>
      </c>
      <c r="M10" s="972">
        <f t="shared" ref="M10" si="15">+M11+M23+M26+M29+M43+M46+M49+M52+M55+M58+M61+M64+M67+M70+M73+M76+M79+M82+M85+M88+M32+M35+M39+M92+M95</f>
        <v>0</v>
      </c>
      <c r="N10" s="68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  <c r="IX10" s="55"/>
      <c r="IY10" s="55"/>
      <c r="IZ10" s="55"/>
      <c r="JA10" s="55"/>
      <c r="JB10" s="55"/>
      <c r="JC10" s="55"/>
      <c r="JD10" s="55"/>
      <c r="JE10" s="55"/>
      <c r="JF10" s="55"/>
      <c r="JG10" s="55"/>
      <c r="JH10" s="55"/>
      <c r="JI10" s="55"/>
      <c r="JJ10" s="55"/>
      <c r="JK10" s="55"/>
      <c r="JL10" s="55"/>
      <c r="JM10" s="55"/>
      <c r="JN10" s="55"/>
      <c r="JO10" s="55"/>
      <c r="JP10" s="55"/>
      <c r="JQ10" s="55"/>
      <c r="JR10" s="55"/>
      <c r="JS10" s="55"/>
      <c r="JT10" s="55"/>
      <c r="JU10" s="55"/>
      <c r="JV10" s="55"/>
      <c r="JW10" s="55"/>
      <c r="JX10" s="55"/>
      <c r="JY10" s="55"/>
      <c r="JZ10" s="55"/>
      <c r="KA10" s="55"/>
      <c r="KB10" s="55"/>
      <c r="KC10" s="55"/>
      <c r="KD10" s="55"/>
      <c r="KE10" s="55"/>
      <c r="KF10" s="55"/>
      <c r="KG10" s="55"/>
      <c r="KH10" s="55"/>
      <c r="KI10" s="55"/>
      <c r="KJ10" s="55"/>
      <c r="KK10" s="55"/>
      <c r="KL10" s="55"/>
      <c r="KM10" s="55"/>
      <c r="KN10" s="55"/>
      <c r="KO10" s="55"/>
      <c r="KP10" s="55"/>
      <c r="KQ10" s="55"/>
      <c r="KR10" s="55"/>
      <c r="KS10" s="55"/>
      <c r="KT10" s="55"/>
      <c r="KU10" s="55"/>
      <c r="KV10" s="55"/>
      <c r="KW10" s="55"/>
      <c r="KX10" s="55"/>
      <c r="KY10" s="55"/>
      <c r="KZ10" s="55"/>
      <c r="LA10" s="55"/>
      <c r="LB10" s="55"/>
      <c r="LC10" s="55"/>
      <c r="LD10" s="55"/>
      <c r="LE10" s="55"/>
      <c r="LF10" s="55"/>
      <c r="LG10" s="55"/>
      <c r="LH10" s="55"/>
      <c r="LI10" s="55"/>
      <c r="LJ10" s="55"/>
      <c r="LK10" s="55"/>
      <c r="LL10" s="55"/>
      <c r="LM10" s="55"/>
      <c r="LN10" s="55"/>
      <c r="LO10" s="55"/>
      <c r="LP10" s="55"/>
      <c r="LQ10" s="55"/>
      <c r="LR10" s="55"/>
      <c r="LS10" s="55"/>
      <c r="LT10" s="55"/>
      <c r="LU10" s="55"/>
      <c r="LV10" s="55"/>
      <c r="LW10" s="55"/>
      <c r="LX10" s="55"/>
      <c r="LY10" s="55"/>
      <c r="LZ10" s="55"/>
      <c r="MA10" s="55"/>
      <c r="MB10" s="55"/>
      <c r="MC10" s="55"/>
      <c r="MD10" s="55"/>
      <c r="ME10" s="55"/>
      <c r="MF10" s="55"/>
      <c r="MG10" s="55"/>
      <c r="MH10" s="55"/>
      <c r="MI10" s="55"/>
      <c r="MJ10" s="55"/>
      <c r="MK10" s="55"/>
      <c r="ML10" s="55"/>
      <c r="MM10" s="55"/>
      <c r="MN10" s="55"/>
      <c r="MO10" s="55"/>
      <c r="MP10" s="55"/>
      <c r="MQ10" s="55"/>
      <c r="MR10" s="55"/>
      <c r="MS10" s="55"/>
      <c r="MT10" s="55"/>
      <c r="MU10" s="55"/>
      <c r="MV10" s="55"/>
      <c r="MW10" s="55"/>
      <c r="MX10" s="55"/>
      <c r="MY10" s="55"/>
      <c r="MZ10" s="55"/>
      <c r="NA10" s="55"/>
    </row>
    <row r="11" spans="1:365" s="560" customFormat="1">
      <c r="A11" s="44">
        <v>1.1000000000000001</v>
      </c>
      <c r="B11" s="638" t="s">
        <v>263</v>
      </c>
      <c r="C11" s="607">
        <f t="shared" ref="C11" si="16">+C12+C15+C19</f>
        <v>0</v>
      </c>
      <c r="D11" s="607">
        <f t="shared" ref="D11" si="17">+D12+D15+D19</f>
        <v>0</v>
      </c>
      <c r="E11" s="946">
        <f t="shared" ref="E11:L11" si="18">+E12+E15+E19</f>
        <v>0</v>
      </c>
      <c r="F11" s="607">
        <f t="shared" si="18"/>
        <v>0</v>
      </c>
      <c r="G11" s="607">
        <f t="shared" ref="G11:H11" si="19">+G12+G15+G19</f>
        <v>0</v>
      </c>
      <c r="H11" s="607">
        <f t="shared" si="19"/>
        <v>0</v>
      </c>
      <c r="I11" s="607">
        <f t="shared" si="4"/>
        <v>0</v>
      </c>
      <c r="J11" s="607">
        <f t="shared" si="18"/>
        <v>0</v>
      </c>
      <c r="K11" s="607">
        <f t="shared" si="18"/>
        <v>0</v>
      </c>
      <c r="L11" s="607">
        <f t="shared" si="18"/>
        <v>0</v>
      </c>
      <c r="M11" s="973">
        <f t="shared" ref="M11" si="20">+M12+M15+M19</f>
        <v>0</v>
      </c>
      <c r="N11" s="600"/>
    </row>
    <row r="12" spans="1:365" s="560" customFormat="1">
      <c r="A12" s="45"/>
      <c r="B12" s="639" t="s">
        <v>264</v>
      </c>
      <c r="C12" s="608"/>
      <c r="D12" s="749"/>
      <c r="E12" s="947"/>
      <c r="F12" s="974"/>
      <c r="G12" s="749"/>
      <c r="H12" s="749"/>
      <c r="I12" s="749">
        <f t="shared" si="4"/>
        <v>0</v>
      </c>
      <c r="J12" s="749"/>
      <c r="K12" s="749"/>
      <c r="L12" s="749"/>
      <c r="M12" s="975"/>
      <c r="N12" s="600"/>
    </row>
    <row r="13" spans="1:365" s="560" customFormat="1">
      <c r="A13" s="46"/>
      <c r="B13" s="640" t="s">
        <v>219</v>
      </c>
      <c r="C13" s="609">
        <f t="shared" ref="C13" si="21">+C12*-0.34</f>
        <v>0</v>
      </c>
      <c r="D13" s="609">
        <f t="shared" ref="D13" si="22">+D12*-0.34</f>
        <v>0</v>
      </c>
      <c r="E13" s="948">
        <f t="shared" ref="E13:L13" si="23">+E12*-0.34</f>
        <v>0</v>
      </c>
      <c r="F13" s="609">
        <f t="shared" si="23"/>
        <v>0</v>
      </c>
      <c r="G13" s="609">
        <f t="shared" ref="G13:H13" si="24">+G12*-0.34</f>
        <v>0</v>
      </c>
      <c r="H13" s="609">
        <f t="shared" si="24"/>
        <v>0</v>
      </c>
      <c r="I13" s="609">
        <f t="shared" si="4"/>
        <v>0</v>
      </c>
      <c r="J13" s="609">
        <f t="shared" si="23"/>
        <v>0</v>
      </c>
      <c r="K13" s="609">
        <f t="shared" si="23"/>
        <v>0</v>
      </c>
      <c r="L13" s="609">
        <f t="shared" si="23"/>
        <v>0</v>
      </c>
      <c r="M13" s="976">
        <f t="shared" ref="M13" si="25">+M12*-0.34</f>
        <v>0</v>
      </c>
      <c r="N13" s="686"/>
    </row>
    <row r="14" spans="1:365" s="558" customFormat="1">
      <c r="A14" s="46"/>
      <c r="B14" s="640" t="s">
        <v>220</v>
      </c>
      <c r="C14" s="609">
        <f t="shared" ref="C14" si="26">+C12+C13</f>
        <v>0</v>
      </c>
      <c r="D14" s="609">
        <f t="shared" ref="D14" si="27">+D12+D13</f>
        <v>0</v>
      </c>
      <c r="E14" s="948">
        <f t="shared" ref="E14:L14" si="28">+E12+E13</f>
        <v>0</v>
      </c>
      <c r="F14" s="609">
        <f t="shared" si="28"/>
        <v>0</v>
      </c>
      <c r="G14" s="609">
        <f t="shared" ref="G14:H14" si="29">+G12+G13</f>
        <v>0</v>
      </c>
      <c r="H14" s="609">
        <f t="shared" si="29"/>
        <v>0</v>
      </c>
      <c r="I14" s="609">
        <f t="shared" si="4"/>
        <v>0</v>
      </c>
      <c r="J14" s="609">
        <f t="shared" si="28"/>
        <v>0</v>
      </c>
      <c r="K14" s="609">
        <f t="shared" si="28"/>
        <v>0</v>
      </c>
      <c r="L14" s="609">
        <f t="shared" si="28"/>
        <v>0</v>
      </c>
      <c r="M14" s="976">
        <f t="shared" ref="M14" si="30">+M12+M13</f>
        <v>0</v>
      </c>
      <c r="N14" s="686"/>
    </row>
    <row r="15" spans="1:365" s="558" customFormat="1">
      <c r="A15" s="45"/>
      <c r="B15" s="639" t="s">
        <v>337</v>
      </c>
      <c r="C15" s="608"/>
      <c r="D15" s="750"/>
      <c r="E15" s="949"/>
      <c r="F15" s="977"/>
      <c r="G15" s="750"/>
      <c r="H15" s="750"/>
      <c r="I15" s="749">
        <f t="shared" si="4"/>
        <v>0</v>
      </c>
      <c r="J15" s="750"/>
      <c r="K15" s="750"/>
      <c r="L15" s="750"/>
      <c r="M15" s="978"/>
      <c r="N15" s="686" t="s">
        <v>329</v>
      </c>
    </row>
    <row r="16" spans="1:365" s="558" customFormat="1">
      <c r="A16" s="599"/>
      <c r="B16" s="640" t="s">
        <v>326</v>
      </c>
      <c r="C16" s="610">
        <f t="shared" ref="C16" si="31">(C15*-0.03)</f>
        <v>0</v>
      </c>
      <c r="D16" s="610">
        <f t="shared" ref="D16" si="32">(D15*-0.03)</f>
        <v>0</v>
      </c>
      <c r="E16" s="950">
        <f t="shared" ref="E16:L16" si="33">(E15*-0.03)</f>
        <v>0</v>
      </c>
      <c r="F16" s="610">
        <f t="shared" si="33"/>
        <v>0</v>
      </c>
      <c r="G16" s="610">
        <f t="shared" ref="G16:H16" si="34">(G15*-0.03)</f>
        <v>0</v>
      </c>
      <c r="H16" s="610">
        <f t="shared" si="34"/>
        <v>0</v>
      </c>
      <c r="I16" s="609">
        <f t="shared" ref="I16" si="35">SUM(F16:H16)</f>
        <v>0</v>
      </c>
      <c r="J16" s="610">
        <f t="shared" si="33"/>
        <v>0</v>
      </c>
      <c r="K16" s="610">
        <f t="shared" si="33"/>
        <v>0</v>
      </c>
      <c r="L16" s="610">
        <f t="shared" si="33"/>
        <v>0</v>
      </c>
      <c r="M16" s="979">
        <f t="shared" ref="M16" si="36">(M15*-0.03)</f>
        <v>0</v>
      </c>
      <c r="N16" s="687"/>
    </row>
    <row r="17" spans="1:14" s="558" customFormat="1">
      <c r="A17" s="46"/>
      <c r="B17" s="640" t="s">
        <v>219</v>
      </c>
      <c r="C17" s="609">
        <f t="shared" ref="C17" si="37">+(C15+C16)*-0.34</f>
        <v>0</v>
      </c>
      <c r="D17" s="609">
        <f t="shared" ref="D17" si="38">+(D15+D16)*-0.34</f>
        <v>0</v>
      </c>
      <c r="E17" s="948">
        <f t="shared" ref="E17:L17" si="39">+(E15+E16)*-0.34</f>
        <v>0</v>
      </c>
      <c r="F17" s="609">
        <f t="shared" si="39"/>
        <v>0</v>
      </c>
      <c r="G17" s="609">
        <f t="shared" ref="G17:H17" si="40">+(G15+G16)*-0.34</f>
        <v>0</v>
      </c>
      <c r="H17" s="609">
        <f t="shared" si="40"/>
        <v>0</v>
      </c>
      <c r="I17" s="609">
        <f t="shared" ref="I17:I18" si="41">SUM(F17:H17)</f>
        <v>0</v>
      </c>
      <c r="J17" s="609">
        <f t="shared" si="39"/>
        <v>0</v>
      </c>
      <c r="K17" s="609">
        <f t="shared" si="39"/>
        <v>0</v>
      </c>
      <c r="L17" s="609">
        <f t="shared" si="39"/>
        <v>0</v>
      </c>
      <c r="M17" s="976">
        <f t="shared" ref="M17" si="42">+(M15+M16)*-0.34</f>
        <v>0</v>
      </c>
      <c r="N17" s="686"/>
    </row>
    <row r="18" spans="1:14" s="558" customFormat="1">
      <c r="A18" s="46"/>
      <c r="B18" s="640" t="s">
        <v>324</v>
      </c>
      <c r="C18" s="609">
        <f t="shared" ref="C18" si="43">+C15+C16+C17</f>
        <v>0</v>
      </c>
      <c r="D18" s="609">
        <f t="shared" ref="D18" si="44">+D15+D16+D17</f>
        <v>0</v>
      </c>
      <c r="E18" s="948">
        <f t="shared" ref="E18:L18" si="45">+E15+E16+E17</f>
        <v>0</v>
      </c>
      <c r="F18" s="609">
        <f t="shared" si="45"/>
        <v>0</v>
      </c>
      <c r="G18" s="609">
        <f t="shared" ref="G18:H18" si="46">+G15+G16+G17</f>
        <v>0</v>
      </c>
      <c r="H18" s="609">
        <f t="shared" si="46"/>
        <v>0</v>
      </c>
      <c r="I18" s="609">
        <f t="shared" si="41"/>
        <v>0</v>
      </c>
      <c r="J18" s="609">
        <f t="shared" si="45"/>
        <v>0</v>
      </c>
      <c r="K18" s="609">
        <f t="shared" si="45"/>
        <v>0</v>
      </c>
      <c r="L18" s="609">
        <f t="shared" si="45"/>
        <v>0</v>
      </c>
      <c r="M18" s="976">
        <f t="shared" ref="M18" si="47">+M15+M16+M17</f>
        <v>0</v>
      </c>
      <c r="N18" s="688"/>
    </row>
    <row r="19" spans="1:14" s="558" customFormat="1">
      <c r="A19" s="45"/>
      <c r="B19" s="639" t="s">
        <v>338</v>
      </c>
      <c r="C19" s="608"/>
      <c r="D19" s="750"/>
      <c r="E19" s="949"/>
      <c r="F19" s="977"/>
      <c r="G19" s="750"/>
      <c r="H19" s="750"/>
      <c r="I19" s="749">
        <f>SUM(F19:H19)</f>
        <v>0</v>
      </c>
      <c r="J19" s="750"/>
      <c r="K19" s="750"/>
      <c r="L19" s="750"/>
      <c r="M19" s="978"/>
      <c r="N19" s="686" t="s">
        <v>329</v>
      </c>
    </row>
    <row r="20" spans="1:14" s="558" customFormat="1">
      <c r="A20" s="599"/>
      <c r="B20" s="640" t="s">
        <v>326</v>
      </c>
      <c r="C20" s="610">
        <f t="shared" ref="C20" si="48">(C19*-0.03)</f>
        <v>0</v>
      </c>
      <c r="D20" s="610">
        <f t="shared" ref="D20" si="49">(D19*-0.03)</f>
        <v>0</v>
      </c>
      <c r="E20" s="950">
        <f t="shared" ref="E20:L20" si="50">(E19*-0.03)</f>
        <v>0</v>
      </c>
      <c r="F20" s="610">
        <f t="shared" si="50"/>
        <v>0</v>
      </c>
      <c r="G20" s="610">
        <f t="shared" ref="G20:H20" si="51">(G19*-0.03)</f>
        <v>0</v>
      </c>
      <c r="H20" s="610">
        <f t="shared" si="51"/>
        <v>0</v>
      </c>
      <c r="I20" s="609">
        <f>SUM(F20:H20)</f>
        <v>0</v>
      </c>
      <c r="J20" s="610">
        <f t="shared" si="50"/>
        <v>0</v>
      </c>
      <c r="K20" s="610">
        <f t="shared" si="50"/>
        <v>0</v>
      </c>
      <c r="L20" s="610">
        <f t="shared" si="50"/>
        <v>0</v>
      </c>
      <c r="M20" s="979">
        <f t="shared" ref="M20" si="52">(M19*-0.03)</f>
        <v>0</v>
      </c>
      <c r="N20" s="687"/>
    </row>
    <row r="21" spans="1:14" s="558" customFormat="1">
      <c r="A21" s="46"/>
      <c r="B21" s="640" t="s">
        <v>219</v>
      </c>
      <c r="C21" s="609">
        <f t="shared" ref="C21" si="53">+(C19+C20)*-0.34</f>
        <v>0</v>
      </c>
      <c r="D21" s="609">
        <f t="shared" ref="D21" si="54">+(D19+D20)*-0.34</f>
        <v>0</v>
      </c>
      <c r="E21" s="948">
        <f t="shared" ref="E21:L21" si="55">+(E19+E20)*-0.34</f>
        <v>0</v>
      </c>
      <c r="F21" s="609">
        <f t="shared" si="55"/>
        <v>0</v>
      </c>
      <c r="G21" s="609">
        <f t="shared" ref="G21:H21" si="56">+(G19+G20)*-0.34</f>
        <v>0</v>
      </c>
      <c r="H21" s="609">
        <f t="shared" si="56"/>
        <v>0</v>
      </c>
      <c r="I21" s="609">
        <f t="shared" ref="I21:I22" si="57">SUM(F21:H21)</f>
        <v>0</v>
      </c>
      <c r="J21" s="609">
        <f t="shared" si="55"/>
        <v>0</v>
      </c>
      <c r="K21" s="609">
        <f t="shared" si="55"/>
        <v>0</v>
      </c>
      <c r="L21" s="609">
        <f t="shared" si="55"/>
        <v>0</v>
      </c>
      <c r="M21" s="976">
        <f t="shared" ref="M21" si="58">+(M19+M20)*-0.34</f>
        <v>0</v>
      </c>
      <c r="N21" s="686"/>
    </row>
    <row r="22" spans="1:14" s="558" customFormat="1">
      <c r="A22" s="46"/>
      <c r="B22" s="640" t="s">
        <v>324</v>
      </c>
      <c r="C22" s="609">
        <f t="shared" ref="C22" si="59">+C19+C20+C21</f>
        <v>0</v>
      </c>
      <c r="D22" s="609">
        <f t="shared" ref="D22" si="60">+D19+D20+D21</f>
        <v>0</v>
      </c>
      <c r="E22" s="948">
        <f t="shared" ref="E22:L22" si="61">+E19+E20+E21</f>
        <v>0</v>
      </c>
      <c r="F22" s="609">
        <f t="shared" si="61"/>
        <v>0</v>
      </c>
      <c r="G22" s="609">
        <f t="shared" ref="G22:H22" si="62">+G19+G20+G21</f>
        <v>0</v>
      </c>
      <c r="H22" s="609">
        <f t="shared" si="62"/>
        <v>0</v>
      </c>
      <c r="I22" s="609">
        <f t="shared" si="57"/>
        <v>0</v>
      </c>
      <c r="J22" s="609">
        <f t="shared" si="61"/>
        <v>0</v>
      </c>
      <c r="K22" s="609">
        <f t="shared" si="61"/>
        <v>0</v>
      </c>
      <c r="L22" s="609">
        <f t="shared" si="61"/>
        <v>0</v>
      </c>
      <c r="M22" s="976">
        <f t="shared" ref="M22" si="63">+M19+M20+M21</f>
        <v>0</v>
      </c>
      <c r="N22" s="688"/>
    </row>
    <row r="23" spans="1:14" s="558" customFormat="1">
      <c r="A23" s="48">
        <v>1.2</v>
      </c>
      <c r="B23" s="736" t="s">
        <v>265</v>
      </c>
      <c r="C23" s="612"/>
      <c r="D23" s="612"/>
      <c r="E23" s="951"/>
      <c r="F23" s="612"/>
      <c r="G23" s="612"/>
      <c r="H23" s="612"/>
      <c r="I23" s="749">
        <f t="shared" ref="I23:I54" si="64">SUM(F23:H23)</f>
        <v>0</v>
      </c>
      <c r="J23" s="612"/>
      <c r="K23" s="612"/>
      <c r="L23" s="612"/>
      <c r="M23" s="980"/>
      <c r="N23" s="689" t="s">
        <v>329</v>
      </c>
    </row>
    <row r="24" spans="1:14" s="558" customFormat="1">
      <c r="A24" s="46"/>
      <c r="B24" s="640" t="s">
        <v>221</v>
      </c>
      <c r="C24" s="609">
        <f t="shared" ref="C24" si="65">+C23*-0.4</f>
        <v>0</v>
      </c>
      <c r="D24" s="609">
        <f t="shared" ref="D24" si="66">+D23*-0.4</f>
        <v>0</v>
      </c>
      <c r="E24" s="948">
        <f t="shared" ref="E24:L24" si="67">+E23*-0.4</f>
        <v>0</v>
      </c>
      <c r="F24" s="609">
        <f t="shared" si="67"/>
        <v>0</v>
      </c>
      <c r="G24" s="609">
        <f t="shared" ref="G24:H24" si="68">+G23*-0.4</f>
        <v>0</v>
      </c>
      <c r="H24" s="609">
        <f t="shared" si="68"/>
        <v>0</v>
      </c>
      <c r="I24" s="609">
        <f t="shared" si="64"/>
        <v>0</v>
      </c>
      <c r="J24" s="609">
        <f t="shared" si="67"/>
        <v>0</v>
      </c>
      <c r="K24" s="609">
        <f t="shared" si="67"/>
        <v>0</v>
      </c>
      <c r="L24" s="609">
        <f t="shared" si="67"/>
        <v>0</v>
      </c>
      <c r="M24" s="976">
        <f t="shared" ref="M24" si="69">+M23*-0.4</f>
        <v>0</v>
      </c>
      <c r="N24" s="686"/>
    </row>
    <row r="25" spans="1:14" s="558" customFormat="1">
      <c r="A25" s="46"/>
      <c r="B25" s="640" t="s">
        <v>222</v>
      </c>
      <c r="C25" s="609">
        <f t="shared" ref="C25" si="70">+C23+C24</f>
        <v>0</v>
      </c>
      <c r="D25" s="609">
        <f t="shared" ref="D25" si="71">+D23+D24</f>
        <v>0</v>
      </c>
      <c r="E25" s="948">
        <f t="shared" ref="E25:L25" si="72">+E23+E24</f>
        <v>0</v>
      </c>
      <c r="F25" s="609">
        <f t="shared" si="72"/>
        <v>0</v>
      </c>
      <c r="G25" s="609">
        <f t="shared" ref="G25:H25" si="73">+G23+G24</f>
        <v>0</v>
      </c>
      <c r="H25" s="609">
        <f t="shared" si="73"/>
        <v>0</v>
      </c>
      <c r="I25" s="609">
        <f t="shared" si="64"/>
        <v>0</v>
      </c>
      <c r="J25" s="609">
        <f t="shared" si="72"/>
        <v>0</v>
      </c>
      <c r="K25" s="609">
        <f t="shared" si="72"/>
        <v>0</v>
      </c>
      <c r="L25" s="609">
        <f t="shared" si="72"/>
        <v>0</v>
      </c>
      <c r="M25" s="976">
        <f t="shared" ref="M25" si="74">+M23+M24</f>
        <v>0</v>
      </c>
      <c r="N25" s="686"/>
    </row>
    <row r="26" spans="1:14" s="559" customFormat="1">
      <c r="A26" s="49">
        <v>1.2</v>
      </c>
      <c r="B26" s="641" t="s">
        <v>266</v>
      </c>
      <c r="C26" s="613">
        <f t="shared" ref="C26" si="75">+C27+C28</f>
        <v>0</v>
      </c>
      <c r="D26" s="613">
        <f t="shared" ref="D26" si="76">+D27+D28</f>
        <v>0</v>
      </c>
      <c r="E26" s="952">
        <f t="shared" ref="E26:L26" si="77">+E27+E28</f>
        <v>0</v>
      </c>
      <c r="F26" s="613">
        <f t="shared" si="77"/>
        <v>0</v>
      </c>
      <c r="G26" s="613">
        <f t="shared" ref="G26:H26" si="78">+G27+G28</f>
        <v>0</v>
      </c>
      <c r="H26" s="613">
        <f t="shared" si="78"/>
        <v>0</v>
      </c>
      <c r="I26" s="749">
        <f t="shared" si="64"/>
        <v>0</v>
      </c>
      <c r="J26" s="613">
        <f t="shared" si="77"/>
        <v>0</v>
      </c>
      <c r="K26" s="613">
        <f t="shared" si="77"/>
        <v>0</v>
      </c>
      <c r="L26" s="613">
        <f t="shared" si="77"/>
        <v>0</v>
      </c>
      <c r="M26" s="981">
        <f t="shared" ref="M26" si="79">+M27+M28</f>
        <v>0</v>
      </c>
      <c r="N26" s="686"/>
    </row>
    <row r="27" spans="1:14" s="558" customFormat="1">
      <c r="A27" s="47"/>
      <c r="B27" s="642" t="s">
        <v>319</v>
      </c>
      <c r="C27" s="611"/>
      <c r="D27" s="611"/>
      <c r="E27" s="953"/>
      <c r="F27" s="611"/>
      <c r="G27" s="611"/>
      <c r="H27" s="611"/>
      <c r="I27" s="609">
        <f t="shared" si="64"/>
        <v>0</v>
      </c>
      <c r="J27" s="611"/>
      <c r="K27" s="611"/>
      <c r="L27" s="611"/>
      <c r="M27" s="982"/>
      <c r="N27" s="686"/>
    </row>
    <row r="28" spans="1:14" s="558" customFormat="1">
      <c r="A28" s="47"/>
      <c r="B28" s="642" t="s">
        <v>223</v>
      </c>
      <c r="C28" s="611"/>
      <c r="D28" s="611"/>
      <c r="E28" s="953"/>
      <c r="F28" s="611"/>
      <c r="G28" s="611"/>
      <c r="H28" s="611"/>
      <c r="I28" s="609">
        <f t="shared" si="64"/>
        <v>0</v>
      </c>
      <c r="J28" s="611"/>
      <c r="K28" s="611"/>
      <c r="L28" s="611"/>
      <c r="M28" s="982"/>
      <c r="N28" s="737" t="s">
        <v>329</v>
      </c>
    </row>
    <row r="29" spans="1:14" s="558" customFormat="1" ht="24">
      <c r="A29" s="53">
        <v>1.3</v>
      </c>
      <c r="B29" s="643" t="s">
        <v>320</v>
      </c>
      <c r="C29" s="613"/>
      <c r="D29" s="613"/>
      <c r="E29" s="952"/>
      <c r="F29" s="613"/>
      <c r="G29" s="613"/>
      <c r="H29" s="613"/>
      <c r="I29" s="749">
        <f t="shared" si="64"/>
        <v>0</v>
      </c>
      <c r="J29" s="613"/>
      <c r="K29" s="613"/>
      <c r="L29" s="613"/>
      <c r="M29" s="981"/>
      <c r="N29" s="689" t="s">
        <v>329</v>
      </c>
    </row>
    <row r="30" spans="1:14" s="558" customFormat="1">
      <c r="A30" s="46"/>
      <c r="B30" s="640" t="s">
        <v>321</v>
      </c>
      <c r="C30" s="609">
        <f t="shared" ref="C30" si="80">+C29*-0.36</f>
        <v>0</v>
      </c>
      <c r="D30" s="609">
        <f t="shared" ref="D30" si="81">+D29*-0.36</f>
        <v>0</v>
      </c>
      <c r="E30" s="948">
        <f t="shared" ref="E30:L30" si="82">+E29*-0.36</f>
        <v>0</v>
      </c>
      <c r="F30" s="609">
        <f t="shared" si="82"/>
        <v>0</v>
      </c>
      <c r="G30" s="609">
        <f t="shared" ref="G30:H30" si="83">+G29*-0.36</f>
        <v>0</v>
      </c>
      <c r="H30" s="609">
        <f t="shared" si="83"/>
        <v>0</v>
      </c>
      <c r="I30" s="609">
        <f t="shared" si="64"/>
        <v>0</v>
      </c>
      <c r="J30" s="609">
        <f t="shared" si="82"/>
        <v>0</v>
      </c>
      <c r="K30" s="609">
        <f t="shared" si="82"/>
        <v>0</v>
      </c>
      <c r="L30" s="609">
        <f t="shared" si="82"/>
        <v>0</v>
      </c>
      <c r="M30" s="976">
        <f t="shared" ref="M30" si="84">+M29*-0.36</f>
        <v>0</v>
      </c>
      <c r="N30" s="690"/>
    </row>
    <row r="31" spans="1:14" s="558" customFormat="1">
      <c r="A31" s="46"/>
      <c r="B31" s="640" t="s">
        <v>322</v>
      </c>
      <c r="C31" s="609">
        <f t="shared" ref="C31" si="85">+C29+C30</f>
        <v>0</v>
      </c>
      <c r="D31" s="609">
        <f t="shared" ref="D31" si="86">+D29+D30</f>
        <v>0</v>
      </c>
      <c r="E31" s="948">
        <f t="shared" ref="E31:L31" si="87">+E29+E30</f>
        <v>0</v>
      </c>
      <c r="F31" s="609">
        <f t="shared" si="87"/>
        <v>0</v>
      </c>
      <c r="G31" s="609">
        <f t="shared" ref="G31:H31" si="88">+G29+G30</f>
        <v>0</v>
      </c>
      <c r="H31" s="609">
        <f t="shared" si="88"/>
        <v>0</v>
      </c>
      <c r="I31" s="609">
        <f t="shared" si="64"/>
        <v>0</v>
      </c>
      <c r="J31" s="609">
        <f t="shared" si="87"/>
        <v>0</v>
      </c>
      <c r="K31" s="609">
        <f t="shared" si="87"/>
        <v>0</v>
      </c>
      <c r="L31" s="609">
        <f t="shared" si="87"/>
        <v>0</v>
      </c>
      <c r="M31" s="976">
        <f t="shared" ref="M31" si="89">+M29+M30</f>
        <v>0</v>
      </c>
      <c r="N31" s="690"/>
    </row>
    <row r="32" spans="1:14" s="558" customFormat="1">
      <c r="A32" s="630">
        <v>1.4</v>
      </c>
      <c r="B32" s="644" t="s">
        <v>330</v>
      </c>
      <c r="C32" s="608"/>
      <c r="D32" s="608"/>
      <c r="E32" s="954"/>
      <c r="F32" s="608"/>
      <c r="G32" s="608"/>
      <c r="H32" s="608"/>
      <c r="I32" s="749">
        <f t="shared" si="64"/>
        <v>0</v>
      </c>
      <c r="J32" s="608"/>
      <c r="K32" s="608"/>
      <c r="L32" s="608"/>
      <c r="M32" s="983"/>
      <c r="N32" s="689" t="s">
        <v>329</v>
      </c>
    </row>
    <row r="33" spans="1:365" s="558" customFormat="1">
      <c r="A33" s="46"/>
      <c r="B33" s="640" t="s">
        <v>219</v>
      </c>
      <c r="C33" s="609">
        <f t="shared" ref="C33" si="90">+C32*-0.34</f>
        <v>0</v>
      </c>
      <c r="D33" s="609">
        <f t="shared" ref="D33" si="91">+D32*-0.34</f>
        <v>0</v>
      </c>
      <c r="E33" s="948">
        <f t="shared" ref="E33:L33" si="92">+E32*-0.34</f>
        <v>0</v>
      </c>
      <c r="F33" s="609">
        <f t="shared" si="92"/>
        <v>0</v>
      </c>
      <c r="G33" s="609">
        <f t="shared" ref="G33:H33" si="93">+G32*-0.34</f>
        <v>0</v>
      </c>
      <c r="H33" s="609">
        <f t="shared" si="93"/>
        <v>0</v>
      </c>
      <c r="I33" s="609">
        <f t="shared" si="64"/>
        <v>0</v>
      </c>
      <c r="J33" s="609">
        <f t="shared" si="92"/>
        <v>0</v>
      </c>
      <c r="K33" s="609">
        <f t="shared" si="92"/>
        <v>0</v>
      </c>
      <c r="L33" s="609">
        <f t="shared" si="92"/>
        <v>0</v>
      </c>
      <c r="M33" s="976">
        <f t="shared" ref="M33" si="94">+M32*-0.34</f>
        <v>0</v>
      </c>
      <c r="N33" s="683"/>
    </row>
    <row r="34" spans="1:365" s="558" customFormat="1">
      <c r="A34" s="46"/>
      <c r="B34" s="640" t="s">
        <v>220</v>
      </c>
      <c r="C34" s="609">
        <f t="shared" ref="C34" si="95">+C32+C33</f>
        <v>0</v>
      </c>
      <c r="D34" s="609">
        <f t="shared" ref="D34" si="96">+D32+D33</f>
        <v>0</v>
      </c>
      <c r="E34" s="948">
        <f t="shared" ref="E34:L34" si="97">+E32+E33</f>
        <v>0</v>
      </c>
      <c r="F34" s="609">
        <f t="shared" si="97"/>
        <v>0</v>
      </c>
      <c r="G34" s="609">
        <f t="shared" ref="G34:H34" si="98">+G32+G33</f>
        <v>0</v>
      </c>
      <c r="H34" s="609">
        <f t="shared" si="98"/>
        <v>0</v>
      </c>
      <c r="I34" s="609">
        <f t="shared" si="64"/>
        <v>0</v>
      </c>
      <c r="J34" s="609">
        <f t="shared" si="97"/>
        <v>0</v>
      </c>
      <c r="K34" s="609">
        <f t="shared" si="97"/>
        <v>0</v>
      </c>
      <c r="L34" s="609">
        <f t="shared" si="97"/>
        <v>0</v>
      </c>
      <c r="M34" s="976">
        <f t="shared" ref="M34" si="99">+M32+M33</f>
        <v>0</v>
      </c>
      <c r="N34" s="683"/>
    </row>
    <row r="35" spans="1:365" s="558" customFormat="1">
      <c r="A35" s="630">
        <v>1.5</v>
      </c>
      <c r="B35" s="644" t="s">
        <v>331</v>
      </c>
      <c r="C35" s="608"/>
      <c r="D35" s="608"/>
      <c r="E35" s="954"/>
      <c r="F35" s="608"/>
      <c r="G35" s="608"/>
      <c r="H35" s="608"/>
      <c r="I35" s="749">
        <f t="shared" si="64"/>
        <v>0</v>
      </c>
      <c r="J35" s="608"/>
      <c r="K35" s="608"/>
      <c r="L35" s="608"/>
      <c r="M35" s="983"/>
      <c r="N35" s="687" t="s">
        <v>329</v>
      </c>
    </row>
    <row r="36" spans="1:365" s="558" customFormat="1">
      <c r="A36" s="738"/>
      <c r="B36" s="640" t="s">
        <v>326</v>
      </c>
      <c r="C36" s="610">
        <f t="shared" ref="C36" si="100">ROUND((C35*-0.03),-1)</f>
        <v>0</v>
      </c>
      <c r="D36" s="610">
        <f t="shared" ref="D36" si="101">ROUND((D35*-0.03),-1)</f>
        <v>0</v>
      </c>
      <c r="E36" s="950">
        <f t="shared" ref="E36:L36" si="102">ROUND((E35*-0.03),-1)</f>
        <v>0</v>
      </c>
      <c r="F36" s="610">
        <f t="shared" si="102"/>
        <v>0</v>
      </c>
      <c r="G36" s="610">
        <f t="shared" ref="G36:H36" si="103">ROUND((G35*-0.03),-1)</f>
        <v>0</v>
      </c>
      <c r="H36" s="610">
        <f t="shared" si="103"/>
        <v>0</v>
      </c>
      <c r="I36" s="609">
        <f t="shared" si="64"/>
        <v>0</v>
      </c>
      <c r="J36" s="610">
        <f t="shared" si="102"/>
        <v>0</v>
      </c>
      <c r="K36" s="610">
        <f t="shared" si="102"/>
        <v>0</v>
      </c>
      <c r="L36" s="610">
        <f t="shared" si="102"/>
        <v>0</v>
      </c>
      <c r="M36" s="979">
        <f t="shared" ref="M36" si="104">ROUND((M35*-0.03),-1)</f>
        <v>0</v>
      </c>
      <c r="N36" s="689"/>
    </row>
    <row r="37" spans="1:365" s="558" customFormat="1">
      <c r="A37" s="46"/>
      <c r="B37" s="640" t="s">
        <v>219</v>
      </c>
      <c r="C37" s="609">
        <f t="shared" ref="C37" si="105">+ROUND((C35+C36)*-0.34,-1)</f>
        <v>0</v>
      </c>
      <c r="D37" s="609">
        <f t="shared" ref="D37" si="106">+ROUND((D35+D36)*-0.34,-1)</f>
        <v>0</v>
      </c>
      <c r="E37" s="948">
        <f t="shared" ref="E37:L37" si="107">+ROUND((E35+E36)*-0.34,-1)</f>
        <v>0</v>
      </c>
      <c r="F37" s="609">
        <f t="shared" si="107"/>
        <v>0</v>
      </c>
      <c r="G37" s="609">
        <f t="shared" ref="G37:H37" si="108">+ROUND((G35+G36)*-0.34,-1)</f>
        <v>0</v>
      </c>
      <c r="H37" s="609">
        <f t="shared" si="108"/>
        <v>0</v>
      </c>
      <c r="I37" s="609">
        <f t="shared" si="64"/>
        <v>0</v>
      </c>
      <c r="J37" s="609">
        <f t="shared" si="107"/>
        <v>0</v>
      </c>
      <c r="K37" s="609">
        <f t="shared" si="107"/>
        <v>0</v>
      </c>
      <c r="L37" s="609">
        <f t="shared" si="107"/>
        <v>0</v>
      </c>
      <c r="M37" s="976">
        <f t="shared" ref="M37" si="109">+ROUND((M35+M36)*-0.34,-1)</f>
        <v>0</v>
      </c>
      <c r="N37" s="683"/>
    </row>
    <row r="38" spans="1:365" s="558" customFormat="1">
      <c r="A38" s="46"/>
      <c r="B38" s="640" t="s">
        <v>324</v>
      </c>
      <c r="C38" s="609">
        <f t="shared" ref="C38" si="110">+C35+C36+C37</f>
        <v>0</v>
      </c>
      <c r="D38" s="609">
        <f t="shared" ref="D38" si="111">+D35+D36+D37</f>
        <v>0</v>
      </c>
      <c r="E38" s="948">
        <f t="shared" ref="E38:L38" si="112">+E35+E36+E37</f>
        <v>0</v>
      </c>
      <c r="F38" s="609">
        <f t="shared" si="112"/>
        <v>0</v>
      </c>
      <c r="G38" s="609">
        <f t="shared" ref="G38:H38" si="113">+G35+G36+G37</f>
        <v>0</v>
      </c>
      <c r="H38" s="609">
        <f t="shared" si="113"/>
        <v>0</v>
      </c>
      <c r="I38" s="609">
        <f t="shared" si="64"/>
        <v>0</v>
      </c>
      <c r="J38" s="609">
        <f t="shared" si="112"/>
        <v>0</v>
      </c>
      <c r="K38" s="609">
        <f t="shared" si="112"/>
        <v>0</v>
      </c>
      <c r="L38" s="609">
        <f t="shared" si="112"/>
        <v>0</v>
      </c>
      <c r="M38" s="976">
        <f t="shared" ref="M38" si="114">+M35+M36+M37</f>
        <v>0</v>
      </c>
      <c r="N38" s="683"/>
    </row>
    <row r="39" spans="1:365" s="598" customFormat="1">
      <c r="A39" s="630">
        <v>1.6</v>
      </c>
      <c r="B39" s="644" t="s">
        <v>332</v>
      </c>
      <c r="C39" s="608"/>
      <c r="D39" s="608"/>
      <c r="E39" s="954"/>
      <c r="F39" s="608"/>
      <c r="G39" s="608"/>
      <c r="H39" s="608"/>
      <c r="I39" s="749">
        <f t="shared" si="64"/>
        <v>0</v>
      </c>
      <c r="J39" s="608"/>
      <c r="K39" s="608"/>
      <c r="L39" s="608"/>
      <c r="M39" s="983"/>
      <c r="N39" s="689" t="s">
        <v>329</v>
      </c>
    </row>
    <row r="40" spans="1:365" s="598" customFormat="1">
      <c r="A40" s="738"/>
      <c r="B40" s="640" t="s">
        <v>326</v>
      </c>
      <c r="C40" s="610">
        <f t="shared" ref="C40" si="115">(C39*-0.03)</f>
        <v>0</v>
      </c>
      <c r="D40" s="610">
        <f t="shared" ref="D40" si="116">(D39*-0.03)</f>
        <v>0</v>
      </c>
      <c r="E40" s="950">
        <f t="shared" ref="E40:L40" si="117">(E39*-0.03)</f>
        <v>0</v>
      </c>
      <c r="F40" s="610">
        <f t="shared" si="117"/>
        <v>0</v>
      </c>
      <c r="G40" s="610">
        <f t="shared" ref="G40:H40" si="118">(G39*-0.03)</f>
        <v>0</v>
      </c>
      <c r="H40" s="610">
        <f t="shared" si="118"/>
        <v>0</v>
      </c>
      <c r="I40" s="609">
        <f t="shared" si="64"/>
        <v>0</v>
      </c>
      <c r="J40" s="610">
        <f t="shared" si="117"/>
        <v>0</v>
      </c>
      <c r="K40" s="610">
        <f t="shared" si="117"/>
        <v>0</v>
      </c>
      <c r="L40" s="610">
        <f t="shared" si="117"/>
        <v>0</v>
      </c>
      <c r="M40" s="979">
        <f t="shared" ref="M40" si="119">(M39*-0.03)</f>
        <v>0</v>
      </c>
      <c r="N40" s="689"/>
    </row>
    <row r="41" spans="1:365" s="558" customFormat="1">
      <c r="A41" s="46"/>
      <c r="B41" s="640" t="s">
        <v>219</v>
      </c>
      <c r="C41" s="609">
        <f t="shared" ref="C41" si="120">+(C39+C40)*-0.34</f>
        <v>0</v>
      </c>
      <c r="D41" s="609">
        <f t="shared" ref="D41" si="121">+(D39+D40)*-0.34</f>
        <v>0</v>
      </c>
      <c r="E41" s="948">
        <f t="shared" ref="E41:L41" si="122">+(E39+E40)*-0.34</f>
        <v>0</v>
      </c>
      <c r="F41" s="609">
        <f t="shared" si="122"/>
        <v>0</v>
      </c>
      <c r="G41" s="609">
        <f t="shared" ref="G41:H41" si="123">+(G39+G40)*-0.34</f>
        <v>0</v>
      </c>
      <c r="H41" s="609">
        <f t="shared" si="123"/>
        <v>0</v>
      </c>
      <c r="I41" s="609">
        <f t="shared" si="64"/>
        <v>0</v>
      </c>
      <c r="J41" s="609">
        <f t="shared" si="122"/>
        <v>0</v>
      </c>
      <c r="K41" s="609">
        <f t="shared" si="122"/>
        <v>0</v>
      </c>
      <c r="L41" s="609">
        <f t="shared" si="122"/>
        <v>0</v>
      </c>
      <c r="M41" s="976">
        <f t="shared" ref="M41" si="124">+(M39+M40)*-0.34</f>
        <v>0</v>
      </c>
      <c r="N41" s="683"/>
    </row>
    <row r="42" spans="1:365" s="55" customFormat="1">
      <c r="A42" s="46"/>
      <c r="B42" s="640" t="s">
        <v>324</v>
      </c>
      <c r="C42" s="609">
        <f t="shared" ref="C42" si="125">+C39+C40+C41</f>
        <v>0</v>
      </c>
      <c r="D42" s="609">
        <f t="shared" ref="D42" si="126">+D39+D40+D41</f>
        <v>0</v>
      </c>
      <c r="E42" s="948">
        <f t="shared" ref="E42:L42" si="127">+E39+E40+E41</f>
        <v>0</v>
      </c>
      <c r="F42" s="609">
        <f t="shared" si="127"/>
        <v>0</v>
      </c>
      <c r="G42" s="609">
        <f t="shared" ref="G42:H42" si="128">+G39+G40+G41</f>
        <v>0</v>
      </c>
      <c r="H42" s="609">
        <f t="shared" si="128"/>
        <v>0</v>
      </c>
      <c r="I42" s="609">
        <f t="shared" si="64"/>
        <v>0</v>
      </c>
      <c r="J42" s="609">
        <f t="shared" si="127"/>
        <v>0</v>
      </c>
      <c r="K42" s="609">
        <f t="shared" si="127"/>
        <v>0</v>
      </c>
      <c r="L42" s="609">
        <f t="shared" si="127"/>
        <v>0</v>
      </c>
      <c r="M42" s="976">
        <f t="shared" ref="M42" si="129">+M39+M40+M41</f>
        <v>0</v>
      </c>
      <c r="N42" s="683"/>
    </row>
    <row r="43" spans="1:365">
      <c r="A43" s="601">
        <v>1.7</v>
      </c>
      <c r="B43" s="643" t="s">
        <v>267</v>
      </c>
      <c r="C43" s="613"/>
      <c r="D43" s="613"/>
      <c r="E43" s="952"/>
      <c r="F43" s="613"/>
      <c r="G43" s="613"/>
      <c r="H43" s="613"/>
      <c r="I43" s="749">
        <f t="shared" si="64"/>
        <v>0</v>
      </c>
      <c r="J43" s="613"/>
      <c r="K43" s="613"/>
      <c r="L43" s="613"/>
      <c r="M43" s="981"/>
      <c r="N43" s="689" t="s">
        <v>329</v>
      </c>
    </row>
    <row r="44" spans="1:365">
      <c r="A44" s="46"/>
      <c r="B44" s="640" t="s">
        <v>221</v>
      </c>
      <c r="C44" s="609">
        <f t="shared" ref="C44" si="130">+C43*-0.4</f>
        <v>0</v>
      </c>
      <c r="D44" s="609">
        <f t="shared" ref="D44" si="131">+D43*-0.4</f>
        <v>0</v>
      </c>
      <c r="E44" s="948">
        <f t="shared" ref="E44:L44" si="132">+E43*-0.4</f>
        <v>0</v>
      </c>
      <c r="F44" s="609">
        <f t="shared" si="132"/>
        <v>0</v>
      </c>
      <c r="G44" s="609">
        <f t="shared" ref="G44:H44" si="133">+G43*-0.4</f>
        <v>0</v>
      </c>
      <c r="H44" s="609">
        <f t="shared" si="133"/>
        <v>0</v>
      </c>
      <c r="I44" s="609">
        <f t="shared" si="64"/>
        <v>0</v>
      </c>
      <c r="J44" s="609">
        <f t="shared" si="132"/>
        <v>0</v>
      </c>
      <c r="K44" s="609">
        <f t="shared" si="132"/>
        <v>0</v>
      </c>
      <c r="L44" s="609">
        <f t="shared" si="132"/>
        <v>0</v>
      </c>
      <c r="M44" s="976">
        <f t="shared" ref="M44" si="134">+M43*-0.4</f>
        <v>0</v>
      </c>
      <c r="N44" s="690"/>
    </row>
    <row r="45" spans="1:365" s="56" customFormat="1">
      <c r="A45" s="46"/>
      <c r="B45" s="640" t="s">
        <v>222</v>
      </c>
      <c r="C45" s="609">
        <f t="shared" ref="C45" si="135">+C43+C44</f>
        <v>0</v>
      </c>
      <c r="D45" s="609">
        <f t="shared" ref="D45" si="136">+D43+D44</f>
        <v>0</v>
      </c>
      <c r="E45" s="948">
        <f t="shared" ref="E45:L45" si="137">+E43+E44</f>
        <v>0</v>
      </c>
      <c r="F45" s="609">
        <f t="shared" si="137"/>
        <v>0</v>
      </c>
      <c r="G45" s="609">
        <f t="shared" ref="G45:H45" si="138">+G43+G44</f>
        <v>0</v>
      </c>
      <c r="H45" s="609">
        <f t="shared" si="138"/>
        <v>0</v>
      </c>
      <c r="I45" s="609">
        <f t="shared" si="64"/>
        <v>0</v>
      </c>
      <c r="J45" s="609">
        <f t="shared" si="137"/>
        <v>0</v>
      </c>
      <c r="K45" s="609">
        <f t="shared" si="137"/>
        <v>0</v>
      </c>
      <c r="L45" s="609">
        <f t="shared" si="137"/>
        <v>0</v>
      </c>
      <c r="M45" s="976">
        <f t="shared" ref="M45" si="139">+M43+M44</f>
        <v>0</v>
      </c>
      <c r="N45" s="690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  <c r="EO45" s="75"/>
      <c r="EP45" s="75"/>
      <c r="EQ45" s="75"/>
      <c r="ER45" s="75"/>
      <c r="ES45" s="75"/>
      <c r="ET45" s="75"/>
      <c r="EU45" s="75"/>
      <c r="EV45" s="75"/>
      <c r="EW45" s="75"/>
      <c r="EX45" s="75"/>
      <c r="EY45" s="75"/>
      <c r="EZ45" s="75"/>
      <c r="FA45" s="75"/>
      <c r="FB45" s="75"/>
      <c r="FC45" s="75"/>
      <c r="FD45" s="75"/>
      <c r="FE45" s="75"/>
      <c r="FF45" s="75"/>
      <c r="FG45" s="75"/>
      <c r="FH45" s="75"/>
      <c r="FI45" s="75"/>
      <c r="FJ45" s="75"/>
      <c r="FK45" s="75"/>
      <c r="FL45" s="75"/>
      <c r="FM45" s="75"/>
      <c r="FN45" s="75"/>
      <c r="FO45" s="75"/>
      <c r="FP45" s="75"/>
      <c r="FQ45" s="75"/>
      <c r="FR45" s="75"/>
      <c r="FS45" s="75"/>
      <c r="FT45" s="75"/>
      <c r="FU45" s="75"/>
      <c r="FV45" s="75"/>
      <c r="FW45" s="75"/>
      <c r="FX45" s="75"/>
      <c r="FY45" s="75"/>
      <c r="FZ45" s="75"/>
      <c r="GA45" s="75"/>
      <c r="GB45" s="75"/>
      <c r="GC45" s="75"/>
      <c r="GD45" s="75"/>
      <c r="GE45" s="75"/>
      <c r="GF45" s="75"/>
      <c r="GG45" s="75"/>
      <c r="GH45" s="75"/>
      <c r="GI45" s="75"/>
      <c r="GJ45" s="75"/>
      <c r="GK45" s="75"/>
      <c r="GL45" s="75"/>
      <c r="GM45" s="75"/>
      <c r="GN45" s="75"/>
      <c r="GO45" s="75"/>
      <c r="GP45" s="75"/>
      <c r="GQ45" s="75"/>
      <c r="GR45" s="75"/>
      <c r="GS45" s="75"/>
      <c r="GT45" s="75"/>
      <c r="GU45" s="75"/>
      <c r="GV45" s="75"/>
      <c r="GW45" s="75"/>
      <c r="GX45" s="75"/>
      <c r="GY45" s="75"/>
      <c r="GZ45" s="75"/>
      <c r="HA45" s="75"/>
      <c r="HB45" s="75"/>
      <c r="HC45" s="75"/>
      <c r="HD45" s="75"/>
      <c r="HE45" s="75"/>
      <c r="HF45" s="75"/>
      <c r="HG45" s="75"/>
      <c r="HH45" s="75"/>
      <c r="HI45" s="75"/>
      <c r="HJ45" s="75"/>
      <c r="HK45" s="75"/>
      <c r="HL45" s="75"/>
      <c r="HM45" s="75"/>
      <c r="HN45" s="75"/>
      <c r="HO45" s="75"/>
      <c r="HP45" s="75"/>
      <c r="HQ45" s="75"/>
      <c r="HR45" s="75"/>
      <c r="HS45" s="75"/>
      <c r="HT45" s="75"/>
      <c r="HU45" s="75"/>
      <c r="HV45" s="75"/>
      <c r="HW45" s="75"/>
      <c r="HX45" s="75"/>
      <c r="HY45" s="75"/>
      <c r="HZ45" s="75"/>
      <c r="IA45" s="75"/>
      <c r="IB45" s="75"/>
      <c r="IC45" s="75"/>
      <c r="ID45" s="75"/>
      <c r="IE45" s="75"/>
      <c r="IF45" s="75"/>
      <c r="IG45" s="75"/>
      <c r="IH45" s="75"/>
      <c r="II45" s="75"/>
      <c r="IJ45" s="75"/>
      <c r="IK45" s="75"/>
      <c r="IL45" s="75"/>
      <c r="IM45" s="75"/>
      <c r="IN45" s="75"/>
      <c r="IO45" s="75"/>
      <c r="IP45" s="75"/>
      <c r="IQ45" s="75"/>
      <c r="IR45" s="75"/>
      <c r="IS45" s="75"/>
      <c r="IT45" s="75"/>
      <c r="IU45" s="75"/>
      <c r="IV45" s="75"/>
      <c r="IW45" s="75"/>
      <c r="IX45" s="75"/>
      <c r="IY45" s="75"/>
      <c r="IZ45" s="75"/>
      <c r="JA45" s="75"/>
      <c r="JB45" s="75"/>
      <c r="JC45" s="75"/>
      <c r="JD45" s="75"/>
      <c r="JE45" s="75"/>
      <c r="JF45" s="75"/>
      <c r="JG45" s="75"/>
      <c r="JH45" s="75"/>
      <c r="JI45" s="75"/>
      <c r="JJ45" s="75"/>
      <c r="JK45" s="75"/>
      <c r="JL45" s="75"/>
      <c r="JM45" s="75"/>
      <c r="JN45" s="75"/>
      <c r="JO45" s="75"/>
      <c r="JP45" s="75"/>
      <c r="JQ45" s="75"/>
      <c r="JR45" s="75"/>
      <c r="JS45" s="75"/>
      <c r="JT45" s="75"/>
      <c r="JU45" s="75"/>
      <c r="JV45" s="75"/>
      <c r="JW45" s="75"/>
      <c r="JX45" s="75"/>
      <c r="JY45" s="75"/>
      <c r="JZ45" s="75"/>
      <c r="KA45" s="75"/>
      <c r="KB45" s="75"/>
      <c r="KC45" s="75"/>
      <c r="KD45" s="75"/>
      <c r="KE45" s="75"/>
      <c r="KF45" s="75"/>
      <c r="KG45" s="75"/>
      <c r="KH45" s="75"/>
      <c r="KI45" s="75"/>
      <c r="KJ45" s="75"/>
      <c r="KK45" s="75"/>
      <c r="KL45" s="75"/>
      <c r="KM45" s="75"/>
      <c r="KN45" s="75"/>
      <c r="KO45" s="75"/>
      <c r="KP45" s="75"/>
      <c r="KQ45" s="75"/>
      <c r="KR45" s="75"/>
      <c r="KS45" s="75"/>
      <c r="KT45" s="75"/>
      <c r="KU45" s="75"/>
      <c r="KV45" s="75"/>
      <c r="KW45" s="75"/>
      <c r="KX45" s="75"/>
      <c r="KY45" s="75"/>
      <c r="KZ45" s="75"/>
      <c r="LA45" s="75"/>
      <c r="LB45" s="75"/>
      <c r="LC45" s="75"/>
      <c r="LD45" s="75"/>
      <c r="LE45" s="75"/>
      <c r="LF45" s="75"/>
      <c r="LG45" s="75"/>
      <c r="LH45" s="75"/>
      <c r="LI45" s="75"/>
      <c r="LJ45" s="75"/>
      <c r="LK45" s="75"/>
      <c r="LL45" s="75"/>
      <c r="LM45" s="75"/>
      <c r="LN45" s="75"/>
      <c r="LO45" s="75"/>
      <c r="LP45" s="75"/>
      <c r="LQ45" s="75"/>
      <c r="LR45" s="75"/>
      <c r="LS45" s="75"/>
      <c r="LT45" s="75"/>
      <c r="LU45" s="75"/>
      <c r="LV45" s="75"/>
      <c r="LW45" s="75"/>
      <c r="LX45" s="75"/>
      <c r="LY45" s="75"/>
      <c r="LZ45" s="75"/>
      <c r="MA45" s="75"/>
      <c r="MB45" s="75"/>
      <c r="MC45" s="75"/>
      <c r="MD45" s="75"/>
      <c r="ME45" s="75"/>
      <c r="MF45" s="75"/>
      <c r="MG45" s="75"/>
      <c r="MH45" s="75"/>
      <c r="MI45" s="75"/>
      <c r="MJ45" s="75"/>
      <c r="MK45" s="75"/>
      <c r="ML45" s="75"/>
      <c r="MM45" s="75"/>
      <c r="MN45" s="75"/>
      <c r="MO45" s="75"/>
      <c r="MP45" s="75"/>
      <c r="MQ45" s="75"/>
      <c r="MR45" s="75"/>
      <c r="MS45" s="75"/>
      <c r="MT45" s="75"/>
      <c r="MU45" s="75"/>
      <c r="MV45" s="75"/>
      <c r="MW45" s="75"/>
      <c r="MX45" s="75"/>
      <c r="MY45" s="75"/>
      <c r="MZ45" s="75"/>
      <c r="NA45" s="75"/>
    </row>
    <row r="46" spans="1:365" s="57" customFormat="1">
      <c r="A46" s="601">
        <v>1.8</v>
      </c>
      <c r="B46" s="645" t="s">
        <v>268</v>
      </c>
      <c r="C46" s="614"/>
      <c r="D46" s="614"/>
      <c r="E46" s="955"/>
      <c r="F46" s="614"/>
      <c r="G46" s="614"/>
      <c r="H46" s="614"/>
      <c r="I46" s="749">
        <f t="shared" si="64"/>
        <v>0</v>
      </c>
      <c r="J46" s="614"/>
      <c r="K46" s="614"/>
      <c r="L46" s="614"/>
      <c r="M46" s="984"/>
      <c r="N46" s="689" t="s">
        <v>329</v>
      </c>
    </row>
    <row r="47" spans="1:365" s="57" customFormat="1">
      <c r="A47" s="46"/>
      <c r="B47" s="640" t="s">
        <v>221</v>
      </c>
      <c r="C47" s="609">
        <f t="shared" ref="C47" si="140">+C46*-0.4</f>
        <v>0</v>
      </c>
      <c r="D47" s="609">
        <f t="shared" ref="D47" si="141">+D46*-0.4</f>
        <v>0</v>
      </c>
      <c r="E47" s="948">
        <f t="shared" ref="E47:L47" si="142">+E46*-0.4</f>
        <v>0</v>
      </c>
      <c r="F47" s="609">
        <f t="shared" si="142"/>
        <v>0</v>
      </c>
      <c r="G47" s="609">
        <f t="shared" ref="G47:H47" si="143">+G46*-0.4</f>
        <v>0</v>
      </c>
      <c r="H47" s="609">
        <f t="shared" si="143"/>
        <v>0</v>
      </c>
      <c r="I47" s="609">
        <f t="shared" si="64"/>
        <v>0</v>
      </c>
      <c r="J47" s="609">
        <f t="shared" si="142"/>
        <v>0</v>
      </c>
      <c r="K47" s="609">
        <f t="shared" si="142"/>
        <v>0</v>
      </c>
      <c r="L47" s="609">
        <f t="shared" si="142"/>
        <v>0</v>
      </c>
      <c r="M47" s="976">
        <f t="shared" ref="M47" si="144">+M46*-0.4</f>
        <v>0</v>
      </c>
      <c r="N47" s="690"/>
    </row>
    <row r="48" spans="1:365" s="57" customFormat="1">
      <c r="A48" s="46"/>
      <c r="B48" s="640" t="s">
        <v>222</v>
      </c>
      <c r="C48" s="609">
        <f t="shared" ref="C48" si="145">+C46+C47</f>
        <v>0</v>
      </c>
      <c r="D48" s="609">
        <f t="shared" ref="D48" si="146">+D46+D47</f>
        <v>0</v>
      </c>
      <c r="E48" s="948">
        <f t="shared" ref="E48:L48" si="147">+E46+E47</f>
        <v>0</v>
      </c>
      <c r="F48" s="609">
        <f t="shared" si="147"/>
        <v>0</v>
      </c>
      <c r="G48" s="609">
        <f t="shared" ref="G48:H48" si="148">+G46+G47</f>
        <v>0</v>
      </c>
      <c r="H48" s="609">
        <f t="shared" si="148"/>
        <v>0</v>
      </c>
      <c r="I48" s="609">
        <f t="shared" si="64"/>
        <v>0</v>
      </c>
      <c r="J48" s="609">
        <f t="shared" si="147"/>
        <v>0</v>
      </c>
      <c r="K48" s="609">
        <f t="shared" si="147"/>
        <v>0</v>
      </c>
      <c r="L48" s="609">
        <f t="shared" si="147"/>
        <v>0</v>
      </c>
      <c r="M48" s="976">
        <f t="shared" ref="M48" si="149">+M46+M47</f>
        <v>0</v>
      </c>
      <c r="N48" s="690"/>
    </row>
    <row r="49" spans="1:14" s="57" customFormat="1">
      <c r="A49" s="49">
        <v>1.9</v>
      </c>
      <c r="B49" s="643" t="s">
        <v>269</v>
      </c>
      <c r="C49" s="613"/>
      <c r="D49" s="613"/>
      <c r="E49" s="952"/>
      <c r="F49" s="613"/>
      <c r="G49" s="613"/>
      <c r="H49" s="613"/>
      <c r="I49" s="749">
        <f t="shared" si="64"/>
        <v>0</v>
      </c>
      <c r="J49" s="613"/>
      <c r="K49" s="613"/>
      <c r="L49" s="613"/>
      <c r="M49" s="981"/>
      <c r="N49" s="689" t="s">
        <v>329</v>
      </c>
    </row>
    <row r="50" spans="1:14" s="57" customFormat="1">
      <c r="A50" s="46"/>
      <c r="B50" s="640" t="s">
        <v>221</v>
      </c>
      <c r="C50" s="609">
        <f t="shared" ref="C50" si="150">+C49*-0.4</f>
        <v>0</v>
      </c>
      <c r="D50" s="609">
        <f t="shared" ref="D50" si="151">+D49*-0.4</f>
        <v>0</v>
      </c>
      <c r="E50" s="948">
        <f t="shared" ref="E50:L50" si="152">+E49*-0.4</f>
        <v>0</v>
      </c>
      <c r="F50" s="609">
        <f t="shared" si="152"/>
        <v>0</v>
      </c>
      <c r="G50" s="609">
        <f t="shared" ref="G50:H50" si="153">+G49*-0.4</f>
        <v>0</v>
      </c>
      <c r="H50" s="609">
        <f t="shared" si="153"/>
        <v>0</v>
      </c>
      <c r="I50" s="609">
        <f t="shared" si="64"/>
        <v>0</v>
      </c>
      <c r="J50" s="609">
        <f t="shared" si="152"/>
        <v>0</v>
      </c>
      <c r="K50" s="609">
        <f t="shared" si="152"/>
        <v>0</v>
      </c>
      <c r="L50" s="609">
        <f t="shared" si="152"/>
        <v>0</v>
      </c>
      <c r="M50" s="976">
        <f t="shared" ref="M50" si="154">+M49*-0.4</f>
        <v>0</v>
      </c>
      <c r="N50" s="690"/>
    </row>
    <row r="51" spans="1:14" s="57" customFormat="1">
      <c r="A51" s="46"/>
      <c r="B51" s="640" t="s">
        <v>222</v>
      </c>
      <c r="C51" s="609">
        <f t="shared" ref="C51" si="155">+C49+C50</f>
        <v>0</v>
      </c>
      <c r="D51" s="609">
        <f t="shared" ref="D51" si="156">+D49+D50</f>
        <v>0</v>
      </c>
      <c r="E51" s="948">
        <f t="shared" ref="E51:L51" si="157">+E49+E50</f>
        <v>0</v>
      </c>
      <c r="F51" s="609">
        <f t="shared" si="157"/>
        <v>0</v>
      </c>
      <c r="G51" s="609">
        <f t="shared" ref="G51:H51" si="158">+G49+G50</f>
        <v>0</v>
      </c>
      <c r="H51" s="609">
        <f t="shared" si="158"/>
        <v>0</v>
      </c>
      <c r="I51" s="609">
        <f t="shared" si="64"/>
        <v>0</v>
      </c>
      <c r="J51" s="609">
        <f t="shared" si="157"/>
        <v>0</v>
      </c>
      <c r="K51" s="609">
        <f t="shared" si="157"/>
        <v>0</v>
      </c>
      <c r="L51" s="609">
        <f t="shared" si="157"/>
        <v>0</v>
      </c>
      <c r="M51" s="976">
        <f t="shared" ref="M51" si="159">+M49+M50</f>
        <v>0</v>
      </c>
      <c r="N51" s="600"/>
    </row>
    <row r="52" spans="1:14" s="57" customFormat="1">
      <c r="A52" s="54">
        <v>1.1000000000000001</v>
      </c>
      <c r="B52" s="643" t="s">
        <v>18</v>
      </c>
      <c r="C52" s="613"/>
      <c r="D52" s="613"/>
      <c r="E52" s="952"/>
      <c r="F52" s="613"/>
      <c r="G52" s="613"/>
      <c r="H52" s="613"/>
      <c r="I52" s="749">
        <f t="shared" si="64"/>
        <v>0</v>
      </c>
      <c r="J52" s="613"/>
      <c r="K52" s="613"/>
      <c r="L52" s="613"/>
      <c r="M52" s="981"/>
      <c r="N52" s="689" t="s">
        <v>329</v>
      </c>
    </row>
    <row r="53" spans="1:14" s="57" customFormat="1">
      <c r="A53" s="46"/>
      <c r="B53" s="640" t="s">
        <v>221</v>
      </c>
      <c r="C53" s="609">
        <f t="shared" ref="C53" si="160">+C52*-0.4</f>
        <v>0</v>
      </c>
      <c r="D53" s="609">
        <f t="shared" ref="D53" si="161">+D52*-0.4</f>
        <v>0</v>
      </c>
      <c r="E53" s="948">
        <f t="shared" ref="E53:L53" si="162">+E52*-0.4</f>
        <v>0</v>
      </c>
      <c r="F53" s="609">
        <f t="shared" si="162"/>
        <v>0</v>
      </c>
      <c r="G53" s="609">
        <f t="shared" ref="G53:H53" si="163">+G52*-0.4</f>
        <v>0</v>
      </c>
      <c r="H53" s="609">
        <f t="shared" si="163"/>
        <v>0</v>
      </c>
      <c r="I53" s="609">
        <f t="shared" si="64"/>
        <v>0</v>
      </c>
      <c r="J53" s="609">
        <f t="shared" si="162"/>
        <v>0</v>
      </c>
      <c r="K53" s="609">
        <f t="shared" si="162"/>
        <v>0</v>
      </c>
      <c r="L53" s="609">
        <f t="shared" si="162"/>
        <v>0</v>
      </c>
      <c r="M53" s="976">
        <f t="shared" ref="M53" si="164">+M52*-0.4</f>
        <v>0</v>
      </c>
      <c r="N53" s="689"/>
    </row>
    <row r="54" spans="1:14" s="57" customFormat="1">
      <c r="A54" s="46"/>
      <c r="B54" s="640" t="s">
        <v>222</v>
      </c>
      <c r="C54" s="609">
        <f t="shared" ref="C54" si="165">+C52+C53</f>
        <v>0</v>
      </c>
      <c r="D54" s="609">
        <f t="shared" ref="D54" si="166">+D52+D53</f>
        <v>0</v>
      </c>
      <c r="E54" s="948">
        <f t="shared" ref="E54:L54" si="167">+E52+E53</f>
        <v>0</v>
      </c>
      <c r="F54" s="609">
        <f t="shared" si="167"/>
        <v>0</v>
      </c>
      <c r="G54" s="609">
        <f t="shared" ref="G54:H54" si="168">+G52+G53</f>
        <v>0</v>
      </c>
      <c r="H54" s="609">
        <f t="shared" si="168"/>
        <v>0</v>
      </c>
      <c r="I54" s="609">
        <f t="shared" si="64"/>
        <v>0</v>
      </c>
      <c r="J54" s="609">
        <f t="shared" si="167"/>
        <v>0</v>
      </c>
      <c r="K54" s="609">
        <f t="shared" si="167"/>
        <v>0</v>
      </c>
      <c r="L54" s="609">
        <f t="shared" si="167"/>
        <v>0</v>
      </c>
      <c r="M54" s="976">
        <f t="shared" ref="M54" si="169">+M52+M53</f>
        <v>0</v>
      </c>
      <c r="N54" s="689"/>
    </row>
    <row r="55" spans="1:14" s="57" customFormat="1">
      <c r="A55" s="54">
        <v>1.1100000000000001</v>
      </c>
      <c r="B55" s="643" t="s">
        <v>270</v>
      </c>
      <c r="C55" s="613"/>
      <c r="D55" s="613"/>
      <c r="E55" s="952"/>
      <c r="F55" s="613"/>
      <c r="G55" s="613"/>
      <c r="H55" s="613"/>
      <c r="I55" s="749">
        <f t="shared" ref="I55:I73" si="170">SUM(F55:H55)</f>
        <v>0</v>
      </c>
      <c r="J55" s="613"/>
      <c r="K55" s="613"/>
      <c r="L55" s="613"/>
      <c r="M55" s="981"/>
      <c r="N55" s="689" t="s">
        <v>329</v>
      </c>
    </row>
    <row r="56" spans="1:14" s="57" customFormat="1">
      <c r="A56" s="46"/>
      <c r="B56" s="640" t="s">
        <v>221</v>
      </c>
      <c r="C56" s="609">
        <f t="shared" ref="C56" si="171">+C55*-0.4</f>
        <v>0</v>
      </c>
      <c r="D56" s="609">
        <f t="shared" ref="D56" si="172">+D55*-0.4</f>
        <v>0</v>
      </c>
      <c r="E56" s="948">
        <f t="shared" ref="E56:L56" si="173">+E55*-0.4</f>
        <v>0</v>
      </c>
      <c r="F56" s="609">
        <f t="shared" si="173"/>
        <v>0</v>
      </c>
      <c r="G56" s="609">
        <f t="shared" ref="G56:H56" si="174">+G55*-0.4</f>
        <v>0</v>
      </c>
      <c r="H56" s="609">
        <f t="shared" si="174"/>
        <v>0</v>
      </c>
      <c r="I56" s="609">
        <f t="shared" si="170"/>
        <v>0</v>
      </c>
      <c r="J56" s="609">
        <f t="shared" si="173"/>
        <v>0</v>
      </c>
      <c r="K56" s="609">
        <f t="shared" si="173"/>
        <v>0</v>
      </c>
      <c r="L56" s="609">
        <f t="shared" si="173"/>
        <v>0</v>
      </c>
      <c r="M56" s="976">
        <f t="shared" ref="M56" si="175">+M55*-0.4</f>
        <v>0</v>
      </c>
      <c r="N56" s="683"/>
    </row>
    <row r="57" spans="1:14" s="57" customFormat="1">
      <c r="A57" s="46"/>
      <c r="B57" s="640" t="s">
        <v>222</v>
      </c>
      <c r="C57" s="609">
        <f t="shared" ref="C57" si="176">+C55+C56</f>
        <v>0</v>
      </c>
      <c r="D57" s="609">
        <f t="shared" ref="D57" si="177">+D55+D56</f>
        <v>0</v>
      </c>
      <c r="E57" s="948">
        <f t="shared" ref="E57:L57" si="178">+E55+E56</f>
        <v>0</v>
      </c>
      <c r="F57" s="609">
        <f t="shared" si="178"/>
        <v>0</v>
      </c>
      <c r="G57" s="609">
        <f t="shared" ref="G57:H57" si="179">+G55+G56</f>
        <v>0</v>
      </c>
      <c r="H57" s="609">
        <f t="shared" si="179"/>
        <v>0</v>
      </c>
      <c r="I57" s="609">
        <f t="shared" si="170"/>
        <v>0</v>
      </c>
      <c r="J57" s="609">
        <f t="shared" si="178"/>
        <v>0</v>
      </c>
      <c r="K57" s="609">
        <f t="shared" si="178"/>
        <v>0</v>
      </c>
      <c r="L57" s="609">
        <f t="shared" si="178"/>
        <v>0</v>
      </c>
      <c r="M57" s="976">
        <f t="shared" ref="M57" si="180">+M55+M56</f>
        <v>0</v>
      </c>
      <c r="N57" s="683"/>
    </row>
    <row r="58" spans="1:14" s="57" customFormat="1">
      <c r="A58" s="49">
        <v>1.1200000000000001</v>
      </c>
      <c r="B58" s="643" t="s">
        <v>271</v>
      </c>
      <c r="C58" s="613"/>
      <c r="D58" s="613"/>
      <c r="E58" s="952"/>
      <c r="F58" s="613"/>
      <c r="G58" s="613"/>
      <c r="H58" s="613"/>
      <c r="I58" s="749">
        <f t="shared" si="170"/>
        <v>0</v>
      </c>
      <c r="J58" s="613"/>
      <c r="K58" s="613"/>
      <c r="L58" s="613"/>
      <c r="M58" s="981"/>
      <c r="N58" s="689" t="s">
        <v>329</v>
      </c>
    </row>
    <row r="59" spans="1:14" s="57" customFormat="1">
      <c r="A59" s="46"/>
      <c r="B59" s="640" t="s">
        <v>221</v>
      </c>
      <c r="C59" s="609">
        <f t="shared" ref="C59" si="181">+C58*-0.4</f>
        <v>0</v>
      </c>
      <c r="D59" s="609">
        <f t="shared" ref="D59" si="182">+D58*-0.4</f>
        <v>0</v>
      </c>
      <c r="E59" s="948">
        <f t="shared" ref="E59:L59" si="183">+E58*-0.4</f>
        <v>0</v>
      </c>
      <c r="F59" s="609">
        <f t="shared" si="183"/>
        <v>0</v>
      </c>
      <c r="G59" s="609">
        <f t="shared" ref="G59:H59" si="184">+G58*-0.4</f>
        <v>0</v>
      </c>
      <c r="H59" s="609">
        <f t="shared" si="184"/>
        <v>0</v>
      </c>
      <c r="I59" s="609">
        <f t="shared" si="170"/>
        <v>0</v>
      </c>
      <c r="J59" s="609">
        <f t="shared" si="183"/>
        <v>0</v>
      </c>
      <c r="K59" s="609">
        <f t="shared" si="183"/>
        <v>0</v>
      </c>
      <c r="L59" s="609">
        <f t="shared" si="183"/>
        <v>0</v>
      </c>
      <c r="M59" s="976">
        <f t="shared" ref="M59" si="185">+M58*-0.4</f>
        <v>0</v>
      </c>
      <c r="N59" s="683"/>
    </row>
    <row r="60" spans="1:14" s="57" customFormat="1">
      <c r="A60" s="46"/>
      <c r="B60" s="640" t="s">
        <v>222</v>
      </c>
      <c r="C60" s="609">
        <f t="shared" ref="C60" si="186">+C58+C59</f>
        <v>0</v>
      </c>
      <c r="D60" s="609">
        <f t="shared" ref="D60" si="187">+D58+D59</f>
        <v>0</v>
      </c>
      <c r="E60" s="948">
        <f t="shared" ref="E60:L60" si="188">+E58+E59</f>
        <v>0</v>
      </c>
      <c r="F60" s="609">
        <f t="shared" si="188"/>
        <v>0</v>
      </c>
      <c r="G60" s="609">
        <f t="shared" ref="G60:H60" si="189">+G58+G59</f>
        <v>0</v>
      </c>
      <c r="H60" s="609">
        <f t="shared" si="189"/>
        <v>0</v>
      </c>
      <c r="I60" s="609">
        <f t="shared" si="170"/>
        <v>0</v>
      </c>
      <c r="J60" s="609">
        <f t="shared" si="188"/>
        <v>0</v>
      </c>
      <c r="K60" s="609">
        <f t="shared" si="188"/>
        <v>0</v>
      </c>
      <c r="L60" s="609">
        <f t="shared" si="188"/>
        <v>0</v>
      </c>
      <c r="M60" s="976">
        <f t="shared" ref="M60" si="190">+M58+M59</f>
        <v>0</v>
      </c>
      <c r="N60" s="683"/>
    </row>
    <row r="61" spans="1:14" s="57" customFormat="1" ht="42">
      <c r="A61" s="58">
        <v>1.1299999999999999</v>
      </c>
      <c r="B61" s="645" t="s">
        <v>272</v>
      </c>
      <c r="C61" s="615"/>
      <c r="D61" s="615"/>
      <c r="E61" s="956"/>
      <c r="F61" s="615"/>
      <c r="G61" s="615"/>
      <c r="H61" s="615"/>
      <c r="I61" s="749">
        <f t="shared" si="170"/>
        <v>0</v>
      </c>
      <c r="J61" s="615"/>
      <c r="K61" s="615"/>
      <c r="L61" s="615"/>
      <c r="M61" s="985"/>
      <c r="N61" s="689" t="s">
        <v>329</v>
      </c>
    </row>
    <row r="62" spans="1:14" s="57" customFormat="1">
      <c r="A62" s="46"/>
      <c r="B62" s="640" t="s">
        <v>221</v>
      </c>
      <c r="C62" s="609">
        <f t="shared" ref="C62" si="191">+C61*-0.4</f>
        <v>0</v>
      </c>
      <c r="D62" s="609">
        <f t="shared" ref="D62" si="192">+D61*-0.4</f>
        <v>0</v>
      </c>
      <c r="E62" s="948">
        <f t="shared" ref="E62:L62" si="193">+E61*-0.4</f>
        <v>0</v>
      </c>
      <c r="F62" s="609">
        <f t="shared" si="193"/>
        <v>0</v>
      </c>
      <c r="G62" s="609">
        <f t="shared" ref="G62:H62" si="194">+G61*-0.4</f>
        <v>0</v>
      </c>
      <c r="H62" s="609">
        <f t="shared" si="194"/>
        <v>0</v>
      </c>
      <c r="I62" s="609">
        <f t="shared" si="170"/>
        <v>0</v>
      </c>
      <c r="J62" s="609">
        <f t="shared" si="193"/>
        <v>0</v>
      </c>
      <c r="K62" s="609">
        <f t="shared" si="193"/>
        <v>0</v>
      </c>
      <c r="L62" s="609">
        <f t="shared" si="193"/>
        <v>0</v>
      </c>
      <c r="M62" s="976">
        <f t="shared" ref="M62" si="195">+M61*-0.4</f>
        <v>0</v>
      </c>
      <c r="N62" s="683"/>
    </row>
    <row r="63" spans="1:14" s="57" customFormat="1">
      <c r="A63" s="46"/>
      <c r="B63" s="640" t="s">
        <v>222</v>
      </c>
      <c r="C63" s="609">
        <f t="shared" ref="C63" si="196">+C61+C62</f>
        <v>0</v>
      </c>
      <c r="D63" s="609">
        <f t="shared" ref="D63" si="197">+D61+D62</f>
        <v>0</v>
      </c>
      <c r="E63" s="948">
        <f t="shared" ref="E63:L63" si="198">+E61+E62</f>
        <v>0</v>
      </c>
      <c r="F63" s="609">
        <f t="shared" si="198"/>
        <v>0</v>
      </c>
      <c r="G63" s="609">
        <f t="shared" ref="G63:H63" si="199">+G61+G62</f>
        <v>0</v>
      </c>
      <c r="H63" s="609">
        <f t="shared" si="199"/>
        <v>0</v>
      </c>
      <c r="I63" s="609">
        <f t="shared" si="170"/>
        <v>0</v>
      </c>
      <c r="J63" s="609">
        <f t="shared" si="198"/>
        <v>0</v>
      </c>
      <c r="K63" s="609">
        <f t="shared" si="198"/>
        <v>0</v>
      </c>
      <c r="L63" s="609">
        <f t="shared" si="198"/>
        <v>0</v>
      </c>
      <c r="M63" s="976">
        <f t="shared" ref="M63" si="200">+M61+M62</f>
        <v>0</v>
      </c>
      <c r="N63" s="683"/>
    </row>
    <row r="64" spans="1:14" s="57" customFormat="1">
      <c r="A64" s="49">
        <v>1.1399999999999999</v>
      </c>
      <c r="B64" s="643" t="s">
        <v>273</v>
      </c>
      <c r="C64" s="613"/>
      <c r="D64" s="613"/>
      <c r="E64" s="952"/>
      <c r="F64" s="613"/>
      <c r="G64" s="613"/>
      <c r="H64" s="613"/>
      <c r="I64" s="749">
        <f t="shared" si="170"/>
        <v>0</v>
      </c>
      <c r="J64" s="613"/>
      <c r="K64" s="613"/>
      <c r="L64" s="613"/>
      <c r="M64" s="981"/>
      <c r="N64" s="689" t="s">
        <v>329</v>
      </c>
    </row>
    <row r="65" spans="1:14">
      <c r="A65" s="46"/>
      <c r="B65" s="640" t="s">
        <v>221</v>
      </c>
      <c r="C65" s="609">
        <f t="shared" ref="C65" si="201">+C64*-0.4</f>
        <v>0</v>
      </c>
      <c r="D65" s="609">
        <f t="shared" ref="D65" si="202">+D64*-0.4</f>
        <v>0</v>
      </c>
      <c r="E65" s="948">
        <f t="shared" ref="E65:L65" si="203">+E64*-0.4</f>
        <v>0</v>
      </c>
      <c r="F65" s="609">
        <f t="shared" si="203"/>
        <v>0</v>
      </c>
      <c r="G65" s="609">
        <f t="shared" ref="G65:H65" si="204">+G64*-0.4</f>
        <v>0</v>
      </c>
      <c r="H65" s="609">
        <f t="shared" si="204"/>
        <v>0</v>
      </c>
      <c r="I65" s="609">
        <f t="shared" si="170"/>
        <v>0</v>
      </c>
      <c r="J65" s="609">
        <f t="shared" si="203"/>
        <v>0</v>
      </c>
      <c r="K65" s="609">
        <f t="shared" si="203"/>
        <v>0</v>
      </c>
      <c r="L65" s="609">
        <f t="shared" si="203"/>
        <v>0</v>
      </c>
      <c r="M65" s="976">
        <f t="shared" ref="M65" si="205">+M64*-0.4</f>
        <v>0</v>
      </c>
    </row>
    <row r="66" spans="1:14">
      <c r="A66" s="46"/>
      <c r="B66" s="640" t="s">
        <v>222</v>
      </c>
      <c r="C66" s="609">
        <f t="shared" ref="C66" si="206">+C64+C65</f>
        <v>0</v>
      </c>
      <c r="D66" s="609">
        <f t="shared" ref="D66" si="207">+D64+D65</f>
        <v>0</v>
      </c>
      <c r="E66" s="948">
        <f t="shared" ref="E66:L66" si="208">+E64+E65</f>
        <v>0</v>
      </c>
      <c r="F66" s="609">
        <f t="shared" si="208"/>
        <v>0</v>
      </c>
      <c r="G66" s="609">
        <f t="shared" ref="G66:H66" si="209">+G64+G65</f>
        <v>0</v>
      </c>
      <c r="H66" s="609">
        <f t="shared" si="209"/>
        <v>0</v>
      </c>
      <c r="I66" s="609">
        <f t="shared" si="170"/>
        <v>0</v>
      </c>
      <c r="J66" s="609">
        <f t="shared" si="208"/>
        <v>0</v>
      </c>
      <c r="K66" s="609">
        <f t="shared" si="208"/>
        <v>0</v>
      </c>
      <c r="L66" s="609">
        <f t="shared" si="208"/>
        <v>0</v>
      </c>
      <c r="M66" s="976">
        <f t="shared" ref="M66" si="210">+M64+M65</f>
        <v>0</v>
      </c>
    </row>
    <row r="67" spans="1:14">
      <c r="A67" s="54">
        <v>1.1499999999999999</v>
      </c>
      <c r="B67" s="643" t="s">
        <v>274</v>
      </c>
      <c r="C67" s="613"/>
      <c r="D67" s="613"/>
      <c r="E67" s="952"/>
      <c r="F67" s="613"/>
      <c r="G67" s="613"/>
      <c r="H67" s="613"/>
      <c r="I67" s="749">
        <f t="shared" si="170"/>
        <v>0</v>
      </c>
      <c r="J67" s="613"/>
      <c r="K67" s="613"/>
      <c r="L67" s="613"/>
      <c r="M67" s="981"/>
      <c r="N67" s="689" t="s">
        <v>329</v>
      </c>
    </row>
    <row r="68" spans="1:14">
      <c r="A68" s="46"/>
      <c r="B68" s="640" t="s">
        <v>221</v>
      </c>
      <c r="C68" s="609">
        <f t="shared" ref="C68" si="211">+C67*-0.4</f>
        <v>0</v>
      </c>
      <c r="D68" s="609">
        <f t="shared" ref="D68" si="212">+D67*-0.4</f>
        <v>0</v>
      </c>
      <c r="E68" s="948">
        <f t="shared" ref="E68:L68" si="213">+E67*-0.4</f>
        <v>0</v>
      </c>
      <c r="F68" s="609">
        <f t="shared" si="213"/>
        <v>0</v>
      </c>
      <c r="G68" s="609">
        <f t="shared" ref="G68:H68" si="214">+G67*-0.4</f>
        <v>0</v>
      </c>
      <c r="H68" s="609">
        <f t="shared" si="214"/>
        <v>0</v>
      </c>
      <c r="I68" s="609">
        <f t="shared" si="170"/>
        <v>0</v>
      </c>
      <c r="J68" s="609">
        <f t="shared" si="213"/>
        <v>0</v>
      </c>
      <c r="K68" s="609">
        <f t="shared" si="213"/>
        <v>0</v>
      </c>
      <c r="L68" s="609">
        <f t="shared" si="213"/>
        <v>0</v>
      </c>
      <c r="M68" s="976">
        <f t="shared" ref="M68" si="215">+M67*-0.4</f>
        <v>0</v>
      </c>
    </row>
    <row r="69" spans="1:14">
      <c r="A69" s="46"/>
      <c r="B69" s="640" t="s">
        <v>222</v>
      </c>
      <c r="C69" s="609">
        <f t="shared" ref="C69" si="216">+C67+C68</f>
        <v>0</v>
      </c>
      <c r="D69" s="609">
        <f t="shared" ref="D69" si="217">+D67+D68</f>
        <v>0</v>
      </c>
      <c r="E69" s="948">
        <f t="shared" ref="E69:L69" si="218">+E67+E68</f>
        <v>0</v>
      </c>
      <c r="F69" s="609">
        <f t="shared" si="218"/>
        <v>0</v>
      </c>
      <c r="G69" s="609">
        <f t="shared" ref="G69:H69" si="219">+G67+G68</f>
        <v>0</v>
      </c>
      <c r="H69" s="609">
        <f t="shared" si="219"/>
        <v>0</v>
      </c>
      <c r="I69" s="609">
        <f t="shared" si="170"/>
        <v>0</v>
      </c>
      <c r="J69" s="609">
        <f t="shared" si="218"/>
        <v>0</v>
      </c>
      <c r="K69" s="609">
        <f t="shared" si="218"/>
        <v>0</v>
      </c>
      <c r="L69" s="609">
        <f t="shared" si="218"/>
        <v>0</v>
      </c>
      <c r="M69" s="976">
        <f t="shared" ref="M69" si="220">+M67+M68</f>
        <v>0</v>
      </c>
    </row>
    <row r="70" spans="1:14">
      <c r="A70" s="49">
        <v>1.1599999999999999</v>
      </c>
      <c r="B70" s="643" t="s">
        <v>275</v>
      </c>
      <c r="C70" s="613"/>
      <c r="D70" s="613"/>
      <c r="E70" s="952"/>
      <c r="F70" s="613"/>
      <c r="G70" s="613"/>
      <c r="H70" s="613"/>
      <c r="I70" s="749">
        <f t="shared" si="170"/>
        <v>0</v>
      </c>
      <c r="J70" s="613"/>
      <c r="K70" s="613"/>
      <c r="L70" s="613"/>
      <c r="M70" s="981"/>
      <c r="N70" s="689" t="s">
        <v>329</v>
      </c>
    </row>
    <row r="71" spans="1:14">
      <c r="A71" s="46"/>
      <c r="B71" s="640" t="s">
        <v>221</v>
      </c>
      <c r="C71" s="609">
        <f t="shared" ref="C71" si="221">+C70*-0.4</f>
        <v>0</v>
      </c>
      <c r="D71" s="609">
        <f t="shared" ref="D71" si="222">+D70*-0.4</f>
        <v>0</v>
      </c>
      <c r="E71" s="948">
        <f t="shared" ref="E71:L71" si="223">+E70*-0.4</f>
        <v>0</v>
      </c>
      <c r="F71" s="609">
        <f t="shared" si="223"/>
        <v>0</v>
      </c>
      <c r="G71" s="609">
        <f t="shared" ref="G71:H71" si="224">+G70*-0.4</f>
        <v>0</v>
      </c>
      <c r="H71" s="609">
        <f t="shared" si="224"/>
        <v>0</v>
      </c>
      <c r="I71" s="609">
        <f t="shared" si="170"/>
        <v>0</v>
      </c>
      <c r="J71" s="609">
        <f t="shared" si="223"/>
        <v>0</v>
      </c>
      <c r="K71" s="609">
        <f t="shared" si="223"/>
        <v>0</v>
      </c>
      <c r="L71" s="609">
        <f t="shared" si="223"/>
        <v>0</v>
      </c>
      <c r="M71" s="976">
        <f t="shared" ref="M71" si="225">+M70*-0.4</f>
        <v>0</v>
      </c>
    </row>
    <row r="72" spans="1:14" s="57" customFormat="1">
      <c r="A72" s="46"/>
      <c r="B72" s="640" t="s">
        <v>222</v>
      </c>
      <c r="C72" s="609">
        <f t="shared" ref="C72" si="226">+C70+C71</f>
        <v>0</v>
      </c>
      <c r="D72" s="609">
        <f t="shared" ref="D72" si="227">+D70+D71</f>
        <v>0</v>
      </c>
      <c r="E72" s="948">
        <f t="shared" ref="E72:L72" si="228">+E70+E71</f>
        <v>0</v>
      </c>
      <c r="F72" s="609">
        <f t="shared" si="228"/>
        <v>0</v>
      </c>
      <c r="G72" s="609">
        <f t="shared" ref="G72:H72" si="229">+G70+G71</f>
        <v>0</v>
      </c>
      <c r="H72" s="609">
        <f t="shared" si="229"/>
        <v>0</v>
      </c>
      <c r="I72" s="609">
        <f t="shared" si="170"/>
        <v>0</v>
      </c>
      <c r="J72" s="609">
        <f t="shared" si="228"/>
        <v>0</v>
      </c>
      <c r="K72" s="609">
        <f t="shared" si="228"/>
        <v>0</v>
      </c>
      <c r="L72" s="609">
        <f t="shared" si="228"/>
        <v>0</v>
      </c>
      <c r="M72" s="976">
        <f t="shared" ref="M72" si="230">+M70+M71</f>
        <v>0</v>
      </c>
      <c r="N72" s="683"/>
    </row>
    <row r="73" spans="1:14" s="57" customFormat="1">
      <c r="A73" s="54">
        <v>1.17</v>
      </c>
      <c r="B73" s="643" t="s">
        <v>276</v>
      </c>
      <c r="C73" s="613"/>
      <c r="D73" s="613"/>
      <c r="E73" s="952"/>
      <c r="F73" s="613"/>
      <c r="G73" s="613"/>
      <c r="H73" s="613"/>
      <c r="I73" s="749">
        <f t="shared" si="170"/>
        <v>0</v>
      </c>
      <c r="J73" s="613"/>
      <c r="K73" s="613"/>
      <c r="L73" s="613"/>
      <c r="M73" s="981"/>
      <c r="N73" s="689" t="s">
        <v>329</v>
      </c>
    </row>
    <row r="74" spans="1:14" s="57" customFormat="1" ht="24" hidden="1" customHeight="1">
      <c r="A74" s="46"/>
      <c r="B74" s="640" t="s">
        <v>323</v>
      </c>
      <c r="C74" s="609">
        <f t="shared" ref="C74" si="231">+C73*-0.37</f>
        <v>0</v>
      </c>
      <c r="D74" s="609">
        <f t="shared" ref="D74" si="232">+D73*-0.37</f>
        <v>0</v>
      </c>
      <c r="E74" s="948">
        <f t="shared" ref="E74:L74" si="233">+E73*-0.37</f>
        <v>0</v>
      </c>
      <c r="F74" s="609">
        <f t="shared" si="233"/>
        <v>0</v>
      </c>
      <c r="G74" s="609">
        <f t="shared" ref="G74:H74" si="234">+G73*-0.37</f>
        <v>0</v>
      </c>
      <c r="H74" s="609">
        <f t="shared" si="234"/>
        <v>0</v>
      </c>
      <c r="I74" s="609"/>
      <c r="J74" s="609">
        <f t="shared" si="233"/>
        <v>0</v>
      </c>
      <c r="K74" s="609">
        <f t="shared" si="233"/>
        <v>0</v>
      </c>
      <c r="L74" s="609">
        <f t="shared" si="233"/>
        <v>0</v>
      </c>
      <c r="M74" s="976">
        <f t="shared" ref="M74" si="235">+M73*-0.37</f>
        <v>0</v>
      </c>
      <c r="N74" s="683"/>
    </row>
    <row r="75" spans="1:14" s="57" customFormat="1" ht="24" hidden="1" customHeight="1">
      <c r="A75" s="46"/>
      <c r="B75" s="640" t="s">
        <v>324</v>
      </c>
      <c r="C75" s="609">
        <f t="shared" ref="C75" si="236">+C73+C74</f>
        <v>0</v>
      </c>
      <c r="D75" s="609">
        <f t="shared" ref="D75" si="237">+D73+D74</f>
        <v>0</v>
      </c>
      <c r="E75" s="948">
        <f t="shared" ref="E75:L75" si="238">+E73+E74</f>
        <v>0</v>
      </c>
      <c r="F75" s="609">
        <f t="shared" si="238"/>
        <v>0</v>
      </c>
      <c r="G75" s="609">
        <f t="shared" ref="G75:H75" si="239">+G73+G74</f>
        <v>0</v>
      </c>
      <c r="H75" s="609">
        <f t="shared" si="239"/>
        <v>0</v>
      </c>
      <c r="I75" s="609"/>
      <c r="J75" s="609">
        <f t="shared" si="238"/>
        <v>0</v>
      </c>
      <c r="K75" s="609">
        <f t="shared" si="238"/>
        <v>0</v>
      </c>
      <c r="L75" s="609">
        <f t="shared" si="238"/>
        <v>0</v>
      </c>
      <c r="M75" s="976">
        <f t="shared" ref="M75" si="240">+M73+M74</f>
        <v>0</v>
      </c>
      <c r="N75" s="683"/>
    </row>
    <row r="76" spans="1:14" s="57" customFormat="1" ht="24" hidden="1" customHeight="1">
      <c r="A76" s="49">
        <v>1.18</v>
      </c>
      <c r="B76" s="643" t="s">
        <v>277</v>
      </c>
      <c r="C76" s="613"/>
      <c r="D76" s="613"/>
      <c r="E76" s="952"/>
      <c r="F76" s="613"/>
      <c r="G76" s="613"/>
      <c r="H76" s="613"/>
      <c r="I76" s="613"/>
      <c r="J76" s="613"/>
      <c r="K76" s="613"/>
      <c r="L76" s="613"/>
      <c r="M76" s="981"/>
      <c r="N76" s="689" t="s">
        <v>329</v>
      </c>
    </row>
    <row r="77" spans="1:14" s="57" customFormat="1" ht="24" hidden="1" customHeight="1">
      <c r="A77" s="46"/>
      <c r="B77" s="640" t="s">
        <v>221</v>
      </c>
      <c r="C77" s="609">
        <f t="shared" ref="C77" si="241">+C76*-0.4</f>
        <v>0</v>
      </c>
      <c r="D77" s="609">
        <f t="shared" ref="D77" si="242">+D76*-0.4</f>
        <v>0</v>
      </c>
      <c r="E77" s="948">
        <f t="shared" ref="E77:L77" si="243">+E76*-0.4</f>
        <v>0</v>
      </c>
      <c r="F77" s="609">
        <f t="shared" si="243"/>
        <v>0</v>
      </c>
      <c r="G77" s="609">
        <f t="shared" ref="G77:H77" si="244">+G76*-0.4</f>
        <v>0</v>
      </c>
      <c r="H77" s="609">
        <f t="shared" si="244"/>
        <v>0</v>
      </c>
      <c r="I77" s="609"/>
      <c r="J77" s="609">
        <f t="shared" si="243"/>
        <v>0</v>
      </c>
      <c r="K77" s="609">
        <f t="shared" si="243"/>
        <v>0</v>
      </c>
      <c r="L77" s="609">
        <f t="shared" si="243"/>
        <v>0</v>
      </c>
      <c r="M77" s="976">
        <f t="shared" ref="M77" si="245">+M76*-0.4</f>
        <v>0</v>
      </c>
      <c r="N77" s="683"/>
    </row>
    <row r="78" spans="1:14" s="57" customFormat="1" ht="24" hidden="1" customHeight="1">
      <c r="A78" s="46"/>
      <c r="B78" s="640" t="s">
        <v>222</v>
      </c>
      <c r="C78" s="609">
        <f t="shared" ref="C78" si="246">+C76+C77</f>
        <v>0</v>
      </c>
      <c r="D78" s="609">
        <f t="shared" ref="D78" si="247">+D76+D77</f>
        <v>0</v>
      </c>
      <c r="E78" s="948">
        <f t="shared" ref="E78:L78" si="248">+E76+E77</f>
        <v>0</v>
      </c>
      <c r="F78" s="609">
        <f t="shared" si="248"/>
        <v>0</v>
      </c>
      <c r="G78" s="609">
        <f t="shared" ref="G78:H78" si="249">+G76+G77</f>
        <v>0</v>
      </c>
      <c r="H78" s="609">
        <f t="shared" si="249"/>
        <v>0</v>
      </c>
      <c r="I78" s="609"/>
      <c r="J78" s="609">
        <f t="shared" si="248"/>
        <v>0</v>
      </c>
      <c r="K78" s="609">
        <f t="shared" si="248"/>
        <v>0</v>
      </c>
      <c r="L78" s="609">
        <f t="shared" si="248"/>
        <v>0</v>
      </c>
      <c r="M78" s="976">
        <f t="shared" ref="M78" si="250">+M76+M77</f>
        <v>0</v>
      </c>
      <c r="N78" s="683"/>
    </row>
    <row r="79" spans="1:14" s="57" customFormat="1" ht="24" hidden="1" customHeight="1">
      <c r="A79" s="54">
        <v>1.19</v>
      </c>
      <c r="B79" s="643" t="s">
        <v>278</v>
      </c>
      <c r="C79" s="613"/>
      <c r="D79" s="613"/>
      <c r="E79" s="952"/>
      <c r="F79" s="613"/>
      <c r="G79" s="613"/>
      <c r="H79" s="613"/>
      <c r="I79" s="613"/>
      <c r="J79" s="613"/>
      <c r="K79" s="613"/>
      <c r="L79" s="613"/>
      <c r="M79" s="981"/>
      <c r="N79" s="689" t="s">
        <v>329</v>
      </c>
    </row>
    <row r="80" spans="1:14" s="57" customFormat="1">
      <c r="A80" s="46"/>
      <c r="B80" s="640" t="s">
        <v>221</v>
      </c>
      <c r="C80" s="609">
        <f t="shared" ref="C80" si="251">+C79*-0.4</f>
        <v>0</v>
      </c>
      <c r="D80" s="609">
        <f t="shared" ref="D80" si="252">+D79*-0.4</f>
        <v>0</v>
      </c>
      <c r="E80" s="948">
        <f t="shared" ref="E80:L80" si="253">+E79*-0.4</f>
        <v>0</v>
      </c>
      <c r="F80" s="609">
        <f t="shared" si="253"/>
        <v>0</v>
      </c>
      <c r="G80" s="609">
        <f t="shared" ref="G80:H80" si="254">+G79*-0.4</f>
        <v>0</v>
      </c>
      <c r="H80" s="609">
        <f t="shared" si="254"/>
        <v>0</v>
      </c>
      <c r="I80" s="609">
        <f t="shared" ref="I80:I81" si="255">SUM(F80:H80)</f>
        <v>0</v>
      </c>
      <c r="J80" s="609">
        <f t="shared" si="253"/>
        <v>0</v>
      </c>
      <c r="K80" s="609">
        <f t="shared" si="253"/>
        <v>0</v>
      </c>
      <c r="L80" s="609">
        <f t="shared" si="253"/>
        <v>0</v>
      </c>
      <c r="M80" s="976">
        <f t="shared" ref="M80" si="256">+M79*-0.4</f>
        <v>0</v>
      </c>
      <c r="N80" s="683"/>
    </row>
    <row r="81" spans="1:14" s="57" customFormat="1">
      <c r="A81" s="46"/>
      <c r="B81" s="640" t="s">
        <v>222</v>
      </c>
      <c r="C81" s="609">
        <f t="shared" ref="C81" si="257">+C79+C80</f>
        <v>0</v>
      </c>
      <c r="D81" s="609">
        <f t="shared" ref="D81" si="258">+D79+D80</f>
        <v>0</v>
      </c>
      <c r="E81" s="948">
        <f t="shared" ref="E81:L81" si="259">+E79+E80</f>
        <v>0</v>
      </c>
      <c r="F81" s="609">
        <f t="shared" si="259"/>
        <v>0</v>
      </c>
      <c r="G81" s="609">
        <f t="shared" ref="G81:H81" si="260">+G79+G80</f>
        <v>0</v>
      </c>
      <c r="H81" s="609">
        <f t="shared" si="260"/>
        <v>0</v>
      </c>
      <c r="I81" s="609">
        <f t="shared" si="255"/>
        <v>0</v>
      </c>
      <c r="J81" s="609">
        <f t="shared" si="259"/>
        <v>0</v>
      </c>
      <c r="K81" s="609">
        <f t="shared" si="259"/>
        <v>0</v>
      </c>
      <c r="L81" s="609">
        <f t="shared" si="259"/>
        <v>0</v>
      </c>
      <c r="M81" s="976">
        <f t="shared" ref="M81" si="261">+M79+M80</f>
        <v>0</v>
      </c>
      <c r="N81" s="683"/>
    </row>
    <row r="82" spans="1:14" s="57" customFormat="1">
      <c r="A82" s="54">
        <v>1.2</v>
      </c>
      <c r="B82" s="643"/>
      <c r="C82" s="613"/>
      <c r="D82" s="613"/>
      <c r="E82" s="952"/>
      <c r="F82" s="613"/>
      <c r="G82" s="613"/>
      <c r="H82" s="613"/>
      <c r="I82" s="749">
        <f t="shared" ref="I82:I90" si="262">SUM(F82:H82)</f>
        <v>0</v>
      </c>
      <c r="J82" s="613"/>
      <c r="K82" s="613"/>
      <c r="L82" s="613"/>
      <c r="M82" s="981"/>
      <c r="N82" s="689" t="s">
        <v>329</v>
      </c>
    </row>
    <row r="83" spans="1:14" s="57" customFormat="1">
      <c r="A83" s="46"/>
      <c r="B83" s="640" t="s">
        <v>221</v>
      </c>
      <c r="C83" s="609">
        <f t="shared" ref="C83" si="263">+C82*-0.4</f>
        <v>0</v>
      </c>
      <c r="D83" s="609">
        <f t="shared" ref="D83" si="264">+D82*-0.4</f>
        <v>0</v>
      </c>
      <c r="E83" s="948">
        <f t="shared" ref="E83:L83" si="265">+E82*-0.4</f>
        <v>0</v>
      </c>
      <c r="F83" s="609">
        <f t="shared" si="265"/>
        <v>0</v>
      </c>
      <c r="G83" s="609">
        <f t="shared" ref="G83:H83" si="266">+G82*-0.4</f>
        <v>0</v>
      </c>
      <c r="H83" s="609">
        <f t="shared" si="266"/>
        <v>0</v>
      </c>
      <c r="I83" s="609">
        <f t="shared" si="262"/>
        <v>0</v>
      </c>
      <c r="J83" s="609">
        <f t="shared" si="265"/>
        <v>0</v>
      </c>
      <c r="K83" s="609">
        <f t="shared" si="265"/>
        <v>0</v>
      </c>
      <c r="L83" s="609">
        <f t="shared" si="265"/>
        <v>0</v>
      </c>
      <c r="M83" s="976">
        <f t="shared" ref="M83" si="267">+M82*-0.4</f>
        <v>0</v>
      </c>
      <c r="N83" s="683"/>
    </row>
    <row r="84" spans="1:14" s="57" customFormat="1">
      <c r="A84" s="46"/>
      <c r="B84" s="640" t="s">
        <v>222</v>
      </c>
      <c r="C84" s="609">
        <f t="shared" ref="C84" si="268">+C82+C83</f>
        <v>0</v>
      </c>
      <c r="D84" s="609">
        <f t="shared" ref="D84" si="269">+D82+D83</f>
        <v>0</v>
      </c>
      <c r="E84" s="948">
        <f t="shared" ref="E84:L84" si="270">+E82+E83</f>
        <v>0</v>
      </c>
      <c r="F84" s="609">
        <f t="shared" si="270"/>
        <v>0</v>
      </c>
      <c r="G84" s="609">
        <f t="shared" ref="G84:H84" si="271">+G82+G83</f>
        <v>0</v>
      </c>
      <c r="H84" s="609">
        <f t="shared" si="271"/>
        <v>0</v>
      </c>
      <c r="I84" s="609">
        <f t="shared" si="262"/>
        <v>0</v>
      </c>
      <c r="J84" s="609">
        <f t="shared" si="270"/>
        <v>0</v>
      </c>
      <c r="K84" s="609">
        <f t="shared" si="270"/>
        <v>0</v>
      </c>
      <c r="L84" s="609">
        <f t="shared" si="270"/>
        <v>0</v>
      </c>
      <c r="M84" s="976">
        <f t="shared" ref="M84" si="272">+M82+M83</f>
        <v>0</v>
      </c>
      <c r="N84" s="683"/>
    </row>
    <row r="85" spans="1:14" s="57" customFormat="1">
      <c r="A85" s="54">
        <v>1.21</v>
      </c>
      <c r="B85" s="643" t="s">
        <v>277</v>
      </c>
      <c r="C85" s="613"/>
      <c r="D85" s="613"/>
      <c r="E85" s="952"/>
      <c r="F85" s="613"/>
      <c r="G85" s="613"/>
      <c r="H85" s="613"/>
      <c r="I85" s="749">
        <f t="shared" si="262"/>
        <v>0</v>
      </c>
      <c r="J85" s="613"/>
      <c r="K85" s="613"/>
      <c r="L85" s="613"/>
      <c r="M85" s="981"/>
      <c r="N85" s="689" t="s">
        <v>329</v>
      </c>
    </row>
    <row r="86" spans="1:14" s="57" customFormat="1">
      <c r="A86" s="46"/>
      <c r="B86" s="640" t="s">
        <v>221</v>
      </c>
      <c r="C86" s="609">
        <f t="shared" ref="C86" si="273">+C85*-0.4</f>
        <v>0</v>
      </c>
      <c r="D86" s="609">
        <f t="shared" ref="D86" si="274">+D85*-0.4</f>
        <v>0</v>
      </c>
      <c r="E86" s="948">
        <f t="shared" ref="E86:L86" si="275">+E85*-0.4</f>
        <v>0</v>
      </c>
      <c r="F86" s="609">
        <f t="shared" si="275"/>
        <v>0</v>
      </c>
      <c r="G86" s="609">
        <f t="shared" ref="G86:H86" si="276">+G85*-0.4</f>
        <v>0</v>
      </c>
      <c r="H86" s="609">
        <f t="shared" si="276"/>
        <v>0</v>
      </c>
      <c r="I86" s="609">
        <f t="shared" si="262"/>
        <v>0</v>
      </c>
      <c r="J86" s="609">
        <f t="shared" si="275"/>
        <v>0</v>
      </c>
      <c r="K86" s="609">
        <f t="shared" si="275"/>
        <v>0</v>
      </c>
      <c r="L86" s="609">
        <f t="shared" si="275"/>
        <v>0</v>
      </c>
      <c r="M86" s="976">
        <f t="shared" ref="M86" si="277">+M85*-0.4</f>
        <v>0</v>
      </c>
      <c r="N86" s="683"/>
    </row>
    <row r="87" spans="1:14" s="57" customFormat="1">
      <c r="A87" s="46"/>
      <c r="B87" s="640" t="s">
        <v>222</v>
      </c>
      <c r="C87" s="609">
        <f t="shared" ref="C87" si="278">+C85+C86</f>
        <v>0</v>
      </c>
      <c r="D87" s="609">
        <f t="shared" ref="D87" si="279">+D85+D86</f>
        <v>0</v>
      </c>
      <c r="E87" s="948">
        <f t="shared" ref="E87:L87" si="280">+E85+E86</f>
        <v>0</v>
      </c>
      <c r="F87" s="609">
        <f t="shared" si="280"/>
        <v>0</v>
      </c>
      <c r="G87" s="609">
        <f t="shared" ref="G87:H87" si="281">+G85+G86</f>
        <v>0</v>
      </c>
      <c r="H87" s="609">
        <f t="shared" si="281"/>
        <v>0</v>
      </c>
      <c r="I87" s="609">
        <f t="shared" si="262"/>
        <v>0</v>
      </c>
      <c r="J87" s="609">
        <f t="shared" si="280"/>
        <v>0</v>
      </c>
      <c r="K87" s="609">
        <f t="shared" si="280"/>
        <v>0</v>
      </c>
      <c r="L87" s="609">
        <f t="shared" si="280"/>
        <v>0</v>
      </c>
      <c r="M87" s="976">
        <f t="shared" ref="M87" si="282">+M85+M86</f>
        <v>0</v>
      </c>
      <c r="N87" s="683"/>
    </row>
    <row r="88" spans="1:14" s="57" customFormat="1">
      <c r="A88" s="54">
        <v>1.22</v>
      </c>
      <c r="B88" s="643" t="s">
        <v>278</v>
      </c>
      <c r="C88" s="613"/>
      <c r="D88" s="613"/>
      <c r="E88" s="952"/>
      <c r="F88" s="613"/>
      <c r="G88" s="613"/>
      <c r="H88" s="613"/>
      <c r="I88" s="749">
        <f t="shared" si="262"/>
        <v>0</v>
      </c>
      <c r="J88" s="613"/>
      <c r="K88" s="613"/>
      <c r="L88" s="613"/>
      <c r="M88" s="981"/>
      <c r="N88" s="689" t="s">
        <v>329</v>
      </c>
    </row>
    <row r="89" spans="1:14" s="57" customFormat="1">
      <c r="A89" s="46"/>
      <c r="B89" s="640" t="s">
        <v>221</v>
      </c>
      <c r="C89" s="609">
        <f t="shared" ref="C89" si="283">+C88*-0.4</f>
        <v>0</v>
      </c>
      <c r="D89" s="609">
        <f t="shared" ref="D89" si="284">+D88*-0.4</f>
        <v>0</v>
      </c>
      <c r="E89" s="948">
        <f t="shared" ref="E89:L89" si="285">+E88*-0.4</f>
        <v>0</v>
      </c>
      <c r="F89" s="609">
        <f t="shared" si="285"/>
        <v>0</v>
      </c>
      <c r="G89" s="609">
        <f t="shared" ref="G89:H89" si="286">+G88*-0.4</f>
        <v>0</v>
      </c>
      <c r="H89" s="609">
        <f t="shared" si="286"/>
        <v>0</v>
      </c>
      <c r="I89" s="609">
        <f t="shared" si="262"/>
        <v>0</v>
      </c>
      <c r="J89" s="609">
        <f t="shared" si="285"/>
        <v>0</v>
      </c>
      <c r="K89" s="609">
        <f t="shared" si="285"/>
        <v>0</v>
      </c>
      <c r="L89" s="609">
        <f t="shared" si="285"/>
        <v>0</v>
      </c>
      <c r="M89" s="976">
        <f t="shared" ref="M89" si="287">+M88*-0.4</f>
        <v>0</v>
      </c>
      <c r="N89" s="683"/>
    </row>
    <row r="90" spans="1:14" s="57" customFormat="1">
      <c r="A90" s="46"/>
      <c r="B90" s="640" t="s">
        <v>222</v>
      </c>
      <c r="C90" s="609">
        <f t="shared" ref="C90" si="288">+C88+C89</f>
        <v>0</v>
      </c>
      <c r="D90" s="609">
        <f t="shared" ref="D90" si="289">+D88+D89</f>
        <v>0</v>
      </c>
      <c r="E90" s="948">
        <f t="shared" ref="E90:L90" si="290">+E88+E89</f>
        <v>0</v>
      </c>
      <c r="F90" s="609">
        <f t="shared" si="290"/>
        <v>0</v>
      </c>
      <c r="G90" s="609">
        <f t="shared" ref="G90:H90" si="291">+G88+G89</f>
        <v>0</v>
      </c>
      <c r="H90" s="609">
        <f t="shared" si="291"/>
        <v>0</v>
      </c>
      <c r="I90" s="609">
        <f t="shared" si="262"/>
        <v>0</v>
      </c>
      <c r="J90" s="609">
        <f t="shared" si="290"/>
        <v>0</v>
      </c>
      <c r="K90" s="609">
        <f t="shared" si="290"/>
        <v>0</v>
      </c>
      <c r="L90" s="609">
        <f t="shared" si="290"/>
        <v>0</v>
      </c>
      <c r="M90" s="976">
        <f t="shared" ref="M90" si="292">+M88+M89</f>
        <v>0</v>
      </c>
      <c r="N90" s="683"/>
    </row>
    <row r="91" spans="1:14" s="57" customFormat="1">
      <c r="A91" s="59" t="s">
        <v>28</v>
      </c>
      <c r="B91" s="646"/>
      <c r="C91" s="616"/>
      <c r="D91" s="616"/>
      <c r="E91" s="957"/>
      <c r="F91" s="616"/>
      <c r="G91" s="616"/>
      <c r="H91" s="616"/>
      <c r="I91" s="616"/>
      <c r="J91" s="616"/>
      <c r="K91" s="616"/>
      <c r="L91" s="616"/>
      <c r="M91" s="986"/>
      <c r="N91" s="683"/>
    </row>
    <row r="92" spans="1:14" s="57" customFormat="1">
      <c r="A92" s="60">
        <v>1.23</v>
      </c>
      <c r="B92" s="647" t="s">
        <v>280</v>
      </c>
      <c r="C92" s="617"/>
      <c r="D92" s="751"/>
      <c r="E92" s="958"/>
      <c r="F92" s="987"/>
      <c r="G92" s="751"/>
      <c r="H92" s="751"/>
      <c r="I92" s="749">
        <f t="shared" ref="I92:I100" si="293">SUM(F92:H92)</f>
        <v>0</v>
      </c>
      <c r="J92" s="751"/>
      <c r="K92" s="751"/>
      <c r="L92" s="751"/>
      <c r="M92" s="988"/>
      <c r="N92" s="689" t="s">
        <v>329</v>
      </c>
    </row>
    <row r="93" spans="1:14">
      <c r="A93" s="61"/>
      <c r="B93" s="640" t="s">
        <v>224</v>
      </c>
      <c r="C93" s="609">
        <f t="shared" ref="C93" si="294">+C92*-0.16</f>
        <v>0</v>
      </c>
      <c r="D93" s="609">
        <f t="shared" ref="D93" si="295">+D92*-0.16</f>
        <v>0</v>
      </c>
      <c r="E93" s="948">
        <f t="shared" ref="E93:L93" si="296">+E92*-0.16</f>
        <v>0</v>
      </c>
      <c r="F93" s="609">
        <f t="shared" si="296"/>
        <v>0</v>
      </c>
      <c r="G93" s="609">
        <f t="shared" ref="G93:H93" si="297">+G92*-0.16</f>
        <v>0</v>
      </c>
      <c r="H93" s="609">
        <f t="shared" si="297"/>
        <v>0</v>
      </c>
      <c r="I93" s="609">
        <f t="shared" si="293"/>
        <v>0</v>
      </c>
      <c r="J93" s="609">
        <f t="shared" si="296"/>
        <v>0</v>
      </c>
      <c r="K93" s="609">
        <f t="shared" si="296"/>
        <v>0</v>
      </c>
      <c r="L93" s="609">
        <f t="shared" si="296"/>
        <v>0</v>
      </c>
      <c r="M93" s="976">
        <f t="shared" ref="M93" si="298">+M92*-0.16</f>
        <v>0</v>
      </c>
    </row>
    <row r="94" spans="1:14">
      <c r="A94" s="61"/>
      <c r="B94" s="640" t="s">
        <v>225</v>
      </c>
      <c r="C94" s="609">
        <f t="shared" ref="C94" si="299">+C92+C93</f>
        <v>0</v>
      </c>
      <c r="D94" s="609">
        <f t="shared" ref="D94" si="300">+D92+D93</f>
        <v>0</v>
      </c>
      <c r="E94" s="948">
        <f t="shared" ref="E94:L94" si="301">+E92+E93</f>
        <v>0</v>
      </c>
      <c r="F94" s="609">
        <f t="shared" si="301"/>
        <v>0</v>
      </c>
      <c r="G94" s="609">
        <f t="shared" ref="G94:H94" si="302">+G92+G93</f>
        <v>0</v>
      </c>
      <c r="H94" s="609">
        <f t="shared" si="302"/>
        <v>0</v>
      </c>
      <c r="I94" s="609">
        <f t="shared" si="293"/>
        <v>0</v>
      </c>
      <c r="J94" s="609">
        <f t="shared" si="301"/>
        <v>0</v>
      </c>
      <c r="K94" s="609">
        <f t="shared" si="301"/>
        <v>0</v>
      </c>
      <c r="L94" s="609">
        <f t="shared" si="301"/>
        <v>0</v>
      </c>
      <c r="M94" s="976">
        <f t="shared" ref="M94" si="303">+M92+M93</f>
        <v>0</v>
      </c>
    </row>
    <row r="95" spans="1:14">
      <c r="A95" s="62">
        <v>1.24</v>
      </c>
      <c r="B95" s="647" t="s">
        <v>325</v>
      </c>
      <c r="C95" s="617">
        <f t="shared" ref="C95" si="304">+C96+C97</f>
        <v>0</v>
      </c>
      <c r="D95" s="617">
        <f t="shared" ref="D95" si="305">+D96+D97</f>
        <v>0</v>
      </c>
      <c r="E95" s="959">
        <f t="shared" ref="E95:L95" si="306">+E96+E97</f>
        <v>0</v>
      </c>
      <c r="F95" s="617">
        <f t="shared" si="306"/>
        <v>0</v>
      </c>
      <c r="G95" s="617">
        <f t="shared" ref="G95:H95" si="307">+G96+G97</f>
        <v>0</v>
      </c>
      <c r="H95" s="617">
        <f t="shared" si="307"/>
        <v>0</v>
      </c>
      <c r="I95" s="749">
        <f t="shared" si="293"/>
        <v>0</v>
      </c>
      <c r="J95" s="617">
        <f t="shared" si="306"/>
        <v>0</v>
      </c>
      <c r="K95" s="617">
        <f t="shared" si="306"/>
        <v>0</v>
      </c>
      <c r="L95" s="617">
        <f t="shared" si="306"/>
        <v>0</v>
      </c>
      <c r="M95" s="989">
        <f t="shared" ref="M95" si="308">+M96+M97</f>
        <v>0</v>
      </c>
    </row>
    <row r="96" spans="1:14">
      <c r="A96" s="47"/>
      <c r="B96" s="648" t="s">
        <v>333</v>
      </c>
      <c r="C96" s="611"/>
      <c r="D96" s="611"/>
      <c r="E96" s="953"/>
      <c r="F96" s="611"/>
      <c r="G96" s="611"/>
      <c r="H96" s="611"/>
      <c r="I96" s="609">
        <f t="shared" si="293"/>
        <v>0</v>
      </c>
      <c r="J96" s="611"/>
      <c r="K96" s="611"/>
      <c r="L96" s="611"/>
      <c r="M96" s="982"/>
      <c r="N96" s="689"/>
    </row>
    <row r="97" spans="1:14">
      <c r="A97" s="44"/>
      <c r="B97" s="649" t="s">
        <v>336</v>
      </c>
      <c r="C97" s="607"/>
      <c r="D97" s="752"/>
      <c r="E97" s="960"/>
      <c r="F97" s="990"/>
      <c r="G97" s="752"/>
      <c r="H97" s="752"/>
      <c r="I97" s="609">
        <f t="shared" si="293"/>
        <v>0</v>
      </c>
      <c r="J97" s="752"/>
      <c r="K97" s="752"/>
      <c r="L97" s="752"/>
      <c r="M97" s="991"/>
      <c r="N97" s="686" t="s">
        <v>329</v>
      </c>
    </row>
    <row r="98" spans="1:14">
      <c r="A98" s="61"/>
      <c r="B98" s="640" t="s">
        <v>334</v>
      </c>
      <c r="C98" s="609">
        <f t="shared" ref="C98" si="309">+C97*-0.16</f>
        <v>0</v>
      </c>
      <c r="D98" s="609">
        <f t="shared" ref="D98" si="310">+D97*-0.16</f>
        <v>0</v>
      </c>
      <c r="E98" s="948">
        <f t="shared" ref="E98:L98" si="311">+E97*-0.16</f>
        <v>0</v>
      </c>
      <c r="F98" s="609">
        <f t="shared" si="311"/>
        <v>0</v>
      </c>
      <c r="G98" s="609">
        <f t="shared" ref="G98:H98" si="312">+G97*-0.16</f>
        <v>0</v>
      </c>
      <c r="H98" s="609">
        <f t="shared" si="312"/>
        <v>0</v>
      </c>
      <c r="I98" s="609">
        <f t="shared" si="293"/>
        <v>0</v>
      </c>
      <c r="J98" s="609">
        <f t="shared" si="311"/>
        <v>0</v>
      </c>
      <c r="K98" s="609">
        <f t="shared" si="311"/>
        <v>0</v>
      </c>
      <c r="L98" s="609">
        <f t="shared" si="311"/>
        <v>0</v>
      </c>
      <c r="M98" s="976">
        <f t="shared" ref="M98" si="313">+M97*-0.16</f>
        <v>0</v>
      </c>
    </row>
    <row r="99" spans="1:14">
      <c r="A99" s="627"/>
      <c r="B99" s="650" t="s">
        <v>335</v>
      </c>
      <c r="C99" s="631">
        <f t="shared" ref="C99" si="314">+C97+C98</f>
        <v>0</v>
      </c>
      <c r="D99" s="631">
        <f t="shared" ref="D99" si="315">+D97+D98</f>
        <v>0</v>
      </c>
      <c r="E99" s="961">
        <f t="shared" ref="E99:L99" si="316">+E97+E98</f>
        <v>0</v>
      </c>
      <c r="F99" s="631">
        <f t="shared" si="316"/>
        <v>0</v>
      </c>
      <c r="G99" s="631">
        <f t="shared" ref="G99:H99" si="317">+G97+G98</f>
        <v>0</v>
      </c>
      <c r="H99" s="631">
        <f t="shared" si="317"/>
        <v>0</v>
      </c>
      <c r="I99" s="609">
        <f t="shared" si="293"/>
        <v>0</v>
      </c>
      <c r="J99" s="631">
        <f t="shared" si="316"/>
        <v>0</v>
      </c>
      <c r="K99" s="631">
        <f t="shared" si="316"/>
        <v>0</v>
      </c>
      <c r="L99" s="631">
        <f t="shared" si="316"/>
        <v>0</v>
      </c>
      <c r="M99" s="992">
        <f t="shared" ref="M99" si="318">+M97+M98</f>
        <v>0</v>
      </c>
    </row>
    <row r="100" spans="1:14">
      <c r="A100" s="627" t="s">
        <v>226</v>
      </c>
      <c r="B100" s="651"/>
      <c r="C100" s="628">
        <f t="shared" ref="C100" si="319">+C9</f>
        <v>0</v>
      </c>
      <c r="D100" s="628">
        <f t="shared" ref="D100" si="320">+D9</f>
        <v>0</v>
      </c>
      <c r="E100" s="962">
        <f t="shared" ref="E100:L100" si="321">+E9</f>
        <v>0</v>
      </c>
      <c r="F100" s="628">
        <f t="shared" si="321"/>
        <v>0</v>
      </c>
      <c r="G100" s="628">
        <f t="shared" ref="G100:H100" si="322">+G9</f>
        <v>0</v>
      </c>
      <c r="H100" s="628">
        <f t="shared" si="322"/>
        <v>0</v>
      </c>
      <c r="I100" s="756">
        <f t="shared" si="293"/>
        <v>0</v>
      </c>
      <c r="J100" s="628">
        <f t="shared" si="321"/>
        <v>0</v>
      </c>
      <c r="K100" s="628">
        <f t="shared" si="321"/>
        <v>0</v>
      </c>
      <c r="L100" s="628">
        <f t="shared" si="321"/>
        <v>0</v>
      </c>
      <c r="M100" s="993">
        <f t="shared" ref="M100" si="323">+M9</f>
        <v>0</v>
      </c>
    </row>
    <row r="101" spans="1:14">
      <c r="A101" s="63" t="s">
        <v>227</v>
      </c>
      <c r="B101" s="652"/>
      <c r="C101" s="618">
        <f t="shared" ref="C101" si="324">+C98+C93+C89+C86+C83+C80+C77+C74+C71+C68+C65+C62+C59+C56+C53+C50+C47+C44+C41+C40+C37+C36+C33+C30+C24+C21+C20+C17+C16+C13</f>
        <v>0</v>
      </c>
      <c r="D101" s="618">
        <f t="shared" ref="D101" si="325">+D98+D93+D89+D86+D83+D80+D77+D74+D71+D68+D65+D62+D59+D56+D53+D50+D47+D44+D41+D40+D37+D36+D33+D30+D24+D21+D20+D17+D16+D13</f>
        <v>0</v>
      </c>
      <c r="E101" s="963">
        <f t="shared" ref="E101:L101" si="326">+E98+E93+E89+E86+E83+E80+E77+E74+E71+E68+E65+E62+E59+E56+E53+E50+E47+E44+E41+E40+E37+E36+E33+E30+E24+E21+E20+E17+E16+E13</f>
        <v>0</v>
      </c>
      <c r="F101" s="618">
        <f t="shared" si="326"/>
        <v>0</v>
      </c>
      <c r="G101" s="618">
        <f t="shared" ref="G101:H101" si="327">+G98+G93+G89+G86+G83+G80+G77+G74+G71+G68+G65+G62+G59+G56+G53+G50+G47+G44+G41+G40+G37+G36+G33+G30+G24+G21+G20+G17+G16+G13</f>
        <v>0</v>
      </c>
      <c r="H101" s="618">
        <f t="shared" si="327"/>
        <v>0</v>
      </c>
      <c r="I101" s="756">
        <f t="shared" ref="I101:I102" si="328">SUM(F101:H101)</f>
        <v>0</v>
      </c>
      <c r="J101" s="618">
        <f t="shared" si="326"/>
        <v>0</v>
      </c>
      <c r="K101" s="618">
        <f t="shared" si="326"/>
        <v>0</v>
      </c>
      <c r="L101" s="618">
        <f t="shared" si="326"/>
        <v>0</v>
      </c>
      <c r="M101" s="756">
        <f t="shared" ref="M101" si="329">+M98+M93+M89+M86+M83+M80+M77+M74+M71+M68+M65+M62+M59+M56+M53+M50+M47+M44+M41+M40+M37+M36+M33+M30+M24+M21+M20+M17+M16+M13</f>
        <v>0</v>
      </c>
    </row>
    <row r="102" spans="1:14">
      <c r="A102" s="63" t="s">
        <v>228</v>
      </c>
      <c r="B102" s="652"/>
      <c r="C102" s="618">
        <f t="shared" ref="C102" si="330">+C100+C101</f>
        <v>0</v>
      </c>
      <c r="D102" s="618">
        <f t="shared" ref="D102" si="331">+D100+D101</f>
        <v>0</v>
      </c>
      <c r="E102" s="963">
        <f t="shared" ref="E102:L102" si="332">+E100+E101</f>
        <v>0</v>
      </c>
      <c r="F102" s="618">
        <f t="shared" si="332"/>
        <v>0</v>
      </c>
      <c r="G102" s="618">
        <f t="shared" ref="G102:H102" si="333">+G100+G101</f>
        <v>0</v>
      </c>
      <c r="H102" s="618">
        <f t="shared" si="333"/>
        <v>0</v>
      </c>
      <c r="I102" s="756">
        <f t="shared" si="328"/>
        <v>0</v>
      </c>
      <c r="J102" s="618">
        <f t="shared" si="332"/>
        <v>0</v>
      </c>
      <c r="K102" s="618">
        <f t="shared" si="332"/>
        <v>0</v>
      </c>
      <c r="L102" s="618">
        <f t="shared" si="332"/>
        <v>0</v>
      </c>
      <c r="M102" s="756">
        <f t="shared" ref="M102" si="334">+M100+M101</f>
        <v>0</v>
      </c>
    </row>
    <row r="103" spans="1:14">
      <c r="A103" s="632">
        <v>2</v>
      </c>
      <c r="B103" s="653" t="s">
        <v>281</v>
      </c>
      <c r="C103" s="621"/>
      <c r="D103" s="753"/>
      <c r="E103" s="964"/>
      <c r="F103" s="994"/>
      <c r="G103" s="753"/>
      <c r="H103" s="753"/>
      <c r="I103" s="753">
        <f t="shared" ref="I103:I114" si="335">SUM(F103:H103)</f>
        <v>0</v>
      </c>
      <c r="J103" s="753"/>
      <c r="K103" s="753"/>
      <c r="L103" s="753"/>
      <c r="M103" s="995"/>
      <c r="N103" s="689" t="s">
        <v>329</v>
      </c>
    </row>
    <row r="104" spans="1:14">
      <c r="A104" s="61"/>
      <c r="B104" s="640" t="s">
        <v>29</v>
      </c>
      <c r="C104" s="609">
        <f t="shared" ref="C104" si="336">+C103*-0.1</f>
        <v>0</v>
      </c>
      <c r="D104" s="609">
        <f t="shared" ref="D104" si="337">+D103*-0.1</f>
        <v>0</v>
      </c>
      <c r="E104" s="948">
        <f t="shared" ref="E104:L104" si="338">+E103*-0.1</f>
        <v>0</v>
      </c>
      <c r="F104" s="609">
        <f t="shared" si="338"/>
        <v>0</v>
      </c>
      <c r="G104" s="609">
        <f t="shared" ref="G104:H104" si="339">+G103*-0.1</f>
        <v>0</v>
      </c>
      <c r="H104" s="609">
        <f t="shared" si="339"/>
        <v>0</v>
      </c>
      <c r="I104" s="609">
        <f t="shared" si="335"/>
        <v>0</v>
      </c>
      <c r="J104" s="609">
        <f t="shared" si="338"/>
        <v>0</v>
      </c>
      <c r="K104" s="609">
        <f t="shared" si="338"/>
        <v>0</v>
      </c>
      <c r="L104" s="609">
        <f t="shared" si="338"/>
        <v>0</v>
      </c>
      <c r="M104" s="976">
        <f t="shared" ref="M104" si="340">+M103*-0.1</f>
        <v>0</v>
      </c>
    </row>
    <row r="105" spans="1:14">
      <c r="A105" s="627"/>
      <c r="B105" s="650" t="s">
        <v>30</v>
      </c>
      <c r="C105" s="631">
        <f t="shared" ref="C105" si="341">+C103+C104</f>
        <v>0</v>
      </c>
      <c r="D105" s="631">
        <f t="shared" ref="D105" si="342">+D103+D104</f>
        <v>0</v>
      </c>
      <c r="E105" s="961">
        <f t="shared" ref="E105:L105" si="343">+E103+E104</f>
        <v>0</v>
      </c>
      <c r="F105" s="631">
        <f t="shared" si="343"/>
        <v>0</v>
      </c>
      <c r="G105" s="631">
        <f t="shared" ref="G105:H105" si="344">+G103+G104</f>
        <v>0</v>
      </c>
      <c r="H105" s="631">
        <f t="shared" si="344"/>
        <v>0</v>
      </c>
      <c r="I105" s="609">
        <f t="shared" si="335"/>
        <v>0</v>
      </c>
      <c r="J105" s="631">
        <f t="shared" si="343"/>
        <v>0</v>
      </c>
      <c r="K105" s="631">
        <f t="shared" si="343"/>
        <v>0</v>
      </c>
      <c r="L105" s="631">
        <f t="shared" si="343"/>
        <v>0</v>
      </c>
      <c r="M105" s="992">
        <f t="shared" ref="M105" si="345">+M103+M104</f>
        <v>0</v>
      </c>
    </row>
    <row r="106" spans="1:14">
      <c r="A106" s="632">
        <v>3</v>
      </c>
      <c r="B106" s="653" t="s">
        <v>282</v>
      </c>
      <c r="C106" s="621"/>
      <c r="D106" s="621"/>
      <c r="E106" s="965"/>
      <c r="F106" s="621"/>
      <c r="G106" s="621"/>
      <c r="H106" s="621"/>
      <c r="I106" s="760">
        <f t="shared" si="335"/>
        <v>0</v>
      </c>
      <c r="J106" s="621"/>
      <c r="K106" s="621"/>
      <c r="L106" s="621"/>
      <c r="M106" s="765"/>
      <c r="N106" s="689" t="s">
        <v>329</v>
      </c>
    </row>
    <row r="107" spans="1:14">
      <c r="A107" s="61"/>
      <c r="B107" s="640" t="s">
        <v>29</v>
      </c>
      <c r="C107" s="609">
        <f t="shared" ref="C107" si="346">+C106*-0.1</f>
        <v>0</v>
      </c>
      <c r="D107" s="609">
        <f t="shared" ref="D107" si="347">+D106*-0.1</f>
        <v>0</v>
      </c>
      <c r="E107" s="948">
        <f t="shared" ref="E107:L107" si="348">+E106*-0.1</f>
        <v>0</v>
      </c>
      <c r="F107" s="609">
        <f t="shared" si="348"/>
        <v>0</v>
      </c>
      <c r="G107" s="609">
        <f t="shared" ref="G107:H107" si="349">+G106*-0.1</f>
        <v>0</v>
      </c>
      <c r="H107" s="609">
        <f t="shared" si="349"/>
        <v>0</v>
      </c>
      <c r="I107" s="609">
        <f t="shared" si="335"/>
        <v>0</v>
      </c>
      <c r="J107" s="609">
        <f t="shared" si="348"/>
        <v>0</v>
      </c>
      <c r="K107" s="609">
        <f t="shared" si="348"/>
        <v>0</v>
      </c>
      <c r="L107" s="609">
        <f t="shared" si="348"/>
        <v>0</v>
      </c>
      <c r="M107" s="976">
        <f t="shared" ref="M107" si="350">+M106*-0.1</f>
        <v>0</v>
      </c>
    </row>
    <row r="108" spans="1:14">
      <c r="A108" s="627"/>
      <c r="B108" s="650" t="s">
        <v>30</v>
      </c>
      <c r="C108" s="631">
        <f t="shared" ref="C108" si="351">+C106+C107</f>
        <v>0</v>
      </c>
      <c r="D108" s="631">
        <f t="shared" ref="D108" si="352">+D106+D107</f>
        <v>0</v>
      </c>
      <c r="E108" s="961">
        <f t="shared" ref="E108:L108" si="353">+E106+E107</f>
        <v>0</v>
      </c>
      <c r="F108" s="631">
        <f t="shared" si="353"/>
        <v>0</v>
      </c>
      <c r="G108" s="631">
        <f t="shared" ref="G108:H108" si="354">+G106+G107</f>
        <v>0</v>
      </c>
      <c r="H108" s="631">
        <f t="shared" si="354"/>
        <v>0</v>
      </c>
      <c r="I108" s="609">
        <f t="shared" si="335"/>
        <v>0</v>
      </c>
      <c r="J108" s="631">
        <f t="shared" si="353"/>
        <v>0</v>
      </c>
      <c r="K108" s="631">
        <f t="shared" si="353"/>
        <v>0</v>
      </c>
      <c r="L108" s="631">
        <f t="shared" si="353"/>
        <v>0</v>
      </c>
      <c r="M108" s="992">
        <f t="shared" ref="M108" si="355">+M106+M107</f>
        <v>0</v>
      </c>
    </row>
    <row r="109" spans="1:14">
      <c r="A109" s="632">
        <v>4</v>
      </c>
      <c r="B109" s="654" t="s">
        <v>283</v>
      </c>
      <c r="C109" s="621"/>
      <c r="D109" s="621"/>
      <c r="E109" s="965"/>
      <c r="F109" s="621"/>
      <c r="G109" s="621"/>
      <c r="H109" s="621"/>
      <c r="I109" s="760">
        <f t="shared" si="335"/>
        <v>0</v>
      </c>
      <c r="J109" s="621"/>
      <c r="K109" s="621"/>
      <c r="L109" s="621"/>
      <c r="M109" s="765"/>
      <c r="N109" s="689" t="s">
        <v>329</v>
      </c>
    </row>
    <row r="110" spans="1:14">
      <c r="A110" s="61"/>
      <c r="B110" s="640" t="s">
        <v>29</v>
      </c>
      <c r="C110" s="609">
        <f t="shared" ref="C110" si="356">+C109*-0.1</f>
        <v>0</v>
      </c>
      <c r="D110" s="609">
        <f t="shared" ref="D110" si="357">+D109*-0.1</f>
        <v>0</v>
      </c>
      <c r="E110" s="948">
        <f t="shared" ref="E110:L110" si="358">+E109*-0.1</f>
        <v>0</v>
      </c>
      <c r="F110" s="609">
        <f t="shared" si="358"/>
        <v>0</v>
      </c>
      <c r="G110" s="609">
        <f t="shared" ref="G110:H110" si="359">+G109*-0.1</f>
        <v>0</v>
      </c>
      <c r="H110" s="609">
        <f t="shared" si="359"/>
        <v>0</v>
      </c>
      <c r="I110" s="609">
        <f t="shared" si="335"/>
        <v>0</v>
      </c>
      <c r="J110" s="609">
        <f t="shared" si="358"/>
        <v>0</v>
      </c>
      <c r="K110" s="609">
        <f t="shared" si="358"/>
        <v>0</v>
      </c>
      <c r="L110" s="609">
        <f t="shared" si="358"/>
        <v>0</v>
      </c>
      <c r="M110" s="976">
        <f t="shared" ref="M110" si="360">+M109*-0.1</f>
        <v>0</v>
      </c>
    </row>
    <row r="111" spans="1:14">
      <c r="A111" s="627"/>
      <c r="B111" s="650" t="s">
        <v>30</v>
      </c>
      <c r="C111" s="631">
        <f t="shared" ref="C111" si="361">+C109+C110</f>
        <v>0</v>
      </c>
      <c r="D111" s="631">
        <f t="shared" ref="D111" si="362">+D109+D110</f>
        <v>0</v>
      </c>
      <c r="E111" s="961">
        <f t="shared" ref="E111:L111" si="363">+E109+E110</f>
        <v>0</v>
      </c>
      <c r="F111" s="631">
        <f t="shared" si="363"/>
        <v>0</v>
      </c>
      <c r="G111" s="631">
        <f t="shared" ref="G111:H111" si="364">+G109+G110</f>
        <v>0</v>
      </c>
      <c r="H111" s="631">
        <f t="shared" si="364"/>
        <v>0</v>
      </c>
      <c r="I111" s="609">
        <f t="shared" si="335"/>
        <v>0</v>
      </c>
      <c r="J111" s="631">
        <f t="shared" si="363"/>
        <v>0</v>
      </c>
      <c r="K111" s="631">
        <f t="shared" si="363"/>
        <v>0</v>
      </c>
      <c r="L111" s="631">
        <f t="shared" si="363"/>
        <v>0</v>
      </c>
      <c r="M111" s="992">
        <f t="shared" ref="M111" si="365">+M109+M110</f>
        <v>0</v>
      </c>
    </row>
    <row r="112" spans="1:14">
      <c r="A112" s="757" t="s">
        <v>229</v>
      </c>
      <c r="B112" s="758"/>
      <c r="C112" s="759">
        <f t="shared" ref="C112" si="366">+C109+C106+C103+C100</f>
        <v>0</v>
      </c>
      <c r="D112" s="759">
        <f t="shared" ref="D112" si="367">+D109+D106+D103+D100</f>
        <v>0</v>
      </c>
      <c r="E112" s="966">
        <f t="shared" ref="E112:L112" si="368">+E109+E106+E103+E100</f>
        <v>0</v>
      </c>
      <c r="F112" s="759">
        <f t="shared" si="368"/>
        <v>0</v>
      </c>
      <c r="G112" s="759">
        <f t="shared" ref="G112:H112" si="369">+G109+G106+G103+G100</f>
        <v>0</v>
      </c>
      <c r="H112" s="759">
        <f t="shared" si="369"/>
        <v>0</v>
      </c>
      <c r="I112" s="761">
        <f t="shared" si="335"/>
        <v>0</v>
      </c>
      <c r="J112" s="759">
        <f t="shared" si="368"/>
        <v>0</v>
      </c>
      <c r="K112" s="759">
        <f t="shared" si="368"/>
        <v>0</v>
      </c>
      <c r="L112" s="759">
        <f t="shared" si="368"/>
        <v>0</v>
      </c>
      <c r="M112" s="996">
        <f t="shared" ref="M112" si="370">+M109+M106+M103+M100</f>
        <v>0</v>
      </c>
    </row>
    <row r="113" spans="1:14">
      <c r="A113" s="64"/>
      <c r="B113" s="640" t="s">
        <v>29</v>
      </c>
      <c r="C113" s="660">
        <f t="shared" ref="C113" si="371">+C101+C104+C107+C110</f>
        <v>0</v>
      </c>
      <c r="D113" s="660">
        <f t="shared" ref="D113" si="372">+D101+D104+D107+D110</f>
        <v>0</v>
      </c>
      <c r="E113" s="967">
        <f t="shared" ref="E113:L113" si="373">+E101+E104+E107+E110</f>
        <v>0</v>
      </c>
      <c r="F113" s="660">
        <f t="shared" si="373"/>
        <v>0</v>
      </c>
      <c r="G113" s="660">
        <f t="shared" ref="G113:H113" si="374">+G101+G104+G107+G110</f>
        <v>0</v>
      </c>
      <c r="H113" s="660">
        <f t="shared" si="374"/>
        <v>0</v>
      </c>
      <c r="I113" s="609">
        <f t="shared" si="335"/>
        <v>0</v>
      </c>
      <c r="J113" s="660">
        <f t="shared" si="373"/>
        <v>0</v>
      </c>
      <c r="K113" s="660">
        <f t="shared" si="373"/>
        <v>0</v>
      </c>
      <c r="L113" s="660">
        <f t="shared" si="373"/>
        <v>0</v>
      </c>
      <c r="M113" s="997">
        <f t="shared" ref="M113" si="375">+M101+M104+M107+M110</f>
        <v>0</v>
      </c>
    </row>
    <row r="114" spans="1:14">
      <c r="A114" s="633"/>
      <c r="B114" s="650" t="s">
        <v>30</v>
      </c>
      <c r="C114" s="661">
        <f t="shared" ref="C114" si="376">+C102+C105+C108+C111</f>
        <v>0</v>
      </c>
      <c r="D114" s="661">
        <f t="shared" ref="D114" si="377">+D102+D105+D108+D111</f>
        <v>0</v>
      </c>
      <c r="E114" s="968">
        <f t="shared" ref="E114:L114" si="378">+E102+E105+E108+E111</f>
        <v>0</v>
      </c>
      <c r="F114" s="661">
        <f t="shared" si="378"/>
        <v>0</v>
      </c>
      <c r="G114" s="661">
        <f t="shared" ref="G114:H114" si="379">+G102+G105+G108+G111</f>
        <v>0</v>
      </c>
      <c r="H114" s="661">
        <f t="shared" si="379"/>
        <v>0</v>
      </c>
      <c r="I114" s="609">
        <f t="shared" si="335"/>
        <v>0</v>
      </c>
      <c r="J114" s="661">
        <f t="shared" si="378"/>
        <v>0</v>
      </c>
      <c r="K114" s="661">
        <f t="shared" si="378"/>
        <v>0</v>
      </c>
      <c r="L114" s="661">
        <f t="shared" si="378"/>
        <v>0</v>
      </c>
      <c r="M114" s="998">
        <f t="shared" ref="M114" si="380">+M102+M105+M108+M111</f>
        <v>0</v>
      </c>
    </row>
    <row r="115" spans="1:14">
      <c r="A115" s="762" t="s">
        <v>31</v>
      </c>
      <c r="B115" s="763"/>
      <c r="C115" s="764">
        <f>+C116+C118+C125+C117</f>
        <v>0</v>
      </c>
      <c r="D115" s="764">
        <f t="shared" ref="D115:H115" si="381">+D116+D118+D125+D117</f>
        <v>0</v>
      </c>
      <c r="E115" s="764">
        <f t="shared" si="381"/>
        <v>0</v>
      </c>
      <c r="F115" s="764">
        <f t="shared" si="381"/>
        <v>0</v>
      </c>
      <c r="G115" s="764">
        <f t="shared" si="381"/>
        <v>0</v>
      </c>
      <c r="H115" s="764">
        <f t="shared" si="381"/>
        <v>0</v>
      </c>
      <c r="I115" s="764">
        <f>SUM(F115:H115)</f>
        <v>0</v>
      </c>
      <c r="J115" s="764">
        <f t="shared" ref="J115" si="382">+J116+J118+J125+J117</f>
        <v>0</v>
      </c>
      <c r="K115" s="764">
        <f t="shared" ref="K115" si="383">+K116+K118+K125+K117</f>
        <v>0</v>
      </c>
      <c r="L115" s="764">
        <f t="shared" ref="L115" si="384">+L116+L118+L125+L117</f>
        <v>0</v>
      </c>
      <c r="M115" s="764">
        <f t="shared" ref="M115" si="385">+M116+M118+M125+M117</f>
        <v>0</v>
      </c>
    </row>
    <row r="116" spans="1:14">
      <c r="A116" s="1071">
        <v>5</v>
      </c>
      <c r="B116" s="1072" t="s">
        <v>327</v>
      </c>
      <c r="C116" s="1073"/>
      <c r="D116" s="1073"/>
      <c r="E116" s="1073"/>
      <c r="F116" s="1073"/>
      <c r="G116" s="1073"/>
      <c r="H116" s="1073"/>
      <c r="I116" s="1073">
        <f>SUM(F116:H116)</f>
        <v>0</v>
      </c>
      <c r="J116" s="1073"/>
      <c r="K116" s="1073"/>
      <c r="L116" s="1073"/>
      <c r="M116" s="1073"/>
      <c r="N116" s="689" t="s">
        <v>329</v>
      </c>
    </row>
    <row r="117" spans="1:14">
      <c r="A117" s="1071">
        <v>6</v>
      </c>
      <c r="B117" s="1072" t="s">
        <v>284</v>
      </c>
      <c r="C117" s="1073"/>
      <c r="D117" s="1073"/>
      <c r="E117" s="1073"/>
      <c r="F117" s="1073"/>
      <c r="G117" s="1073"/>
      <c r="H117" s="1073"/>
      <c r="I117" s="1073">
        <f>SUM(F117:H117)</f>
        <v>0</v>
      </c>
      <c r="J117" s="1073"/>
      <c r="K117" s="1073"/>
      <c r="L117" s="1073"/>
      <c r="M117" s="1073"/>
      <c r="N117" s="689" t="s">
        <v>329</v>
      </c>
    </row>
    <row r="118" spans="1:14" ht="26.25">
      <c r="A118" s="1068">
        <v>7</v>
      </c>
      <c r="B118" s="1069" t="s">
        <v>596</v>
      </c>
      <c r="C118" s="1070"/>
      <c r="D118" s="1070"/>
      <c r="E118" s="1070"/>
      <c r="F118" s="1070"/>
      <c r="G118" s="1070"/>
      <c r="H118" s="1070"/>
      <c r="I118" s="619">
        <f>SUM(F118:H118)</f>
        <v>0</v>
      </c>
      <c r="J118" s="1070"/>
      <c r="K118" s="1070"/>
      <c r="L118" s="1070"/>
      <c r="M118" s="1070"/>
      <c r="N118" s="689" t="s">
        <v>329</v>
      </c>
    </row>
    <row r="119" spans="1:14" ht="24.75">
      <c r="A119" s="877"/>
      <c r="B119" s="878" t="s">
        <v>32</v>
      </c>
      <c r="C119" s="853"/>
      <c r="D119" s="853"/>
      <c r="E119" s="853"/>
      <c r="F119" s="853"/>
      <c r="G119" s="853"/>
      <c r="H119" s="853"/>
      <c r="I119" s="853">
        <f>SUM(F119:H119)</f>
        <v>0</v>
      </c>
      <c r="J119" s="853"/>
      <c r="K119" s="853"/>
      <c r="L119" s="853"/>
      <c r="M119" s="853"/>
    </row>
    <row r="120" spans="1:14" ht="24.75">
      <c r="A120" s="879"/>
      <c r="B120" s="880" t="s">
        <v>33</v>
      </c>
      <c r="C120" s="839">
        <f>ROUND(C118*-0.05,-1)</f>
        <v>0</v>
      </c>
      <c r="D120" s="839">
        <f t="shared" ref="D120:H120" si="386">ROUND(D118*-0.05,-1)</f>
        <v>0</v>
      </c>
      <c r="E120" s="839">
        <f t="shared" si="386"/>
        <v>0</v>
      </c>
      <c r="F120" s="839">
        <f t="shared" si="386"/>
        <v>0</v>
      </c>
      <c r="G120" s="839">
        <f t="shared" si="386"/>
        <v>0</v>
      </c>
      <c r="H120" s="839">
        <f t="shared" si="386"/>
        <v>0</v>
      </c>
      <c r="I120" s="853">
        <f t="shared" ref="I120:I124" si="387">SUM(F120:H120)</f>
        <v>0</v>
      </c>
      <c r="J120" s="839">
        <f t="shared" ref="J120:M120" si="388">ROUND(J118*-0.05,-1)</f>
        <v>0</v>
      </c>
      <c r="K120" s="839">
        <f t="shared" si="388"/>
        <v>0</v>
      </c>
      <c r="L120" s="839">
        <f t="shared" si="388"/>
        <v>0</v>
      </c>
      <c r="M120" s="839">
        <f t="shared" si="388"/>
        <v>0</v>
      </c>
    </row>
    <row r="121" spans="1:14" ht="24.75">
      <c r="A121" s="879"/>
      <c r="B121" s="880" t="s">
        <v>34</v>
      </c>
      <c r="C121" s="839">
        <f>ROUND(C118*-0.015,-1)</f>
        <v>0</v>
      </c>
      <c r="D121" s="839">
        <f t="shared" ref="D121:H121" si="389">ROUND(D118*-0.015,-1)</f>
        <v>0</v>
      </c>
      <c r="E121" s="839">
        <f t="shared" si="389"/>
        <v>0</v>
      </c>
      <c r="F121" s="839">
        <f t="shared" si="389"/>
        <v>0</v>
      </c>
      <c r="G121" s="839">
        <f t="shared" si="389"/>
        <v>0</v>
      </c>
      <c r="H121" s="839">
        <f t="shared" si="389"/>
        <v>0</v>
      </c>
      <c r="I121" s="853">
        <f t="shared" si="387"/>
        <v>0</v>
      </c>
      <c r="J121" s="839">
        <f t="shared" ref="J121:M121" si="390">ROUND(J118*-0.015,-1)</f>
        <v>0</v>
      </c>
      <c r="K121" s="839">
        <f t="shared" si="390"/>
        <v>0</v>
      </c>
      <c r="L121" s="839">
        <f t="shared" si="390"/>
        <v>0</v>
      </c>
      <c r="M121" s="839">
        <f t="shared" si="390"/>
        <v>0</v>
      </c>
    </row>
    <row r="122" spans="1:14" ht="24.75">
      <c r="A122" s="879"/>
      <c r="B122" s="880" t="s">
        <v>35</v>
      </c>
      <c r="C122" s="839">
        <f>ROUND(C118*-0.02,-1)</f>
        <v>0</v>
      </c>
      <c r="D122" s="839">
        <f t="shared" ref="D122:H122" si="391">ROUND(D118*-0.02,-1)</f>
        <v>0</v>
      </c>
      <c r="E122" s="839">
        <f t="shared" si="391"/>
        <v>0</v>
      </c>
      <c r="F122" s="839">
        <f t="shared" si="391"/>
        <v>0</v>
      </c>
      <c r="G122" s="839">
        <f t="shared" si="391"/>
        <v>0</v>
      </c>
      <c r="H122" s="839">
        <f t="shared" si="391"/>
        <v>0</v>
      </c>
      <c r="I122" s="853">
        <f t="shared" si="387"/>
        <v>0</v>
      </c>
      <c r="J122" s="839">
        <f t="shared" ref="J122:M122" si="392">ROUND(J118*-0.02,-1)</f>
        <v>0</v>
      </c>
      <c r="K122" s="839">
        <f t="shared" si="392"/>
        <v>0</v>
      </c>
      <c r="L122" s="839">
        <f t="shared" si="392"/>
        <v>0</v>
      </c>
      <c r="M122" s="839">
        <f t="shared" si="392"/>
        <v>0</v>
      </c>
    </row>
    <row r="123" spans="1:14" ht="24.75">
      <c r="A123" s="879"/>
      <c r="B123" s="880" t="s">
        <v>36</v>
      </c>
      <c r="C123" s="839">
        <f>ROUND(C118*-0.015,-1)</f>
        <v>0</v>
      </c>
      <c r="D123" s="839">
        <f t="shared" ref="D123:H123" si="393">ROUND(D118*-0.015,-1)</f>
        <v>0</v>
      </c>
      <c r="E123" s="839">
        <f t="shared" si="393"/>
        <v>0</v>
      </c>
      <c r="F123" s="839">
        <f t="shared" si="393"/>
        <v>0</v>
      </c>
      <c r="G123" s="839">
        <f t="shared" si="393"/>
        <v>0</v>
      </c>
      <c r="H123" s="839">
        <f t="shared" si="393"/>
        <v>0</v>
      </c>
      <c r="I123" s="853">
        <f t="shared" si="387"/>
        <v>0</v>
      </c>
      <c r="J123" s="839">
        <f t="shared" ref="J123:M123" si="394">ROUND(J118*-0.015,-1)</f>
        <v>0</v>
      </c>
      <c r="K123" s="839">
        <f t="shared" si="394"/>
        <v>0</v>
      </c>
      <c r="L123" s="839">
        <f t="shared" si="394"/>
        <v>0</v>
      </c>
      <c r="M123" s="839">
        <f t="shared" si="394"/>
        <v>0</v>
      </c>
    </row>
    <row r="124" spans="1:14" ht="24.75">
      <c r="A124" s="877"/>
      <c r="B124" s="881" t="s">
        <v>285</v>
      </c>
      <c r="C124" s="853">
        <f>C118+C120+C121+C122+C123</f>
        <v>0</v>
      </c>
      <c r="D124" s="853">
        <f t="shared" ref="D124:H124" si="395">D118+D120+D121+D122+D123</f>
        <v>0</v>
      </c>
      <c r="E124" s="853">
        <f t="shared" si="395"/>
        <v>0</v>
      </c>
      <c r="F124" s="853">
        <f t="shared" si="395"/>
        <v>0</v>
      </c>
      <c r="G124" s="853">
        <f t="shared" si="395"/>
        <v>0</v>
      </c>
      <c r="H124" s="853">
        <f t="shared" si="395"/>
        <v>0</v>
      </c>
      <c r="I124" s="853">
        <f t="shared" si="387"/>
        <v>0</v>
      </c>
      <c r="J124" s="853">
        <f t="shared" ref="J124" si="396">J118+J120+J121+J122+J123</f>
        <v>0</v>
      </c>
      <c r="K124" s="853">
        <f t="shared" ref="K124" si="397">K118+K120+K121+K122+K123</f>
        <v>0</v>
      </c>
      <c r="L124" s="853">
        <f t="shared" ref="L124" si="398">L118+L120+L121+L122+L123</f>
        <v>0</v>
      </c>
      <c r="M124" s="853">
        <f t="shared" ref="M124" si="399">M118+M120+M121+M122+M123</f>
        <v>0</v>
      </c>
    </row>
    <row r="125" spans="1:14" ht="24.75">
      <c r="A125" s="1065">
        <v>8</v>
      </c>
      <c r="B125" s="1066" t="s">
        <v>597</v>
      </c>
      <c r="C125" s="1067"/>
      <c r="D125" s="1067"/>
      <c r="E125" s="1067"/>
      <c r="F125" s="1067"/>
      <c r="G125" s="1067"/>
      <c r="H125" s="1067"/>
      <c r="I125" s="619">
        <f>SUM(F125:H125)</f>
        <v>0</v>
      </c>
      <c r="J125" s="1067"/>
      <c r="K125" s="1067"/>
      <c r="L125" s="1067"/>
      <c r="M125" s="1067"/>
      <c r="N125" s="689" t="s">
        <v>329</v>
      </c>
    </row>
    <row r="126" spans="1:14" ht="24.75">
      <c r="A126" s="877"/>
      <c r="B126" s="878" t="s">
        <v>32</v>
      </c>
      <c r="C126" s="853"/>
      <c r="D126" s="853"/>
      <c r="E126" s="853"/>
      <c r="F126" s="853"/>
      <c r="G126" s="853"/>
      <c r="H126" s="853"/>
      <c r="I126" s="853">
        <f>SUM(F126:H126)</f>
        <v>0</v>
      </c>
      <c r="J126" s="853"/>
      <c r="K126" s="853"/>
      <c r="L126" s="853"/>
      <c r="M126" s="853"/>
    </row>
    <row r="127" spans="1:14" ht="24.75">
      <c r="A127" s="879"/>
      <c r="B127" s="880" t="s">
        <v>33</v>
      </c>
      <c r="C127" s="839">
        <f>ROUND(C125*-0.05,-1)</f>
        <v>0</v>
      </c>
      <c r="D127" s="839">
        <f t="shared" ref="D127:H127" si="400">ROUND(D125*-0.05,-1)</f>
        <v>0</v>
      </c>
      <c r="E127" s="839">
        <f t="shared" si="400"/>
        <v>0</v>
      </c>
      <c r="F127" s="839">
        <f t="shared" si="400"/>
        <v>0</v>
      </c>
      <c r="G127" s="839">
        <f t="shared" si="400"/>
        <v>0</v>
      </c>
      <c r="H127" s="839">
        <f t="shared" si="400"/>
        <v>0</v>
      </c>
      <c r="I127" s="853">
        <f t="shared" ref="I127:I136" si="401">SUM(F127:H127)</f>
        <v>0</v>
      </c>
      <c r="J127" s="839">
        <f t="shared" ref="J127:M127" si="402">ROUND(J125*-0.05,-1)</f>
        <v>0</v>
      </c>
      <c r="K127" s="839">
        <f t="shared" si="402"/>
        <v>0</v>
      </c>
      <c r="L127" s="839">
        <f t="shared" si="402"/>
        <v>0</v>
      </c>
      <c r="M127" s="839">
        <f t="shared" si="402"/>
        <v>0</v>
      </c>
    </row>
    <row r="128" spans="1:14" ht="24.75">
      <c r="A128" s="879"/>
      <c r="B128" s="880" t="s">
        <v>34</v>
      </c>
      <c r="C128" s="839">
        <f>ROUND(C125*-0.015,-1)</f>
        <v>0</v>
      </c>
      <c r="D128" s="839">
        <f t="shared" ref="D128:H128" si="403">ROUND(D125*-0.015,-1)</f>
        <v>0</v>
      </c>
      <c r="E128" s="839">
        <f t="shared" si="403"/>
        <v>0</v>
      </c>
      <c r="F128" s="839">
        <f t="shared" si="403"/>
        <v>0</v>
      </c>
      <c r="G128" s="839">
        <f t="shared" si="403"/>
        <v>0</v>
      </c>
      <c r="H128" s="839">
        <f t="shared" si="403"/>
        <v>0</v>
      </c>
      <c r="I128" s="853">
        <f t="shared" si="401"/>
        <v>0</v>
      </c>
      <c r="J128" s="839">
        <f t="shared" ref="J128:M128" si="404">ROUND(J125*-0.015,-1)</f>
        <v>0</v>
      </c>
      <c r="K128" s="839">
        <f t="shared" si="404"/>
        <v>0</v>
      </c>
      <c r="L128" s="839">
        <f t="shared" si="404"/>
        <v>0</v>
      </c>
      <c r="M128" s="839">
        <f t="shared" si="404"/>
        <v>0</v>
      </c>
    </row>
    <row r="129" spans="1:14" ht="24.75">
      <c r="A129" s="879"/>
      <c r="B129" s="880" t="s">
        <v>595</v>
      </c>
      <c r="C129" s="839">
        <f>ROUND(C125*-0.02,-1)</f>
        <v>0</v>
      </c>
      <c r="D129" s="839">
        <f t="shared" ref="D129:H129" si="405">ROUND(D125*-0.02,-1)</f>
        <v>0</v>
      </c>
      <c r="E129" s="839">
        <f t="shared" si="405"/>
        <v>0</v>
      </c>
      <c r="F129" s="839">
        <f t="shared" si="405"/>
        <v>0</v>
      </c>
      <c r="G129" s="839">
        <f t="shared" si="405"/>
        <v>0</v>
      </c>
      <c r="H129" s="839">
        <f t="shared" si="405"/>
        <v>0</v>
      </c>
      <c r="I129" s="853">
        <f t="shared" si="401"/>
        <v>0</v>
      </c>
      <c r="J129" s="839">
        <f t="shared" ref="J129:M129" si="406">ROUND(J125*-0.02,-1)</f>
        <v>0</v>
      </c>
      <c r="K129" s="839">
        <f t="shared" si="406"/>
        <v>0</v>
      </c>
      <c r="L129" s="839">
        <f t="shared" si="406"/>
        <v>0</v>
      </c>
      <c r="M129" s="839">
        <f t="shared" si="406"/>
        <v>0</v>
      </c>
    </row>
    <row r="130" spans="1:14" s="70" customFormat="1" ht="23.45" customHeight="1">
      <c r="A130" s="879"/>
      <c r="B130" s="880" t="s">
        <v>36</v>
      </c>
      <c r="C130" s="839">
        <f>ROUND(C125*-0.015,-1)</f>
        <v>0</v>
      </c>
      <c r="D130" s="839">
        <f t="shared" ref="D130:H130" si="407">ROUND(D125*-0.015,-1)</f>
        <v>0</v>
      </c>
      <c r="E130" s="839">
        <f t="shared" si="407"/>
        <v>0</v>
      </c>
      <c r="F130" s="839">
        <f t="shared" si="407"/>
        <v>0</v>
      </c>
      <c r="G130" s="839">
        <f t="shared" si="407"/>
        <v>0</v>
      </c>
      <c r="H130" s="839">
        <f t="shared" si="407"/>
        <v>0</v>
      </c>
      <c r="I130" s="853">
        <f t="shared" si="401"/>
        <v>0</v>
      </c>
      <c r="J130" s="839">
        <f t="shared" ref="J130:M130" si="408">ROUND(J125*-0.015,-1)</f>
        <v>0</v>
      </c>
      <c r="K130" s="839">
        <f t="shared" si="408"/>
        <v>0</v>
      </c>
      <c r="L130" s="839">
        <f t="shared" si="408"/>
        <v>0</v>
      </c>
      <c r="M130" s="839">
        <f t="shared" si="408"/>
        <v>0</v>
      </c>
      <c r="N130" s="683"/>
    </row>
    <row r="131" spans="1:14" s="70" customFormat="1" ht="23.45" customHeight="1">
      <c r="A131" s="877"/>
      <c r="B131" s="881" t="s">
        <v>285</v>
      </c>
      <c r="C131" s="853">
        <f>C125+C127+C128+C129+C130</f>
        <v>0</v>
      </c>
      <c r="D131" s="853">
        <f t="shared" ref="D131:H131" si="409">D125+D127+D128+D129+D130</f>
        <v>0</v>
      </c>
      <c r="E131" s="853">
        <f t="shared" si="409"/>
        <v>0</v>
      </c>
      <c r="F131" s="853">
        <f t="shared" si="409"/>
        <v>0</v>
      </c>
      <c r="G131" s="853">
        <f t="shared" si="409"/>
        <v>0</v>
      </c>
      <c r="H131" s="853">
        <f t="shared" si="409"/>
        <v>0</v>
      </c>
      <c r="I131" s="853">
        <f t="shared" si="401"/>
        <v>0</v>
      </c>
      <c r="J131" s="853">
        <f t="shared" ref="J131" si="410">J125+J127+J128+J129+J130</f>
        <v>0</v>
      </c>
      <c r="K131" s="853">
        <f t="shared" ref="K131" si="411">K125+K127+K128+K129+K130</f>
        <v>0</v>
      </c>
      <c r="L131" s="853">
        <f t="shared" ref="L131" si="412">L125+L127+L128+L129+L130</f>
        <v>0</v>
      </c>
      <c r="M131" s="853">
        <f t="shared" ref="M131" si="413">M125+M127+M128+M129+M130</f>
        <v>0</v>
      </c>
      <c r="N131" s="683"/>
    </row>
    <row r="132" spans="1:14" ht="24.75">
      <c r="A132" s="882" t="s">
        <v>233</v>
      </c>
      <c r="B132" s="866"/>
      <c r="C132" s="853">
        <f>+C112+C109</f>
        <v>0</v>
      </c>
      <c r="D132" s="853">
        <f t="shared" ref="D132:H132" si="414">+D112+D109</f>
        <v>0</v>
      </c>
      <c r="E132" s="853">
        <f t="shared" si="414"/>
        <v>0</v>
      </c>
      <c r="F132" s="853">
        <f t="shared" si="414"/>
        <v>0</v>
      </c>
      <c r="G132" s="853">
        <f t="shared" si="414"/>
        <v>0</v>
      </c>
      <c r="H132" s="853">
        <f t="shared" si="414"/>
        <v>0</v>
      </c>
      <c r="I132" s="853">
        <f t="shared" si="401"/>
        <v>0</v>
      </c>
      <c r="J132" s="853">
        <f t="shared" ref="J132:M132" si="415">+J112+J109</f>
        <v>0</v>
      </c>
      <c r="K132" s="853">
        <f t="shared" si="415"/>
        <v>0</v>
      </c>
      <c r="L132" s="853">
        <f t="shared" si="415"/>
        <v>0</v>
      </c>
      <c r="M132" s="853">
        <f t="shared" si="415"/>
        <v>0</v>
      </c>
    </row>
    <row r="133" spans="1:14" ht="24.75">
      <c r="A133" s="867" t="s">
        <v>234</v>
      </c>
      <c r="B133" s="866"/>
      <c r="C133" s="853">
        <f>+C110+C120+C122+C127+C129</f>
        <v>0</v>
      </c>
      <c r="D133" s="853">
        <f t="shared" ref="D133:H133" si="416">+D110+D120+D122+D127+D129</f>
        <v>0</v>
      </c>
      <c r="E133" s="853">
        <f t="shared" si="416"/>
        <v>0</v>
      </c>
      <c r="F133" s="853">
        <f t="shared" si="416"/>
        <v>0</v>
      </c>
      <c r="G133" s="853">
        <f t="shared" si="416"/>
        <v>0</v>
      </c>
      <c r="H133" s="853">
        <f t="shared" si="416"/>
        <v>0</v>
      </c>
      <c r="I133" s="853">
        <f t="shared" si="401"/>
        <v>0</v>
      </c>
      <c r="J133" s="853">
        <f t="shared" ref="J133:M133" si="417">+J110+J120+J122+J127+J129</f>
        <v>0</v>
      </c>
      <c r="K133" s="853">
        <f t="shared" si="417"/>
        <v>0</v>
      </c>
      <c r="L133" s="853">
        <f t="shared" si="417"/>
        <v>0</v>
      </c>
      <c r="M133" s="853">
        <f t="shared" si="417"/>
        <v>0</v>
      </c>
    </row>
    <row r="134" spans="1:14" ht="24.75">
      <c r="A134" s="867" t="s">
        <v>463</v>
      </c>
      <c r="B134" s="866"/>
      <c r="C134" s="853">
        <f>+C111+C123+C124+C121+C128+C130+C131+C116+C113+C117</f>
        <v>0</v>
      </c>
      <c r="D134" s="853">
        <f t="shared" ref="D134:H134" si="418">+D111+D123+D124+D121+D128+D130+D131+D116+D113+D117</f>
        <v>0</v>
      </c>
      <c r="E134" s="853">
        <f t="shared" si="418"/>
        <v>0</v>
      </c>
      <c r="F134" s="853">
        <f t="shared" si="418"/>
        <v>0</v>
      </c>
      <c r="G134" s="853">
        <f t="shared" si="418"/>
        <v>0</v>
      </c>
      <c r="H134" s="853">
        <f t="shared" si="418"/>
        <v>0</v>
      </c>
      <c r="I134" s="853">
        <f t="shared" si="401"/>
        <v>0</v>
      </c>
      <c r="J134" s="853">
        <f t="shared" ref="J134:M134" si="419">+J111+J123+J124+J121+J128+J130+J131+J116+J113+J117</f>
        <v>0</v>
      </c>
      <c r="K134" s="853">
        <f t="shared" si="419"/>
        <v>0</v>
      </c>
      <c r="L134" s="853">
        <f t="shared" si="419"/>
        <v>0</v>
      </c>
      <c r="M134" s="853">
        <f t="shared" si="419"/>
        <v>0</v>
      </c>
    </row>
    <row r="135" spans="1:14" ht="24.75">
      <c r="A135" s="843" t="s">
        <v>464</v>
      </c>
      <c r="B135" s="843"/>
      <c r="C135" s="845">
        <f>ROUND(C134*20/100,-1)</f>
        <v>0</v>
      </c>
      <c r="D135" s="845">
        <f t="shared" ref="D135:H135" si="420">ROUND(D134*20/100,-1)</f>
        <v>0</v>
      </c>
      <c r="E135" s="845">
        <f t="shared" si="420"/>
        <v>0</v>
      </c>
      <c r="F135" s="845">
        <f t="shared" si="420"/>
        <v>0</v>
      </c>
      <c r="G135" s="845">
        <f t="shared" si="420"/>
        <v>0</v>
      </c>
      <c r="H135" s="845">
        <f t="shared" si="420"/>
        <v>0</v>
      </c>
      <c r="I135" s="853">
        <f t="shared" si="401"/>
        <v>0</v>
      </c>
      <c r="J135" s="845">
        <f t="shared" ref="J135" si="421">ROUND(J134*20/100,-1)</f>
        <v>0</v>
      </c>
      <c r="K135" s="845">
        <f t="shared" ref="K135" si="422">ROUND(K134*20/100,-1)</f>
        <v>0</v>
      </c>
      <c r="L135" s="845">
        <f t="shared" ref="L135" si="423">ROUND(L134*20/100,-1)</f>
        <v>0</v>
      </c>
      <c r="M135" s="845">
        <f t="shared" ref="M135" si="424">ROUND(M134*20/100,-1)</f>
        <v>0</v>
      </c>
    </row>
    <row r="136" spans="1:14" ht="24.75">
      <c r="A136" s="843" t="s">
        <v>465</v>
      </c>
      <c r="B136" s="843"/>
      <c r="C136" s="883">
        <f>C134-C135</f>
        <v>0</v>
      </c>
      <c r="D136" s="883">
        <f t="shared" ref="D136:H136" si="425">D134-D135</f>
        <v>0</v>
      </c>
      <c r="E136" s="883">
        <f t="shared" si="425"/>
        <v>0</v>
      </c>
      <c r="F136" s="883">
        <f t="shared" si="425"/>
        <v>0</v>
      </c>
      <c r="G136" s="883">
        <f t="shared" si="425"/>
        <v>0</v>
      </c>
      <c r="H136" s="883">
        <f t="shared" si="425"/>
        <v>0</v>
      </c>
      <c r="I136" s="853">
        <f t="shared" si="401"/>
        <v>0</v>
      </c>
      <c r="J136" s="883">
        <f t="shared" ref="J136" si="426">J134-J135</f>
        <v>0</v>
      </c>
      <c r="K136" s="883">
        <f t="shared" ref="K136" si="427">K134-K135</f>
        <v>0</v>
      </c>
      <c r="L136" s="883">
        <f t="shared" ref="L136" si="428">L134-L135</f>
        <v>0</v>
      </c>
      <c r="M136" s="883">
        <f t="shared" ref="M136" si="429">M134-M135</f>
        <v>0</v>
      </c>
    </row>
    <row r="138" spans="1:14" ht="34.5" thickBot="1">
      <c r="A138" s="1091" t="s">
        <v>361</v>
      </c>
      <c r="B138" s="1091"/>
      <c r="C138" s="1091"/>
      <c r="D138" s="1091"/>
      <c r="E138" s="1091"/>
      <c r="F138" s="1091"/>
      <c r="G138" s="1091"/>
      <c r="H138" s="1091"/>
      <c r="I138" s="1091"/>
      <c r="J138" s="1091"/>
      <c r="K138" s="1091"/>
      <c r="L138" s="1091"/>
      <c r="M138" s="931"/>
    </row>
    <row r="139" spans="1:14">
      <c r="A139" s="557" t="s">
        <v>7</v>
      </c>
      <c r="B139" s="557"/>
      <c r="C139" s="1095"/>
      <c r="D139" s="1096"/>
      <c r="E139" s="1097" t="s">
        <v>49</v>
      </c>
      <c r="F139" s="1098"/>
      <c r="G139" s="1098"/>
      <c r="H139" s="1098"/>
      <c r="I139" s="1098"/>
      <c r="J139" s="1098"/>
      <c r="K139" s="1098"/>
      <c r="L139" s="1099"/>
      <c r="M139" s="942"/>
    </row>
    <row r="140" spans="1:14" ht="27" customHeight="1">
      <c r="A140" s="37" t="s">
        <v>10</v>
      </c>
      <c r="B140" s="37" t="s">
        <v>2</v>
      </c>
      <c r="C140" s="1086" t="s">
        <v>543</v>
      </c>
      <c r="D140" s="1086" t="s">
        <v>544</v>
      </c>
      <c r="E140" s="1092" t="s">
        <v>541</v>
      </c>
      <c r="F140" s="1088" t="s">
        <v>499</v>
      </c>
      <c r="G140" s="1089"/>
      <c r="H140" s="1089"/>
      <c r="I140" s="1090"/>
      <c r="J140" s="1086" t="s">
        <v>468</v>
      </c>
      <c r="K140" s="1086" t="s">
        <v>500</v>
      </c>
      <c r="L140" s="1086" t="s">
        <v>501</v>
      </c>
      <c r="M140" s="1086" t="s">
        <v>542</v>
      </c>
    </row>
    <row r="141" spans="1:14">
      <c r="A141" s="714" t="s">
        <v>12</v>
      </c>
      <c r="B141" s="714"/>
      <c r="C141" s="1087"/>
      <c r="D141" s="1087"/>
      <c r="E141" s="1093"/>
      <c r="F141" s="1028" t="s">
        <v>253</v>
      </c>
      <c r="G141" s="1028" t="s">
        <v>255</v>
      </c>
      <c r="H141" s="1028" t="s">
        <v>255</v>
      </c>
      <c r="I141" s="1028" t="s">
        <v>0</v>
      </c>
      <c r="J141" s="1087"/>
      <c r="K141" s="1087"/>
      <c r="L141" s="1087"/>
      <c r="M141" s="1087"/>
    </row>
    <row r="142" spans="1:14">
      <c r="A142" s="711">
        <v>1</v>
      </c>
      <c r="B142" s="711" t="s">
        <v>345</v>
      </c>
      <c r="C142" s="715">
        <f t="shared" ref="C142:L142" si="430">+C143+C144+C145</f>
        <v>0</v>
      </c>
      <c r="D142" s="715">
        <f t="shared" si="430"/>
        <v>0</v>
      </c>
      <c r="E142" s="715">
        <f t="shared" si="430"/>
        <v>0</v>
      </c>
      <c r="F142" s="747">
        <f t="shared" si="430"/>
        <v>0</v>
      </c>
      <c r="G142" s="747">
        <f t="shared" ref="G142:H142" si="431">+G143+G144+G145</f>
        <v>0</v>
      </c>
      <c r="H142" s="747">
        <f t="shared" si="431"/>
        <v>0</v>
      </c>
      <c r="I142" s="747">
        <f>SUM(F142:H142)</f>
        <v>0</v>
      </c>
      <c r="J142" s="715">
        <f t="shared" si="430"/>
        <v>0</v>
      </c>
      <c r="K142" s="715">
        <f t="shared" si="430"/>
        <v>0</v>
      </c>
      <c r="L142" s="715">
        <f t="shared" si="430"/>
        <v>0</v>
      </c>
      <c r="M142" s="715">
        <f t="shared" ref="M142" si="432">+M143+M144+M145</f>
        <v>0</v>
      </c>
    </row>
    <row r="143" spans="1:14">
      <c r="A143" s="711"/>
      <c r="B143" s="716" t="s">
        <v>350</v>
      </c>
      <c r="C143" s="188"/>
      <c r="D143" s="188"/>
      <c r="E143" s="188"/>
      <c r="F143" s="748"/>
      <c r="G143" s="748"/>
      <c r="H143" s="748"/>
      <c r="I143" s="748">
        <f t="shared" ref="I143:I159" si="433">SUM(F143:H143)</f>
        <v>0</v>
      </c>
      <c r="J143" s="188"/>
      <c r="K143" s="188"/>
      <c r="L143" s="188"/>
      <c r="M143" s="188"/>
    </row>
    <row r="144" spans="1:14">
      <c r="A144" s="711"/>
      <c r="B144" s="716" t="s">
        <v>351</v>
      </c>
      <c r="C144" s="188"/>
      <c r="D144" s="188"/>
      <c r="E144" s="188"/>
      <c r="F144" s="748"/>
      <c r="G144" s="748"/>
      <c r="H144" s="748"/>
      <c r="I144" s="748">
        <f t="shared" si="433"/>
        <v>0</v>
      </c>
      <c r="J144" s="188"/>
      <c r="K144" s="188"/>
      <c r="L144" s="188"/>
      <c r="M144" s="188"/>
    </row>
    <row r="145" spans="1:13">
      <c r="A145" s="711"/>
      <c r="B145" s="716" t="s">
        <v>353</v>
      </c>
      <c r="C145" s="188"/>
      <c r="D145" s="188"/>
      <c r="E145" s="188"/>
      <c r="F145" s="748"/>
      <c r="G145" s="748"/>
      <c r="H145" s="748"/>
      <c r="I145" s="748">
        <f t="shared" si="433"/>
        <v>0</v>
      </c>
      <c r="J145" s="188"/>
      <c r="K145" s="188"/>
      <c r="L145" s="188"/>
      <c r="M145" s="188"/>
    </row>
    <row r="146" spans="1:13">
      <c r="A146" s="711">
        <v>2</v>
      </c>
      <c r="B146" s="711" t="s">
        <v>346</v>
      </c>
      <c r="C146" s="188">
        <f t="shared" ref="C146:L146" si="434">+C147+C148+C149+C150</f>
        <v>0</v>
      </c>
      <c r="D146" s="188">
        <f t="shared" si="434"/>
        <v>0</v>
      </c>
      <c r="E146" s="188">
        <f t="shared" si="434"/>
        <v>0</v>
      </c>
      <c r="F146" s="748">
        <f t="shared" si="434"/>
        <v>0</v>
      </c>
      <c r="G146" s="748">
        <f t="shared" ref="G146:H146" si="435">+G147+G148+G149+G150</f>
        <v>0</v>
      </c>
      <c r="H146" s="748">
        <f t="shared" si="435"/>
        <v>0</v>
      </c>
      <c r="I146" s="748">
        <f t="shared" si="433"/>
        <v>0</v>
      </c>
      <c r="J146" s="188">
        <f t="shared" si="434"/>
        <v>0</v>
      </c>
      <c r="K146" s="188">
        <f t="shared" si="434"/>
        <v>0</v>
      </c>
      <c r="L146" s="188">
        <f t="shared" si="434"/>
        <v>0</v>
      </c>
      <c r="M146" s="188">
        <f t="shared" ref="M146" si="436">+M147+M148+M149+M150</f>
        <v>0</v>
      </c>
    </row>
    <row r="147" spans="1:13">
      <c r="A147" s="711"/>
      <c r="B147" s="716" t="s">
        <v>352</v>
      </c>
      <c r="C147" s="188"/>
      <c r="D147" s="188"/>
      <c r="E147" s="188"/>
      <c r="F147" s="748"/>
      <c r="G147" s="748"/>
      <c r="H147" s="748"/>
      <c r="I147" s="748">
        <f t="shared" si="433"/>
        <v>0</v>
      </c>
      <c r="J147" s="188"/>
      <c r="K147" s="188"/>
      <c r="L147" s="188"/>
      <c r="M147" s="188"/>
    </row>
    <row r="148" spans="1:13">
      <c r="A148" s="711"/>
      <c r="B148" s="716" t="s">
        <v>354</v>
      </c>
      <c r="C148" s="188"/>
      <c r="D148" s="188"/>
      <c r="E148" s="188"/>
      <c r="F148" s="748"/>
      <c r="G148" s="748"/>
      <c r="H148" s="748"/>
      <c r="I148" s="748">
        <f t="shared" si="433"/>
        <v>0</v>
      </c>
      <c r="J148" s="188"/>
      <c r="K148" s="188"/>
      <c r="L148" s="188"/>
      <c r="M148" s="188"/>
    </row>
    <row r="149" spans="1:13">
      <c r="A149" s="711"/>
      <c r="B149" s="716" t="s">
        <v>355</v>
      </c>
      <c r="C149" s="188"/>
      <c r="D149" s="188"/>
      <c r="E149" s="188"/>
      <c r="F149" s="748"/>
      <c r="G149" s="748"/>
      <c r="H149" s="748"/>
      <c r="I149" s="748">
        <f t="shared" si="433"/>
        <v>0</v>
      </c>
      <c r="J149" s="188"/>
      <c r="K149" s="188"/>
      <c r="L149" s="188"/>
      <c r="M149" s="188"/>
    </row>
    <row r="150" spans="1:13">
      <c r="A150" s="711"/>
      <c r="B150" s="716" t="s">
        <v>356</v>
      </c>
      <c r="C150" s="188"/>
      <c r="D150" s="188"/>
      <c r="E150" s="188"/>
      <c r="F150" s="748"/>
      <c r="G150" s="748"/>
      <c r="H150" s="748"/>
      <c r="I150" s="748">
        <f t="shared" si="433"/>
        <v>0</v>
      </c>
      <c r="J150" s="188"/>
      <c r="K150" s="188"/>
      <c r="L150" s="188"/>
      <c r="M150" s="188"/>
    </row>
    <row r="151" spans="1:13">
      <c r="A151" s="711">
        <v>3</v>
      </c>
      <c r="B151" s="711" t="s">
        <v>347</v>
      </c>
      <c r="C151" s="188">
        <f t="shared" ref="C151:L151" si="437">+C152+C153</f>
        <v>0</v>
      </c>
      <c r="D151" s="188">
        <f t="shared" si="437"/>
        <v>0</v>
      </c>
      <c r="E151" s="188">
        <f t="shared" si="437"/>
        <v>0</v>
      </c>
      <c r="F151" s="748">
        <f t="shared" si="437"/>
        <v>0</v>
      </c>
      <c r="G151" s="748">
        <f t="shared" ref="G151:H151" si="438">+G152+G153</f>
        <v>0</v>
      </c>
      <c r="H151" s="748">
        <f t="shared" si="438"/>
        <v>0</v>
      </c>
      <c r="I151" s="748">
        <f t="shared" si="433"/>
        <v>0</v>
      </c>
      <c r="J151" s="188">
        <f t="shared" si="437"/>
        <v>0</v>
      </c>
      <c r="K151" s="188">
        <f t="shared" si="437"/>
        <v>0</v>
      </c>
      <c r="L151" s="188">
        <f t="shared" si="437"/>
        <v>0</v>
      </c>
      <c r="M151" s="188">
        <f t="shared" ref="M151" si="439">+M152+M153</f>
        <v>0</v>
      </c>
    </row>
    <row r="152" spans="1:13">
      <c r="A152" s="711"/>
      <c r="B152" s="716" t="s">
        <v>357</v>
      </c>
      <c r="C152" s="188"/>
      <c r="D152" s="188"/>
      <c r="E152" s="188"/>
      <c r="F152" s="748"/>
      <c r="G152" s="748"/>
      <c r="H152" s="748"/>
      <c r="I152" s="748">
        <f t="shared" si="433"/>
        <v>0</v>
      </c>
      <c r="J152" s="188"/>
      <c r="K152" s="188"/>
      <c r="L152" s="188"/>
      <c r="M152" s="188"/>
    </row>
    <row r="153" spans="1:13">
      <c r="A153" s="711"/>
      <c r="B153" s="716" t="s">
        <v>358</v>
      </c>
      <c r="C153" s="188"/>
      <c r="D153" s="188"/>
      <c r="E153" s="188"/>
      <c r="F153" s="748"/>
      <c r="G153" s="748"/>
      <c r="H153" s="748"/>
      <c r="I153" s="748">
        <f t="shared" si="433"/>
        <v>0</v>
      </c>
      <c r="J153" s="188"/>
      <c r="K153" s="188"/>
      <c r="L153" s="188"/>
      <c r="M153" s="188"/>
    </row>
    <row r="154" spans="1:13">
      <c r="A154" s="711">
        <v>4</v>
      </c>
      <c r="B154" s="711" t="s">
        <v>348</v>
      </c>
      <c r="C154" s="188">
        <f t="shared" ref="C154:L154" si="440">+C155+C156</f>
        <v>0</v>
      </c>
      <c r="D154" s="188">
        <f t="shared" si="440"/>
        <v>0</v>
      </c>
      <c r="E154" s="188">
        <f t="shared" si="440"/>
        <v>0</v>
      </c>
      <c r="F154" s="748">
        <f t="shared" si="440"/>
        <v>0</v>
      </c>
      <c r="G154" s="748">
        <f t="shared" ref="G154:H154" si="441">+G155+G156</f>
        <v>0</v>
      </c>
      <c r="H154" s="748">
        <f t="shared" si="441"/>
        <v>0</v>
      </c>
      <c r="I154" s="748">
        <f t="shared" si="433"/>
        <v>0</v>
      </c>
      <c r="J154" s="188">
        <f t="shared" si="440"/>
        <v>0</v>
      </c>
      <c r="K154" s="188">
        <f t="shared" si="440"/>
        <v>0</v>
      </c>
      <c r="L154" s="188">
        <f t="shared" si="440"/>
        <v>0</v>
      </c>
      <c r="M154" s="188">
        <f t="shared" ref="M154" si="442">+M155+M156</f>
        <v>0</v>
      </c>
    </row>
    <row r="155" spans="1:13">
      <c r="A155" s="711"/>
      <c r="B155" s="716" t="s">
        <v>359</v>
      </c>
      <c r="C155" s="188"/>
      <c r="D155" s="188"/>
      <c r="E155" s="188"/>
      <c r="F155" s="748"/>
      <c r="G155" s="748"/>
      <c r="H155" s="748"/>
      <c r="I155" s="748">
        <f t="shared" si="433"/>
        <v>0</v>
      </c>
      <c r="J155" s="188"/>
      <c r="K155" s="188"/>
      <c r="L155" s="188"/>
      <c r="M155" s="188"/>
    </row>
    <row r="156" spans="1:13">
      <c r="A156" s="711"/>
      <c r="B156" s="716" t="s">
        <v>360</v>
      </c>
      <c r="C156" s="188"/>
      <c r="D156" s="188"/>
      <c r="E156" s="188"/>
      <c r="F156" s="188"/>
      <c r="G156" s="188"/>
      <c r="H156" s="188"/>
      <c r="I156" s="748">
        <f t="shared" si="433"/>
        <v>0</v>
      </c>
      <c r="J156" s="188"/>
      <c r="K156" s="188"/>
      <c r="L156" s="188"/>
      <c r="M156" s="188"/>
    </row>
    <row r="157" spans="1:13">
      <c r="A157" s="711">
        <v>5</v>
      </c>
      <c r="B157" s="711" t="s">
        <v>135</v>
      </c>
      <c r="C157" s="188"/>
      <c r="D157" s="188"/>
      <c r="E157" s="188"/>
      <c r="F157" s="188"/>
      <c r="G157" s="188"/>
      <c r="H157" s="188"/>
      <c r="I157" s="748">
        <f t="shared" si="433"/>
        <v>0</v>
      </c>
      <c r="J157" s="188"/>
      <c r="K157" s="188"/>
      <c r="L157" s="188"/>
      <c r="M157" s="188"/>
    </row>
    <row r="158" spans="1:13">
      <c r="A158" s="711">
        <v>6</v>
      </c>
      <c r="B158" s="711" t="s">
        <v>342</v>
      </c>
      <c r="C158" s="188">
        <f t="shared" ref="C158:L158" si="443">+C134-C142-C146-C151-C154-C157</f>
        <v>0</v>
      </c>
      <c r="D158" s="188">
        <f t="shared" si="443"/>
        <v>0</v>
      </c>
      <c r="E158" s="188">
        <f t="shared" si="443"/>
        <v>0</v>
      </c>
      <c r="F158" s="188">
        <f t="shared" si="443"/>
        <v>0</v>
      </c>
      <c r="G158" s="188">
        <f t="shared" ref="G158:H158" si="444">+G134-G142-G146-G151-G154-G157</f>
        <v>0</v>
      </c>
      <c r="H158" s="188">
        <f t="shared" si="444"/>
        <v>0</v>
      </c>
      <c r="I158" s="767">
        <f t="shared" si="433"/>
        <v>0</v>
      </c>
      <c r="J158" s="188">
        <f t="shared" si="443"/>
        <v>0</v>
      </c>
      <c r="K158" s="188">
        <f t="shared" si="443"/>
        <v>0</v>
      </c>
      <c r="L158" s="188">
        <f t="shared" si="443"/>
        <v>0</v>
      </c>
      <c r="M158" s="188">
        <f t="shared" ref="M158" si="445">+M134-M142-M146-M151-M154-M157</f>
        <v>0</v>
      </c>
    </row>
    <row r="159" spans="1:13">
      <c r="A159" s="712"/>
      <c r="B159" s="713" t="s">
        <v>349</v>
      </c>
      <c r="C159" s="183">
        <f t="shared" ref="C159:L159" si="446">SUM(C142:C157)+C158</f>
        <v>0</v>
      </c>
      <c r="D159" s="183">
        <f t="shared" si="446"/>
        <v>0</v>
      </c>
      <c r="E159" s="183">
        <f t="shared" si="446"/>
        <v>0</v>
      </c>
      <c r="F159" s="183">
        <f t="shared" si="446"/>
        <v>0</v>
      </c>
      <c r="G159" s="183">
        <f t="shared" ref="G159:H159" si="447">SUM(G142:G157)+G158</f>
        <v>0</v>
      </c>
      <c r="H159" s="183">
        <f t="shared" si="447"/>
        <v>0</v>
      </c>
      <c r="I159" s="766">
        <f t="shared" si="433"/>
        <v>0</v>
      </c>
      <c r="J159" s="183">
        <f t="shared" si="446"/>
        <v>0</v>
      </c>
      <c r="K159" s="183">
        <f t="shared" si="446"/>
        <v>0</v>
      </c>
      <c r="L159" s="183">
        <f t="shared" si="446"/>
        <v>0</v>
      </c>
      <c r="M159" s="183">
        <f t="shared" ref="M159" si="448">SUM(M142:M157)+M158</f>
        <v>0</v>
      </c>
    </row>
  </sheetData>
  <mergeCells count="22">
    <mergeCell ref="A4:L4"/>
    <mergeCell ref="C139:D139"/>
    <mergeCell ref="E139:L139"/>
    <mergeCell ref="C6:C7"/>
    <mergeCell ref="E6:E7"/>
    <mergeCell ref="J6:J7"/>
    <mergeCell ref="K6:K7"/>
    <mergeCell ref="D6:D7"/>
    <mergeCell ref="F5:L5"/>
    <mergeCell ref="C5:E5"/>
    <mergeCell ref="F6:I6"/>
    <mergeCell ref="M6:M7"/>
    <mergeCell ref="M140:M141"/>
    <mergeCell ref="F140:I140"/>
    <mergeCell ref="L6:L7"/>
    <mergeCell ref="A138:L138"/>
    <mergeCell ref="K140:K141"/>
    <mergeCell ref="L140:L141"/>
    <mergeCell ref="C140:C141"/>
    <mergeCell ref="D140:D141"/>
    <mergeCell ref="E140:E141"/>
    <mergeCell ref="J140:J141"/>
  </mergeCells>
  <pageMargins left="0.35433070866141736" right="0" top="0.27559055118110237" bottom="0.19685039370078741" header="7.874015748031496E-2" footer="0.19685039370078741"/>
  <pageSetup paperSize="9" scale="71" fitToHeight="0" orientation="landscape" r:id="rId1"/>
  <headerFooter alignWithMargins="0">
    <oddFooter>&amp;R&amp;"AngsanaUPC,ตัวปกติ"&amp;8&amp;F/&amp;A</oddFooter>
  </headerFooter>
  <rowBreaks count="1" manualBreakCount="1">
    <brk id="1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B0DCC-FFC3-42EF-9DE3-E78921469D9D}">
  <sheetPr>
    <tabColor rgb="FF7030A0"/>
    <pageSetUpPr fitToPage="1"/>
  </sheetPr>
  <dimension ref="A1:AC241"/>
  <sheetViews>
    <sheetView zoomScaleNormal="100" zoomScaleSheetLayoutView="100" workbookViewId="0">
      <pane xSplit="2" ySplit="7" topLeftCell="C155" activePane="bottomRight" state="frozen"/>
      <selection activeCell="H165" sqref="H165"/>
      <selection pane="topRight" activeCell="H165" sqref="H165"/>
      <selection pane="bottomLeft" activeCell="H165" sqref="H165"/>
      <selection pane="bottomRight" activeCell="C144" sqref="C144:AC162"/>
    </sheetView>
  </sheetViews>
  <sheetFormatPr defaultRowHeight="18.75"/>
  <cols>
    <col min="1" max="1" width="4.85546875" style="821" customWidth="1"/>
    <col min="2" max="2" width="30.42578125" style="821" customWidth="1"/>
    <col min="3" max="3" width="13.140625" style="863" customWidth="1"/>
    <col min="4" max="4" width="12.42578125" style="863" customWidth="1"/>
    <col min="5" max="5" width="11.7109375" style="863" customWidth="1"/>
    <col min="6" max="6" width="12.5703125" style="863" customWidth="1"/>
    <col min="7" max="7" width="12.140625" style="863" customWidth="1"/>
    <col min="8" max="8" width="11.7109375" style="863" customWidth="1"/>
    <col min="9" max="9" width="11.85546875" style="863" customWidth="1"/>
    <col min="10" max="10" width="10.7109375" style="863" customWidth="1"/>
    <col min="11" max="11" width="9.140625" style="863" bestFit="1" customWidth="1"/>
    <col min="12" max="12" width="13.140625" style="863" customWidth="1"/>
    <col min="13" max="13" width="12.42578125" style="863" customWidth="1"/>
    <col min="14" max="14" width="11.7109375" style="863" customWidth="1"/>
    <col min="15" max="15" width="12.5703125" style="863" customWidth="1"/>
    <col min="16" max="16" width="12.140625" style="863" customWidth="1"/>
    <col min="17" max="17" width="11.7109375" style="863" customWidth="1"/>
    <col min="18" max="18" width="11.85546875" style="863" customWidth="1"/>
    <col min="19" max="19" width="10.7109375" style="863" customWidth="1"/>
    <col min="20" max="20" width="9.140625" style="863" bestFit="1" customWidth="1"/>
    <col min="21" max="21" width="13.140625" style="863" customWidth="1"/>
    <col min="22" max="22" width="12.42578125" style="863" customWidth="1"/>
    <col min="23" max="23" width="11.7109375" style="863" customWidth="1"/>
    <col min="24" max="24" width="12.5703125" style="863" customWidth="1"/>
    <col min="25" max="25" width="12.140625" style="863" customWidth="1"/>
    <col min="26" max="26" width="11.7109375" style="863" customWidth="1"/>
    <col min="27" max="27" width="11.85546875" style="863" customWidth="1"/>
    <col min="28" max="28" width="10.7109375" style="863" customWidth="1"/>
    <col min="29" max="29" width="9.140625" style="863" bestFit="1" customWidth="1"/>
    <col min="30" max="264" width="9.140625" style="821"/>
    <col min="265" max="265" width="8.42578125" style="821" customWidth="1"/>
    <col min="266" max="266" width="57.42578125" style="821" customWidth="1"/>
    <col min="267" max="267" width="18.7109375" style="821" bestFit="1" customWidth="1"/>
    <col min="268" max="268" width="17" style="821" customWidth="1"/>
    <col min="269" max="269" width="13.42578125" style="821" bestFit="1" customWidth="1"/>
    <col min="270" max="270" width="10.7109375" style="821" customWidth="1"/>
    <col min="271" max="272" width="11.140625" style="821" customWidth="1"/>
    <col min="273" max="273" width="18.85546875" style="821" customWidth="1"/>
    <col min="274" max="274" width="11.7109375" style="821" bestFit="1" customWidth="1"/>
    <col min="275" max="520" width="9.140625" style="821"/>
    <col min="521" max="521" width="8.42578125" style="821" customWidth="1"/>
    <col min="522" max="522" width="57.42578125" style="821" customWidth="1"/>
    <col min="523" max="523" width="18.7109375" style="821" bestFit="1" customWidth="1"/>
    <col min="524" max="524" width="17" style="821" customWidth="1"/>
    <col min="525" max="525" width="13.42578125" style="821" bestFit="1" customWidth="1"/>
    <col min="526" max="526" width="10.7109375" style="821" customWidth="1"/>
    <col min="527" max="528" width="11.140625" style="821" customWidth="1"/>
    <col min="529" max="529" width="18.85546875" style="821" customWidth="1"/>
    <col min="530" max="530" width="11.7109375" style="821" bestFit="1" customWidth="1"/>
    <col min="531" max="776" width="9.140625" style="821"/>
    <col min="777" max="777" width="8.42578125" style="821" customWidth="1"/>
    <col min="778" max="778" width="57.42578125" style="821" customWidth="1"/>
    <col min="779" max="779" width="18.7109375" style="821" bestFit="1" customWidth="1"/>
    <col min="780" max="780" width="17" style="821" customWidth="1"/>
    <col min="781" max="781" width="13.42578125" style="821" bestFit="1" customWidth="1"/>
    <col min="782" max="782" width="10.7109375" style="821" customWidth="1"/>
    <col min="783" max="784" width="11.140625" style="821" customWidth="1"/>
    <col min="785" max="785" width="18.85546875" style="821" customWidth="1"/>
    <col min="786" max="786" width="11.7109375" style="821" bestFit="1" customWidth="1"/>
    <col min="787" max="1032" width="9.140625" style="821"/>
    <col min="1033" max="1033" width="8.42578125" style="821" customWidth="1"/>
    <col min="1034" max="1034" width="57.42578125" style="821" customWidth="1"/>
    <col min="1035" max="1035" width="18.7109375" style="821" bestFit="1" customWidth="1"/>
    <col min="1036" max="1036" width="17" style="821" customWidth="1"/>
    <col min="1037" max="1037" width="13.42578125" style="821" bestFit="1" customWidth="1"/>
    <col min="1038" max="1038" width="10.7109375" style="821" customWidth="1"/>
    <col min="1039" max="1040" width="11.140625" style="821" customWidth="1"/>
    <col min="1041" max="1041" width="18.85546875" style="821" customWidth="1"/>
    <col min="1042" max="1042" width="11.7109375" style="821" bestFit="1" customWidth="1"/>
    <col min="1043" max="1288" width="9.140625" style="821"/>
    <col min="1289" max="1289" width="8.42578125" style="821" customWidth="1"/>
    <col min="1290" max="1290" width="57.42578125" style="821" customWidth="1"/>
    <col min="1291" max="1291" width="18.7109375" style="821" bestFit="1" customWidth="1"/>
    <col min="1292" max="1292" width="17" style="821" customWidth="1"/>
    <col min="1293" max="1293" width="13.42578125" style="821" bestFit="1" customWidth="1"/>
    <col min="1294" max="1294" width="10.7109375" style="821" customWidth="1"/>
    <col min="1295" max="1296" width="11.140625" style="821" customWidth="1"/>
    <col min="1297" max="1297" width="18.85546875" style="821" customWidth="1"/>
    <col min="1298" max="1298" width="11.7109375" style="821" bestFit="1" customWidth="1"/>
    <col min="1299" max="1544" width="9.140625" style="821"/>
    <col min="1545" max="1545" width="8.42578125" style="821" customWidth="1"/>
    <col min="1546" max="1546" width="57.42578125" style="821" customWidth="1"/>
    <col min="1547" max="1547" width="18.7109375" style="821" bestFit="1" customWidth="1"/>
    <col min="1548" max="1548" width="17" style="821" customWidth="1"/>
    <col min="1549" max="1549" width="13.42578125" style="821" bestFit="1" customWidth="1"/>
    <col min="1550" max="1550" width="10.7109375" style="821" customWidth="1"/>
    <col min="1551" max="1552" width="11.140625" style="821" customWidth="1"/>
    <col min="1553" max="1553" width="18.85546875" style="821" customWidth="1"/>
    <col min="1554" max="1554" width="11.7109375" style="821" bestFit="1" customWidth="1"/>
    <col min="1555" max="1800" width="9.140625" style="821"/>
    <col min="1801" max="1801" width="8.42578125" style="821" customWidth="1"/>
    <col min="1802" max="1802" width="57.42578125" style="821" customWidth="1"/>
    <col min="1803" max="1803" width="18.7109375" style="821" bestFit="1" customWidth="1"/>
    <col min="1804" max="1804" width="17" style="821" customWidth="1"/>
    <col min="1805" max="1805" width="13.42578125" style="821" bestFit="1" customWidth="1"/>
    <col min="1806" max="1806" width="10.7109375" style="821" customWidth="1"/>
    <col min="1807" max="1808" width="11.140625" style="821" customWidth="1"/>
    <col min="1809" max="1809" width="18.85546875" style="821" customWidth="1"/>
    <col min="1810" max="1810" width="11.7109375" style="821" bestFit="1" customWidth="1"/>
    <col min="1811" max="2056" width="9.140625" style="821"/>
    <col min="2057" max="2057" width="8.42578125" style="821" customWidth="1"/>
    <col min="2058" max="2058" width="57.42578125" style="821" customWidth="1"/>
    <col min="2059" max="2059" width="18.7109375" style="821" bestFit="1" customWidth="1"/>
    <col min="2060" max="2060" width="17" style="821" customWidth="1"/>
    <col min="2061" max="2061" width="13.42578125" style="821" bestFit="1" customWidth="1"/>
    <col min="2062" max="2062" width="10.7109375" style="821" customWidth="1"/>
    <col min="2063" max="2064" width="11.140625" style="821" customWidth="1"/>
    <col min="2065" max="2065" width="18.85546875" style="821" customWidth="1"/>
    <col min="2066" max="2066" width="11.7109375" style="821" bestFit="1" customWidth="1"/>
    <col min="2067" max="2312" width="9.140625" style="821"/>
    <col min="2313" max="2313" width="8.42578125" style="821" customWidth="1"/>
    <col min="2314" max="2314" width="57.42578125" style="821" customWidth="1"/>
    <col min="2315" max="2315" width="18.7109375" style="821" bestFit="1" customWidth="1"/>
    <col min="2316" max="2316" width="17" style="821" customWidth="1"/>
    <col min="2317" max="2317" width="13.42578125" style="821" bestFit="1" customWidth="1"/>
    <col min="2318" max="2318" width="10.7109375" style="821" customWidth="1"/>
    <col min="2319" max="2320" width="11.140625" style="821" customWidth="1"/>
    <col min="2321" max="2321" width="18.85546875" style="821" customWidth="1"/>
    <col min="2322" max="2322" width="11.7109375" style="821" bestFit="1" customWidth="1"/>
    <col min="2323" max="2568" width="9.140625" style="821"/>
    <col min="2569" max="2569" width="8.42578125" style="821" customWidth="1"/>
    <col min="2570" max="2570" width="57.42578125" style="821" customWidth="1"/>
    <col min="2571" max="2571" width="18.7109375" style="821" bestFit="1" customWidth="1"/>
    <col min="2572" max="2572" width="17" style="821" customWidth="1"/>
    <col min="2573" max="2573" width="13.42578125" style="821" bestFit="1" customWidth="1"/>
    <col min="2574" max="2574" width="10.7109375" style="821" customWidth="1"/>
    <col min="2575" max="2576" width="11.140625" style="821" customWidth="1"/>
    <col min="2577" max="2577" width="18.85546875" style="821" customWidth="1"/>
    <col min="2578" max="2578" width="11.7109375" style="821" bestFit="1" customWidth="1"/>
    <col min="2579" max="2824" width="9.140625" style="821"/>
    <col min="2825" max="2825" width="8.42578125" style="821" customWidth="1"/>
    <col min="2826" max="2826" width="57.42578125" style="821" customWidth="1"/>
    <col min="2827" max="2827" width="18.7109375" style="821" bestFit="1" customWidth="1"/>
    <col min="2828" max="2828" width="17" style="821" customWidth="1"/>
    <col min="2829" max="2829" width="13.42578125" style="821" bestFit="1" customWidth="1"/>
    <col min="2830" max="2830" width="10.7109375" style="821" customWidth="1"/>
    <col min="2831" max="2832" width="11.140625" style="821" customWidth="1"/>
    <col min="2833" max="2833" width="18.85546875" style="821" customWidth="1"/>
    <col min="2834" max="2834" width="11.7109375" style="821" bestFit="1" customWidth="1"/>
    <col min="2835" max="3080" width="9.140625" style="821"/>
    <col min="3081" max="3081" width="8.42578125" style="821" customWidth="1"/>
    <col min="3082" max="3082" width="57.42578125" style="821" customWidth="1"/>
    <col min="3083" max="3083" width="18.7109375" style="821" bestFit="1" customWidth="1"/>
    <col min="3084" max="3084" width="17" style="821" customWidth="1"/>
    <col min="3085" max="3085" width="13.42578125" style="821" bestFit="1" customWidth="1"/>
    <col min="3086" max="3086" width="10.7109375" style="821" customWidth="1"/>
    <col min="3087" max="3088" width="11.140625" style="821" customWidth="1"/>
    <col min="3089" max="3089" width="18.85546875" style="821" customWidth="1"/>
    <col min="3090" max="3090" width="11.7109375" style="821" bestFit="1" customWidth="1"/>
    <col min="3091" max="3336" width="9.140625" style="821"/>
    <col min="3337" max="3337" width="8.42578125" style="821" customWidth="1"/>
    <col min="3338" max="3338" width="57.42578125" style="821" customWidth="1"/>
    <col min="3339" max="3339" width="18.7109375" style="821" bestFit="1" customWidth="1"/>
    <col min="3340" max="3340" width="17" style="821" customWidth="1"/>
    <col min="3341" max="3341" width="13.42578125" style="821" bestFit="1" customWidth="1"/>
    <col min="3342" max="3342" width="10.7109375" style="821" customWidth="1"/>
    <col min="3343" max="3344" width="11.140625" style="821" customWidth="1"/>
    <col min="3345" max="3345" width="18.85546875" style="821" customWidth="1"/>
    <col min="3346" max="3346" width="11.7109375" style="821" bestFit="1" customWidth="1"/>
    <col min="3347" max="3592" width="9.140625" style="821"/>
    <col min="3593" max="3593" width="8.42578125" style="821" customWidth="1"/>
    <col min="3594" max="3594" width="57.42578125" style="821" customWidth="1"/>
    <col min="3595" max="3595" width="18.7109375" style="821" bestFit="1" customWidth="1"/>
    <col min="3596" max="3596" width="17" style="821" customWidth="1"/>
    <col min="3597" max="3597" width="13.42578125" style="821" bestFit="1" customWidth="1"/>
    <col min="3598" max="3598" width="10.7109375" style="821" customWidth="1"/>
    <col min="3599" max="3600" width="11.140625" style="821" customWidth="1"/>
    <col min="3601" max="3601" width="18.85546875" style="821" customWidth="1"/>
    <col min="3602" max="3602" width="11.7109375" style="821" bestFit="1" customWidth="1"/>
    <col min="3603" max="3848" width="9.140625" style="821"/>
    <col min="3849" max="3849" width="8.42578125" style="821" customWidth="1"/>
    <col min="3850" max="3850" width="57.42578125" style="821" customWidth="1"/>
    <col min="3851" max="3851" width="18.7109375" style="821" bestFit="1" customWidth="1"/>
    <col min="3852" max="3852" width="17" style="821" customWidth="1"/>
    <col min="3853" max="3853" width="13.42578125" style="821" bestFit="1" customWidth="1"/>
    <col min="3854" max="3854" width="10.7109375" style="821" customWidth="1"/>
    <col min="3855" max="3856" width="11.140625" style="821" customWidth="1"/>
    <col min="3857" max="3857" width="18.85546875" style="821" customWidth="1"/>
    <col min="3858" max="3858" width="11.7109375" style="821" bestFit="1" customWidth="1"/>
    <col min="3859" max="4104" width="9.140625" style="821"/>
    <col min="4105" max="4105" width="8.42578125" style="821" customWidth="1"/>
    <col min="4106" max="4106" width="57.42578125" style="821" customWidth="1"/>
    <col min="4107" max="4107" width="18.7109375" style="821" bestFit="1" customWidth="1"/>
    <col min="4108" max="4108" width="17" style="821" customWidth="1"/>
    <col min="4109" max="4109" width="13.42578125" style="821" bestFit="1" customWidth="1"/>
    <col min="4110" max="4110" width="10.7109375" style="821" customWidth="1"/>
    <col min="4111" max="4112" width="11.140625" style="821" customWidth="1"/>
    <col min="4113" max="4113" width="18.85546875" style="821" customWidth="1"/>
    <col min="4114" max="4114" width="11.7109375" style="821" bestFit="1" customWidth="1"/>
    <col min="4115" max="4360" width="9.140625" style="821"/>
    <col min="4361" max="4361" width="8.42578125" style="821" customWidth="1"/>
    <col min="4362" max="4362" width="57.42578125" style="821" customWidth="1"/>
    <col min="4363" max="4363" width="18.7109375" style="821" bestFit="1" customWidth="1"/>
    <col min="4364" max="4364" width="17" style="821" customWidth="1"/>
    <col min="4365" max="4365" width="13.42578125" style="821" bestFit="1" customWidth="1"/>
    <col min="4366" max="4366" width="10.7109375" style="821" customWidth="1"/>
    <col min="4367" max="4368" width="11.140625" style="821" customWidth="1"/>
    <col min="4369" max="4369" width="18.85546875" style="821" customWidth="1"/>
    <col min="4370" max="4370" width="11.7109375" style="821" bestFit="1" customWidth="1"/>
    <col min="4371" max="4616" width="9.140625" style="821"/>
    <col min="4617" max="4617" width="8.42578125" style="821" customWidth="1"/>
    <col min="4618" max="4618" width="57.42578125" style="821" customWidth="1"/>
    <col min="4619" max="4619" width="18.7109375" style="821" bestFit="1" customWidth="1"/>
    <col min="4620" max="4620" width="17" style="821" customWidth="1"/>
    <col min="4621" max="4621" width="13.42578125" style="821" bestFit="1" customWidth="1"/>
    <col min="4622" max="4622" width="10.7109375" style="821" customWidth="1"/>
    <col min="4623" max="4624" width="11.140625" style="821" customWidth="1"/>
    <col min="4625" max="4625" width="18.85546875" style="821" customWidth="1"/>
    <col min="4626" max="4626" width="11.7109375" style="821" bestFit="1" customWidth="1"/>
    <col min="4627" max="4872" width="9.140625" style="821"/>
    <col min="4873" max="4873" width="8.42578125" style="821" customWidth="1"/>
    <col min="4874" max="4874" width="57.42578125" style="821" customWidth="1"/>
    <col min="4875" max="4875" width="18.7109375" style="821" bestFit="1" customWidth="1"/>
    <col min="4876" max="4876" width="17" style="821" customWidth="1"/>
    <col min="4877" max="4877" width="13.42578125" style="821" bestFit="1" customWidth="1"/>
    <col min="4878" max="4878" width="10.7109375" style="821" customWidth="1"/>
    <col min="4879" max="4880" width="11.140625" style="821" customWidth="1"/>
    <col min="4881" max="4881" width="18.85546875" style="821" customWidth="1"/>
    <col min="4882" max="4882" width="11.7109375" style="821" bestFit="1" customWidth="1"/>
    <col min="4883" max="5128" width="9.140625" style="821"/>
    <col min="5129" max="5129" width="8.42578125" style="821" customWidth="1"/>
    <col min="5130" max="5130" width="57.42578125" style="821" customWidth="1"/>
    <col min="5131" max="5131" width="18.7109375" style="821" bestFit="1" customWidth="1"/>
    <col min="5132" max="5132" width="17" style="821" customWidth="1"/>
    <col min="5133" max="5133" width="13.42578125" style="821" bestFit="1" customWidth="1"/>
    <col min="5134" max="5134" width="10.7109375" style="821" customWidth="1"/>
    <col min="5135" max="5136" width="11.140625" style="821" customWidth="1"/>
    <col min="5137" max="5137" width="18.85546875" style="821" customWidth="1"/>
    <col min="5138" max="5138" width="11.7109375" style="821" bestFit="1" customWidth="1"/>
    <col min="5139" max="5384" width="9.140625" style="821"/>
    <col min="5385" max="5385" width="8.42578125" style="821" customWidth="1"/>
    <col min="5386" max="5386" width="57.42578125" style="821" customWidth="1"/>
    <col min="5387" max="5387" width="18.7109375" style="821" bestFit="1" customWidth="1"/>
    <col min="5388" max="5388" width="17" style="821" customWidth="1"/>
    <col min="5389" max="5389" width="13.42578125" style="821" bestFit="1" customWidth="1"/>
    <col min="5390" max="5390" width="10.7109375" style="821" customWidth="1"/>
    <col min="5391" max="5392" width="11.140625" style="821" customWidth="1"/>
    <col min="5393" max="5393" width="18.85546875" style="821" customWidth="1"/>
    <col min="5394" max="5394" width="11.7109375" style="821" bestFit="1" customWidth="1"/>
    <col min="5395" max="5640" width="9.140625" style="821"/>
    <col min="5641" max="5641" width="8.42578125" style="821" customWidth="1"/>
    <col min="5642" max="5642" width="57.42578125" style="821" customWidth="1"/>
    <col min="5643" max="5643" width="18.7109375" style="821" bestFit="1" customWidth="1"/>
    <col min="5644" max="5644" width="17" style="821" customWidth="1"/>
    <col min="5645" max="5645" width="13.42578125" style="821" bestFit="1" customWidth="1"/>
    <col min="5646" max="5646" width="10.7109375" style="821" customWidth="1"/>
    <col min="5647" max="5648" width="11.140625" style="821" customWidth="1"/>
    <col min="5649" max="5649" width="18.85546875" style="821" customWidth="1"/>
    <col min="5650" max="5650" width="11.7109375" style="821" bestFit="1" customWidth="1"/>
    <col min="5651" max="5896" width="9.140625" style="821"/>
    <col min="5897" max="5897" width="8.42578125" style="821" customWidth="1"/>
    <col min="5898" max="5898" width="57.42578125" style="821" customWidth="1"/>
    <col min="5899" max="5899" width="18.7109375" style="821" bestFit="1" customWidth="1"/>
    <col min="5900" max="5900" width="17" style="821" customWidth="1"/>
    <col min="5901" max="5901" width="13.42578125" style="821" bestFit="1" customWidth="1"/>
    <col min="5902" max="5902" width="10.7109375" style="821" customWidth="1"/>
    <col min="5903" max="5904" width="11.140625" style="821" customWidth="1"/>
    <col min="5905" max="5905" width="18.85546875" style="821" customWidth="1"/>
    <col min="5906" max="5906" width="11.7109375" style="821" bestFit="1" customWidth="1"/>
    <col min="5907" max="6152" width="9.140625" style="821"/>
    <col min="6153" max="6153" width="8.42578125" style="821" customWidth="1"/>
    <col min="6154" max="6154" width="57.42578125" style="821" customWidth="1"/>
    <col min="6155" max="6155" width="18.7109375" style="821" bestFit="1" customWidth="1"/>
    <col min="6156" max="6156" width="17" style="821" customWidth="1"/>
    <col min="6157" max="6157" width="13.42578125" style="821" bestFit="1" customWidth="1"/>
    <col min="6158" max="6158" width="10.7109375" style="821" customWidth="1"/>
    <col min="6159" max="6160" width="11.140625" style="821" customWidth="1"/>
    <col min="6161" max="6161" width="18.85546875" style="821" customWidth="1"/>
    <col min="6162" max="6162" width="11.7109375" style="821" bestFit="1" customWidth="1"/>
    <col min="6163" max="6408" width="9.140625" style="821"/>
    <col min="6409" max="6409" width="8.42578125" style="821" customWidth="1"/>
    <col min="6410" max="6410" width="57.42578125" style="821" customWidth="1"/>
    <col min="6411" max="6411" width="18.7109375" style="821" bestFit="1" customWidth="1"/>
    <col min="6412" max="6412" width="17" style="821" customWidth="1"/>
    <col min="6413" max="6413" width="13.42578125" style="821" bestFit="1" customWidth="1"/>
    <col min="6414" max="6414" width="10.7109375" style="821" customWidth="1"/>
    <col min="6415" max="6416" width="11.140625" style="821" customWidth="1"/>
    <col min="6417" max="6417" width="18.85546875" style="821" customWidth="1"/>
    <col min="6418" max="6418" width="11.7109375" style="821" bestFit="1" customWidth="1"/>
    <col min="6419" max="6664" width="9.140625" style="821"/>
    <col min="6665" max="6665" width="8.42578125" style="821" customWidth="1"/>
    <col min="6666" max="6666" width="57.42578125" style="821" customWidth="1"/>
    <col min="6667" max="6667" width="18.7109375" style="821" bestFit="1" customWidth="1"/>
    <col min="6668" max="6668" width="17" style="821" customWidth="1"/>
    <col min="6669" max="6669" width="13.42578125" style="821" bestFit="1" customWidth="1"/>
    <col min="6670" max="6670" width="10.7109375" style="821" customWidth="1"/>
    <col min="6671" max="6672" width="11.140625" style="821" customWidth="1"/>
    <col min="6673" max="6673" width="18.85546875" style="821" customWidth="1"/>
    <col min="6674" max="6674" width="11.7109375" style="821" bestFit="1" customWidth="1"/>
    <col min="6675" max="6920" width="9.140625" style="821"/>
    <col min="6921" max="6921" width="8.42578125" style="821" customWidth="1"/>
    <col min="6922" max="6922" width="57.42578125" style="821" customWidth="1"/>
    <col min="6923" max="6923" width="18.7109375" style="821" bestFit="1" customWidth="1"/>
    <col min="6924" max="6924" width="17" style="821" customWidth="1"/>
    <col min="6925" max="6925" width="13.42578125" style="821" bestFit="1" customWidth="1"/>
    <col min="6926" max="6926" width="10.7109375" style="821" customWidth="1"/>
    <col min="6927" max="6928" width="11.140625" style="821" customWidth="1"/>
    <col min="6929" max="6929" width="18.85546875" style="821" customWidth="1"/>
    <col min="6930" max="6930" width="11.7109375" style="821" bestFit="1" customWidth="1"/>
    <col min="6931" max="7176" width="9.140625" style="821"/>
    <col min="7177" max="7177" width="8.42578125" style="821" customWidth="1"/>
    <col min="7178" max="7178" width="57.42578125" style="821" customWidth="1"/>
    <col min="7179" max="7179" width="18.7109375" style="821" bestFit="1" customWidth="1"/>
    <col min="7180" max="7180" width="17" style="821" customWidth="1"/>
    <col min="7181" max="7181" width="13.42578125" style="821" bestFit="1" customWidth="1"/>
    <col min="7182" max="7182" width="10.7109375" style="821" customWidth="1"/>
    <col min="7183" max="7184" width="11.140625" style="821" customWidth="1"/>
    <col min="7185" max="7185" width="18.85546875" style="821" customWidth="1"/>
    <col min="7186" max="7186" width="11.7109375" style="821" bestFit="1" customWidth="1"/>
    <col min="7187" max="7432" width="9.140625" style="821"/>
    <col min="7433" max="7433" width="8.42578125" style="821" customWidth="1"/>
    <col min="7434" max="7434" width="57.42578125" style="821" customWidth="1"/>
    <col min="7435" max="7435" width="18.7109375" style="821" bestFit="1" customWidth="1"/>
    <col min="7436" max="7436" width="17" style="821" customWidth="1"/>
    <col min="7437" max="7437" width="13.42578125" style="821" bestFit="1" customWidth="1"/>
    <col min="7438" max="7438" width="10.7109375" style="821" customWidth="1"/>
    <col min="7439" max="7440" width="11.140625" style="821" customWidth="1"/>
    <col min="7441" max="7441" width="18.85546875" style="821" customWidth="1"/>
    <col min="7442" max="7442" width="11.7109375" style="821" bestFit="1" customWidth="1"/>
    <col min="7443" max="7688" width="9.140625" style="821"/>
    <col min="7689" max="7689" width="8.42578125" style="821" customWidth="1"/>
    <col min="7690" max="7690" width="57.42578125" style="821" customWidth="1"/>
    <col min="7691" max="7691" width="18.7109375" style="821" bestFit="1" customWidth="1"/>
    <col min="7692" max="7692" width="17" style="821" customWidth="1"/>
    <col min="7693" max="7693" width="13.42578125" style="821" bestFit="1" customWidth="1"/>
    <col min="7694" max="7694" width="10.7109375" style="821" customWidth="1"/>
    <col min="7695" max="7696" width="11.140625" style="821" customWidth="1"/>
    <col min="7697" max="7697" width="18.85546875" style="821" customWidth="1"/>
    <col min="7698" max="7698" width="11.7109375" style="821" bestFit="1" customWidth="1"/>
    <col min="7699" max="7944" width="9.140625" style="821"/>
    <col min="7945" max="7945" width="8.42578125" style="821" customWidth="1"/>
    <col min="7946" max="7946" width="57.42578125" style="821" customWidth="1"/>
    <col min="7947" max="7947" width="18.7109375" style="821" bestFit="1" customWidth="1"/>
    <col min="7948" max="7948" width="17" style="821" customWidth="1"/>
    <col min="7949" max="7949" width="13.42578125" style="821" bestFit="1" customWidth="1"/>
    <col min="7950" max="7950" width="10.7109375" style="821" customWidth="1"/>
    <col min="7951" max="7952" width="11.140625" style="821" customWidth="1"/>
    <col min="7953" max="7953" width="18.85546875" style="821" customWidth="1"/>
    <col min="7954" max="7954" width="11.7109375" style="821" bestFit="1" customWidth="1"/>
    <col min="7955" max="8200" width="9.140625" style="821"/>
    <col min="8201" max="8201" width="8.42578125" style="821" customWidth="1"/>
    <col min="8202" max="8202" width="57.42578125" style="821" customWidth="1"/>
    <col min="8203" max="8203" width="18.7109375" style="821" bestFit="1" customWidth="1"/>
    <col min="8204" max="8204" width="17" style="821" customWidth="1"/>
    <col min="8205" max="8205" width="13.42578125" style="821" bestFit="1" customWidth="1"/>
    <col min="8206" max="8206" width="10.7109375" style="821" customWidth="1"/>
    <col min="8207" max="8208" width="11.140625" style="821" customWidth="1"/>
    <col min="8209" max="8209" width="18.85546875" style="821" customWidth="1"/>
    <col min="8210" max="8210" width="11.7109375" style="821" bestFit="1" customWidth="1"/>
    <col min="8211" max="8456" width="9.140625" style="821"/>
    <col min="8457" max="8457" width="8.42578125" style="821" customWidth="1"/>
    <col min="8458" max="8458" width="57.42578125" style="821" customWidth="1"/>
    <col min="8459" max="8459" width="18.7109375" style="821" bestFit="1" customWidth="1"/>
    <col min="8460" max="8460" width="17" style="821" customWidth="1"/>
    <col min="8461" max="8461" width="13.42578125" style="821" bestFit="1" customWidth="1"/>
    <col min="8462" max="8462" width="10.7109375" style="821" customWidth="1"/>
    <col min="8463" max="8464" width="11.140625" style="821" customWidth="1"/>
    <col min="8465" max="8465" width="18.85546875" style="821" customWidth="1"/>
    <col min="8466" max="8466" width="11.7109375" style="821" bestFit="1" customWidth="1"/>
    <col min="8467" max="8712" width="9.140625" style="821"/>
    <col min="8713" max="8713" width="8.42578125" style="821" customWidth="1"/>
    <col min="8714" max="8714" width="57.42578125" style="821" customWidth="1"/>
    <col min="8715" max="8715" width="18.7109375" style="821" bestFit="1" customWidth="1"/>
    <col min="8716" max="8716" width="17" style="821" customWidth="1"/>
    <col min="8717" max="8717" width="13.42578125" style="821" bestFit="1" customWidth="1"/>
    <col min="8718" max="8718" width="10.7109375" style="821" customWidth="1"/>
    <col min="8719" max="8720" width="11.140625" style="821" customWidth="1"/>
    <col min="8721" max="8721" width="18.85546875" style="821" customWidth="1"/>
    <col min="8722" max="8722" width="11.7109375" style="821" bestFit="1" customWidth="1"/>
    <col min="8723" max="8968" width="9.140625" style="821"/>
    <col min="8969" max="8969" width="8.42578125" style="821" customWidth="1"/>
    <col min="8970" max="8970" width="57.42578125" style="821" customWidth="1"/>
    <col min="8971" max="8971" width="18.7109375" style="821" bestFit="1" customWidth="1"/>
    <col min="8972" max="8972" width="17" style="821" customWidth="1"/>
    <col min="8973" max="8973" width="13.42578125" style="821" bestFit="1" customWidth="1"/>
    <col min="8974" max="8974" width="10.7109375" style="821" customWidth="1"/>
    <col min="8975" max="8976" width="11.140625" style="821" customWidth="1"/>
    <col min="8977" max="8977" width="18.85546875" style="821" customWidth="1"/>
    <col min="8978" max="8978" width="11.7109375" style="821" bestFit="1" customWidth="1"/>
    <col min="8979" max="9224" width="9.140625" style="821"/>
    <col min="9225" max="9225" width="8.42578125" style="821" customWidth="1"/>
    <col min="9226" max="9226" width="57.42578125" style="821" customWidth="1"/>
    <col min="9227" max="9227" width="18.7109375" style="821" bestFit="1" customWidth="1"/>
    <col min="9228" max="9228" width="17" style="821" customWidth="1"/>
    <col min="9229" max="9229" width="13.42578125" style="821" bestFit="1" customWidth="1"/>
    <col min="9230" max="9230" width="10.7109375" style="821" customWidth="1"/>
    <col min="9231" max="9232" width="11.140625" style="821" customWidth="1"/>
    <col min="9233" max="9233" width="18.85546875" style="821" customWidth="1"/>
    <col min="9234" max="9234" width="11.7109375" style="821" bestFit="1" customWidth="1"/>
    <col min="9235" max="9480" width="9.140625" style="821"/>
    <col min="9481" max="9481" width="8.42578125" style="821" customWidth="1"/>
    <col min="9482" max="9482" width="57.42578125" style="821" customWidth="1"/>
    <col min="9483" max="9483" width="18.7109375" style="821" bestFit="1" customWidth="1"/>
    <col min="9484" max="9484" width="17" style="821" customWidth="1"/>
    <col min="9485" max="9485" width="13.42578125" style="821" bestFit="1" customWidth="1"/>
    <col min="9486" max="9486" width="10.7109375" style="821" customWidth="1"/>
    <col min="9487" max="9488" width="11.140625" style="821" customWidth="1"/>
    <col min="9489" max="9489" width="18.85546875" style="821" customWidth="1"/>
    <col min="9490" max="9490" width="11.7109375" style="821" bestFit="1" customWidth="1"/>
    <col min="9491" max="9736" width="9.140625" style="821"/>
    <col min="9737" max="9737" width="8.42578125" style="821" customWidth="1"/>
    <col min="9738" max="9738" width="57.42578125" style="821" customWidth="1"/>
    <col min="9739" max="9739" width="18.7109375" style="821" bestFit="1" customWidth="1"/>
    <col min="9740" max="9740" width="17" style="821" customWidth="1"/>
    <col min="9741" max="9741" width="13.42578125" style="821" bestFit="1" customWidth="1"/>
    <col min="9742" max="9742" width="10.7109375" style="821" customWidth="1"/>
    <col min="9743" max="9744" width="11.140625" style="821" customWidth="1"/>
    <col min="9745" max="9745" width="18.85546875" style="821" customWidth="1"/>
    <col min="9746" max="9746" width="11.7109375" style="821" bestFit="1" customWidth="1"/>
    <col min="9747" max="9992" width="9.140625" style="821"/>
    <col min="9993" max="9993" width="8.42578125" style="821" customWidth="1"/>
    <col min="9994" max="9994" width="57.42578125" style="821" customWidth="1"/>
    <col min="9995" max="9995" width="18.7109375" style="821" bestFit="1" customWidth="1"/>
    <col min="9996" max="9996" width="17" style="821" customWidth="1"/>
    <col min="9997" max="9997" width="13.42578125" style="821" bestFit="1" customWidth="1"/>
    <col min="9998" max="9998" width="10.7109375" style="821" customWidth="1"/>
    <col min="9999" max="10000" width="11.140625" style="821" customWidth="1"/>
    <col min="10001" max="10001" width="18.85546875" style="821" customWidth="1"/>
    <col min="10002" max="10002" width="11.7109375" style="821" bestFit="1" customWidth="1"/>
    <col min="10003" max="10248" width="9.140625" style="821"/>
    <col min="10249" max="10249" width="8.42578125" style="821" customWidth="1"/>
    <col min="10250" max="10250" width="57.42578125" style="821" customWidth="1"/>
    <col min="10251" max="10251" width="18.7109375" style="821" bestFit="1" customWidth="1"/>
    <col min="10252" max="10252" width="17" style="821" customWidth="1"/>
    <col min="10253" max="10253" width="13.42578125" style="821" bestFit="1" customWidth="1"/>
    <col min="10254" max="10254" width="10.7109375" style="821" customWidth="1"/>
    <col min="10255" max="10256" width="11.140625" style="821" customWidth="1"/>
    <col min="10257" max="10257" width="18.85546875" style="821" customWidth="1"/>
    <col min="10258" max="10258" width="11.7109375" style="821" bestFit="1" customWidth="1"/>
    <col min="10259" max="10504" width="9.140625" style="821"/>
    <col min="10505" max="10505" width="8.42578125" style="821" customWidth="1"/>
    <col min="10506" max="10506" width="57.42578125" style="821" customWidth="1"/>
    <col min="10507" max="10507" width="18.7109375" style="821" bestFit="1" customWidth="1"/>
    <col min="10508" max="10508" width="17" style="821" customWidth="1"/>
    <col min="10509" max="10509" width="13.42578125" style="821" bestFit="1" customWidth="1"/>
    <col min="10510" max="10510" width="10.7109375" style="821" customWidth="1"/>
    <col min="10511" max="10512" width="11.140625" style="821" customWidth="1"/>
    <col min="10513" max="10513" width="18.85546875" style="821" customWidth="1"/>
    <col min="10514" max="10514" width="11.7109375" style="821" bestFit="1" customWidth="1"/>
    <col min="10515" max="10760" width="9.140625" style="821"/>
    <col min="10761" max="10761" width="8.42578125" style="821" customWidth="1"/>
    <col min="10762" max="10762" width="57.42578125" style="821" customWidth="1"/>
    <col min="10763" max="10763" width="18.7109375" style="821" bestFit="1" customWidth="1"/>
    <col min="10764" max="10764" width="17" style="821" customWidth="1"/>
    <col min="10765" max="10765" width="13.42578125" style="821" bestFit="1" customWidth="1"/>
    <col min="10766" max="10766" width="10.7109375" style="821" customWidth="1"/>
    <col min="10767" max="10768" width="11.140625" style="821" customWidth="1"/>
    <col min="10769" max="10769" width="18.85546875" style="821" customWidth="1"/>
    <col min="10770" max="10770" width="11.7109375" style="821" bestFit="1" customWidth="1"/>
    <col min="10771" max="11016" width="9.140625" style="821"/>
    <col min="11017" max="11017" width="8.42578125" style="821" customWidth="1"/>
    <col min="11018" max="11018" width="57.42578125" style="821" customWidth="1"/>
    <col min="11019" max="11019" width="18.7109375" style="821" bestFit="1" customWidth="1"/>
    <col min="11020" max="11020" width="17" style="821" customWidth="1"/>
    <col min="11021" max="11021" width="13.42578125" style="821" bestFit="1" customWidth="1"/>
    <col min="11022" max="11022" width="10.7109375" style="821" customWidth="1"/>
    <col min="11023" max="11024" width="11.140625" style="821" customWidth="1"/>
    <col min="11025" max="11025" width="18.85546875" style="821" customWidth="1"/>
    <col min="11026" max="11026" width="11.7109375" style="821" bestFit="1" customWidth="1"/>
    <col min="11027" max="11272" width="9.140625" style="821"/>
    <col min="11273" max="11273" width="8.42578125" style="821" customWidth="1"/>
    <col min="11274" max="11274" width="57.42578125" style="821" customWidth="1"/>
    <col min="11275" max="11275" width="18.7109375" style="821" bestFit="1" customWidth="1"/>
    <col min="11276" max="11276" width="17" style="821" customWidth="1"/>
    <col min="11277" max="11277" width="13.42578125" style="821" bestFit="1" customWidth="1"/>
    <col min="11278" max="11278" width="10.7109375" style="821" customWidth="1"/>
    <col min="11279" max="11280" width="11.140625" style="821" customWidth="1"/>
    <col min="11281" max="11281" width="18.85546875" style="821" customWidth="1"/>
    <col min="11282" max="11282" width="11.7109375" style="821" bestFit="1" customWidth="1"/>
    <col min="11283" max="11528" width="9.140625" style="821"/>
    <col min="11529" max="11529" width="8.42578125" style="821" customWidth="1"/>
    <col min="11530" max="11530" width="57.42578125" style="821" customWidth="1"/>
    <col min="11531" max="11531" width="18.7109375" style="821" bestFit="1" customWidth="1"/>
    <col min="11532" max="11532" width="17" style="821" customWidth="1"/>
    <col min="11533" max="11533" width="13.42578125" style="821" bestFit="1" customWidth="1"/>
    <col min="11534" max="11534" width="10.7109375" style="821" customWidth="1"/>
    <col min="11535" max="11536" width="11.140625" style="821" customWidth="1"/>
    <col min="11537" max="11537" width="18.85546875" style="821" customWidth="1"/>
    <col min="11538" max="11538" width="11.7109375" style="821" bestFit="1" customWidth="1"/>
    <col min="11539" max="11784" width="9.140625" style="821"/>
    <col min="11785" max="11785" width="8.42578125" style="821" customWidth="1"/>
    <col min="11786" max="11786" width="57.42578125" style="821" customWidth="1"/>
    <col min="11787" max="11787" width="18.7109375" style="821" bestFit="1" customWidth="1"/>
    <col min="11788" max="11788" width="17" style="821" customWidth="1"/>
    <col min="11789" max="11789" width="13.42578125" style="821" bestFit="1" customWidth="1"/>
    <col min="11790" max="11790" width="10.7109375" style="821" customWidth="1"/>
    <col min="11791" max="11792" width="11.140625" style="821" customWidth="1"/>
    <col min="11793" max="11793" width="18.85546875" style="821" customWidth="1"/>
    <col min="11794" max="11794" width="11.7109375" style="821" bestFit="1" customWidth="1"/>
    <col min="11795" max="12040" width="9.140625" style="821"/>
    <col min="12041" max="12041" width="8.42578125" style="821" customWidth="1"/>
    <col min="12042" max="12042" width="57.42578125" style="821" customWidth="1"/>
    <col min="12043" max="12043" width="18.7109375" style="821" bestFit="1" customWidth="1"/>
    <col min="12044" max="12044" width="17" style="821" customWidth="1"/>
    <col min="12045" max="12045" width="13.42578125" style="821" bestFit="1" customWidth="1"/>
    <col min="12046" max="12046" width="10.7109375" style="821" customWidth="1"/>
    <col min="12047" max="12048" width="11.140625" style="821" customWidth="1"/>
    <col min="12049" max="12049" width="18.85546875" style="821" customWidth="1"/>
    <col min="12050" max="12050" width="11.7109375" style="821" bestFit="1" customWidth="1"/>
    <col min="12051" max="12296" width="9.140625" style="821"/>
    <col min="12297" max="12297" width="8.42578125" style="821" customWidth="1"/>
    <col min="12298" max="12298" width="57.42578125" style="821" customWidth="1"/>
    <col min="12299" max="12299" width="18.7109375" style="821" bestFit="1" customWidth="1"/>
    <col min="12300" max="12300" width="17" style="821" customWidth="1"/>
    <col min="12301" max="12301" width="13.42578125" style="821" bestFit="1" customWidth="1"/>
    <col min="12302" max="12302" width="10.7109375" style="821" customWidth="1"/>
    <col min="12303" max="12304" width="11.140625" style="821" customWidth="1"/>
    <col min="12305" max="12305" width="18.85546875" style="821" customWidth="1"/>
    <col min="12306" max="12306" width="11.7109375" style="821" bestFit="1" customWidth="1"/>
    <col min="12307" max="12552" width="9.140625" style="821"/>
    <col min="12553" max="12553" width="8.42578125" style="821" customWidth="1"/>
    <col min="12554" max="12554" width="57.42578125" style="821" customWidth="1"/>
    <col min="12555" max="12555" width="18.7109375" style="821" bestFit="1" customWidth="1"/>
    <col min="12556" max="12556" width="17" style="821" customWidth="1"/>
    <col min="12557" max="12557" width="13.42578125" style="821" bestFit="1" customWidth="1"/>
    <col min="12558" max="12558" width="10.7109375" style="821" customWidth="1"/>
    <col min="12559" max="12560" width="11.140625" style="821" customWidth="1"/>
    <col min="12561" max="12561" width="18.85546875" style="821" customWidth="1"/>
    <col min="12562" max="12562" width="11.7109375" style="821" bestFit="1" customWidth="1"/>
    <col min="12563" max="12808" width="9.140625" style="821"/>
    <col min="12809" max="12809" width="8.42578125" style="821" customWidth="1"/>
    <col min="12810" max="12810" width="57.42578125" style="821" customWidth="1"/>
    <col min="12811" max="12811" width="18.7109375" style="821" bestFit="1" customWidth="1"/>
    <col min="12812" max="12812" width="17" style="821" customWidth="1"/>
    <col min="12813" max="12813" width="13.42578125" style="821" bestFit="1" customWidth="1"/>
    <col min="12814" max="12814" width="10.7109375" style="821" customWidth="1"/>
    <col min="12815" max="12816" width="11.140625" style="821" customWidth="1"/>
    <col min="12817" max="12817" width="18.85546875" style="821" customWidth="1"/>
    <col min="12818" max="12818" width="11.7109375" style="821" bestFit="1" customWidth="1"/>
    <col min="12819" max="13064" width="9.140625" style="821"/>
    <col min="13065" max="13065" width="8.42578125" style="821" customWidth="1"/>
    <col min="13066" max="13066" width="57.42578125" style="821" customWidth="1"/>
    <col min="13067" max="13067" width="18.7109375" style="821" bestFit="1" customWidth="1"/>
    <col min="13068" max="13068" width="17" style="821" customWidth="1"/>
    <col min="13069" max="13069" width="13.42578125" style="821" bestFit="1" customWidth="1"/>
    <col min="13070" max="13070" width="10.7109375" style="821" customWidth="1"/>
    <col min="13071" max="13072" width="11.140625" style="821" customWidth="1"/>
    <col min="13073" max="13073" width="18.85546875" style="821" customWidth="1"/>
    <col min="13074" max="13074" width="11.7109375" style="821" bestFit="1" customWidth="1"/>
    <col min="13075" max="13320" width="9.140625" style="821"/>
    <col min="13321" max="13321" width="8.42578125" style="821" customWidth="1"/>
    <col min="13322" max="13322" width="57.42578125" style="821" customWidth="1"/>
    <col min="13323" max="13323" width="18.7109375" style="821" bestFit="1" customWidth="1"/>
    <col min="13324" max="13324" width="17" style="821" customWidth="1"/>
    <col min="13325" max="13325" width="13.42578125" style="821" bestFit="1" customWidth="1"/>
    <col min="13326" max="13326" width="10.7109375" style="821" customWidth="1"/>
    <col min="13327" max="13328" width="11.140625" style="821" customWidth="1"/>
    <col min="13329" max="13329" width="18.85546875" style="821" customWidth="1"/>
    <col min="13330" max="13330" width="11.7109375" style="821" bestFit="1" customWidth="1"/>
    <col min="13331" max="13576" width="9.140625" style="821"/>
    <col min="13577" max="13577" width="8.42578125" style="821" customWidth="1"/>
    <col min="13578" max="13578" width="57.42578125" style="821" customWidth="1"/>
    <col min="13579" max="13579" width="18.7109375" style="821" bestFit="1" customWidth="1"/>
    <col min="13580" max="13580" width="17" style="821" customWidth="1"/>
    <col min="13581" max="13581" width="13.42578125" style="821" bestFit="1" customWidth="1"/>
    <col min="13582" max="13582" width="10.7109375" style="821" customWidth="1"/>
    <col min="13583" max="13584" width="11.140625" style="821" customWidth="1"/>
    <col min="13585" max="13585" width="18.85546875" style="821" customWidth="1"/>
    <col min="13586" max="13586" width="11.7109375" style="821" bestFit="1" customWidth="1"/>
    <col min="13587" max="13832" width="9.140625" style="821"/>
    <col min="13833" max="13833" width="8.42578125" style="821" customWidth="1"/>
    <col min="13834" max="13834" width="57.42578125" style="821" customWidth="1"/>
    <col min="13835" max="13835" width="18.7109375" style="821" bestFit="1" customWidth="1"/>
    <col min="13836" max="13836" width="17" style="821" customWidth="1"/>
    <col min="13837" max="13837" width="13.42578125" style="821" bestFit="1" customWidth="1"/>
    <col min="13838" max="13838" width="10.7109375" style="821" customWidth="1"/>
    <col min="13839" max="13840" width="11.140625" style="821" customWidth="1"/>
    <col min="13841" max="13841" width="18.85546875" style="821" customWidth="1"/>
    <col min="13842" max="13842" width="11.7109375" style="821" bestFit="1" customWidth="1"/>
    <col min="13843" max="14088" width="9.140625" style="821"/>
    <col min="14089" max="14089" width="8.42578125" style="821" customWidth="1"/>
    <col min="14090" max="14090" width="57.42578125" style="821" customWidth="1"/>
    <col min="14091" max="14091" width="18.7109375" style="821" bestFit="1" customWidth="1"/>
    <col min="14092" max="14092" width="17" style="821" customWidth="1"/>
    <col min="14093" max="14093" width="13.42578125" style="821" bestFit="1" customWidth="1"/>
    <col min="14094" max="14094" width="10.7109375" style="821" customWidth="1"/>
    <col min="14095" max="14096" width="11.140625" style="821" customWidth="1"/>
    <col min="14097" max="14097" width="18.85546875" style="821" customWidth="1"/>
    <col min="14098" max="14098" width="11.7109375" style="821" bestFit="1" customWidth="1"/>
    <col min="14099" max="14344" width="9.140625" style="821"/>
    <col min="14345" max="14345" width="8.42578125" style="821" customWidth="1"/>
    <col min="14346" max="14346" width="57.42578125" style="821" customWidth="1"/>
    <col min="14347" max="14347" width="18.7109375" style="821" bestFit="1" customWidth="1"/>
    <col min="14348" max="14348" width="17" style="821" customWidth="1"/>
    <col min="14349" max="14349" width="13.42578125" style="821" bestFit="1" customWidth="1"/>
    <col min="14350" max="14350" width="10.7109375" style="821" customWidth="1"/>
    <col min="14351" max="14352" width="11.140625" style="821" customWidth="1"/>
    <col min="14353" max="14353" width="18.85546875" style="821" customWidth="1"/>
    <col min="14354" max="14354" width="11.7109375" style="821" bestFit="1" customWidth="1"/>
    <col min="14355" max="14600" width="9.140625" style="821"/>
    <col min="14601" max="14601" width="8.42578125" style="821" customWidth="1"/>
    <col min="14602" max="14602" width="57.42578125" style="821" customWidth="1"/>
    <col min="14603" max="14603" width="18.7109375" style="821" bestFit="1" customWidth="1"/>
    <col min="14604" max="14604" width="17" style="821" customWidth="1"/>
    <col min="14605" max="14605" width="13.42578125" style="821" bestFit="1" customWidth="1"/>
    <col min="14606" max="14606" width="10.7109375" style="821" customWidth="1"/>
    <col min="14607" max="14608" width="11.140625" style="821" customWidth="1"/>
    <col min="14609" max="14609" width="18.85546875" style="821" customWidth="1"/>
    <col min="14610" max="14610" width="11.7109375" style="821" bestFit="1" customWidth="1"/>
    <col min="14611" max="14856" width="9.140625" style="821"/>
    <col min="14857" max="14857" width="8.42578125" style="821" customWidth="1"/>
    <col min="14858" max="14858" width="57.42578125" style="821" customWidth="1"/>
    <col min="14859" max="14859" width="18.7109375" style="821" bestFit="1" customWidth="1"/>
    <col min="14860" max="14860" width="17" style="821" customWidth="1"/>
    <col min="14861" max="14861" width="13.42578125" style="821" bestFit="1" customWidth="1"/>
    <col min="14862" max="14862" width="10.7109375" style="821" customWidth="1"/>
    <col min="14863" max="14864" width="11.140625" style="821" customWidth="1"/>
    <col min="14865" max="14865" width="18.85546875" style="821" customWidth="1"/>
    <col min="14866" max="14866" width="11.7109375" style="821" bestFit="1" customWidth="1"/>
    <col min="14867" max="15112" width="9.140625" style="821"/>
    <col min="15113" max="15113" width="8.42578125" style="821" customWidth="1"/>
    <col min="15114" max="15114" width="57.42578125" style="821" customWidth="1"/>
    <col min="15115" max="15115" width="18.7109375" style="821" bestFit="1" customWidth="1"/>
    <col min="15116" max="15116" width="17" style="821" customWidth="1"/>
    <col min="15117" max="15117" width="13.42578125" style="821" bestFit="1" customWidth="1"/>
    <col min="15118" max="15118" width="10.7109375" style="821" customWidth="1"/>
    <col min="15119" max="15120" width="11.140625" style="821" customWidth="1"/>
    <col min="15121" max="15121" width="18.85546875" style="821" customWidth="1"/>
    <col min="15122" max="15122" width="11.7109375" style="821" bestFit="1" customWidth="1"/>
    <col min="15123" max="15368" width="9.140625" style="821"/>
    <col min="15369" max="15369" width="8.42578125" style="821" customWidth="1"/>
    <col min="15370" max="15370" width="57.42578125" style="821" customWidth="1"/>
    <col min="15371" max="15371" width="18.7109375" style="821" bestFit="1" customWidth="1"/>
    <col min="15372" max="15372" width="17" style="821" customWidth="1"/>
    <col min="15373" max="15373" width="13.42578125" style="821" bestFit="1" customWidth="1"/>
    <col min="15374" max="15374" width="10.7109375" style="821" customWidth="1"/>
    <col min="15375" max="15376" width="11.140625" style="821" customWidth="1"/>
    <col min="15377" max="15377" width="18.85546875" style="821" customWidth="1"/>
    <col min="15378" max="15378" width="11.7109375" style="821" bestFit="1" customWidth="1"/>
    <col min="15379" max="15624" width="9.140625" style="821"/>
    <col min="15625" max="15625" width="8.42578125" style="821" customWidth="1"/>
    <col min="15626" max="15626" width="57.42578125" style="821" customWidth="1"/>
    <col min="15627" max="15627" width="18.7109375" style="821" bestFit="1" customWidth="1"/>
    <col min="15628" max="15628" width="17" style="821" customWidth="1"/>
    <col min="15629" max="15629" width="13.42578125" style="821" bestFit="1" customWidth="1"/>
    <col min="15630" max="15630" width="10.7109375" style="821" customWidth="1"/>
    <col min="15631" max="15632" width="11.140625" style="821" customWidth="1"/>
    <col min="15633" max="15633" width="18.85546875" style="821" customWidth="1"/>
    <col min="15634" max="15634" width="11.7109375" style="821" bestFit="1" customWidth="1"/>
    <col min="15635" max="15880" width="9.140625" style="821"/>
    <col min="15881" max="15881" width="8.42578125" style="821" customWidth="1"/>
    <col min="15882" max="15882" width="57.42578125" style="821" customWidth="1"/>
    <col min="15883" max="15883" width="18.7109375" style="821" bestFit="1" customWidth="1"/>
    <col min="15884" max="15884" width="17" style="821" customWidth="1"/>
    <col min="15885" max="15885" width="13.42578125" style="821" bestFit="1" customWidth="1"/>
    <col min="15886" max="15886" width="10.7109375" style="821" customWidth="1"/>
    <col min="15887" max="15888" width="11.140625" style="821" customWidth="1"/>
    <col min="15889" max="15889" width="18.85546875" style="821" customWidth="1"/>
    <col min="15890" max="15890" width="11.7109375" style="821" bestFit="1" customWidth="1"/>
    <col min="15891" max="16136" width="9.140625" style="821"/>
    <col min="16137" max="16137" width="8.42578125" style="821" customWidth="1"/>
    <col min="16138" max="16138" width="57.42578125" style="821" customWidth="1"/>
    <col min="16139" max="16139" width="18.7109375" style="821" bestFit="1" customWidth="1"/>
    <col min="16140" max="16140" width="17" style="821" customWidth="1"/>
    <col min="16141" max="16141" width="13.42578125" style="821" bestFit="1" customWidth="1"/>
    <col min="16142" max="16142" width="10.7109375" style="821" customWidth="1"/>
    <col min="16143" max="16144" width="11.140625" style="821" customWidth="1"/>
    <col min="16145" max="16145" width="18.85546875" style="821" customWidth="1"/>
    <col min="16146" max="16146" width="11.7109375" style="821" bestFit="1" customWidth="1"/>
    <col min="16147" max="16384" width="9.140625" style="821"/>
  </cols>
  <sheetData>
    <row r="1" spans="1:29" ht="45.6" customHeight="1">
      <c r="A1" s="819" t="s">
        <v>590</v>
      </c>
      <c r="B1" s="819"/>
      <c r="C1" s="820"/>
      <c r="D1" s="820"/>
      <c r="E1" s="820"/>
      <c r="F1" s="820"/>
      <c r="G1" s="820"/>
      <c r="H1" s="820"/>
      <c r="I1" s="820"/>
      <c r="J1" s="820"/>
      <c r="K1" s="820"/>
      <c r="L1" s="819"/>
      <c r="M1" s="819"/>
      <c r="N1" s="819"/>
      <c r="O1" s="819"/>
      <c r="P1" s="819"/>
      <c r="Q1" s="819"/>
      <c r="R1" s="819"/>
      <c r="S1" s="819"/>
      <c r="T1" s="819"/>
      <c r="U1" s="820"/>
      <c r="V1" s="820"/>
      <c r="W1" s="820"/>
      <c r="X1" s="820"/>
      <c r="Y1" s="820"/>
      <c r="Z1" s="820"/>
      <c r="AA1" s="820"/>
      <c r="AB1" s="820"/>
      <c r="AC1" s="820"/>
    </row>
    <row r="2" spans="1:29">
      <c r="A2" s="822"/>
      <c r="B2" s="823"/>
      <c r="C2" s="824"/>
      <c r="D2" s="824"/>
      <c r="E2" s="824"/>
      <c r="F2" s="824"/>
      <c r="G2" s="824"/>
      <c r="H2" s="824"/>
      <c r="I2" s="824"/>
      <c r="J2" s="824"/>
      <c r="K2" s="825"/>
      <c r="L2" s="824"/>
      <c r="M2" s="824"/>
      <c r="N2" s="824"/>
      <c r="O2" s="824"/>
      <c r="P2" s="824"/>
      <c r="Q2" s="824"/>
      <c r="R2" s="824"/>
      <c r="S2" s="824"/>
      <c r="T2" s="825"/>
      <c r="U2" s="824"/>
      <c r="V2" s="824"/>
      <c r="W2" s="824"/>
      <c r="X2" s="824"/>
      <c r="Y2" s="824"/>
      <c r="Z2" s="824"/>
      <c r="AA2" s="824"/>
      <c r="AB2" s="824"/>
      <c r="AC2" s="825"/>
    </row>
    <row r="3" spans="1:29" s="828" customFormat="1">
      <c r="A3" s="826" t="s">
        <v>7</v>
      </c>
      <c r="B3" s="827"/>
      <c r="C3" s="1056"/>
      <c r="D3" s="1056"/>
      <c r="E3" s="1056"/>
      <c r="F3" s="1056"/>
      <c r="G3" s="1056"/>
      <c r="H3" s="1056"/>
      <c r="I3" s="1056"/>
      <c r="J3" s="1056"/>
      <c r="K3" s="1056"/>
      <c r="L3" s="1057" t="s">
        <v>8</v>
      </c>
      <c r="M3" s="1056"/>
      <c r="N3" s="1056"/>
      <c r="O3" s="1056"/>
      <c r="P3" s="1056"/>
      <c r="Q3" s="1056"/>
      <c r="R3" s="1056"/>
      <c r="S3" s="1056"/>
      <c r="T3" s="1056"/>
      <c r="U3" s="1056"/>
      <c r="V3" s="1056"/>
      <c r="W3" s="1056"/>
      <c r="X3" s="1056"/>
      <c r="Y3" s="1056"/>
      <c r="Z3" s="1056"/>
      <c r="AA3" s="1056"/>
      <c r="AB3" s="1056"/>
      <c r="AC3" s="1056"/>
    </row>
    <row r="4" spans="1:29" s="828" customFormat="1">
      <c r="A4" s="829" t="s">
        <v>10</v>
      </c>
      <c r="B4" s="830" t="s">
        <v>11</v>
      </c>
      <c r="C4" s="1084" t="s">
        <v>429</v>
      </c>
      <c r="D4" s="1085"/>
      <c r="E4" s="1085"/>
      <c r="F4" s="1085"/>
      <c r="G4" s="1085"/>
      <c r="H4" s="1085"/>
      <c r="I4" s="1085"/>
      <c r="J4" s="1085"/>
      <c r="K4" s="1085"/>
      <c r="L4" s="1082" t="s">
        <v>428</v>
      </c>
      <c r="M4" s="1082"/>
      <c r="N4" s="1082"/>
      <c r="O4" s="1082"/>
      <c r="P4" s="1082"/>
      <c r="Q4" s="1082"/>
      <c r="R4" s="1082"/>
      <c r="S4" s="1082"/>
      <c r="T4" s="1082"/>
      <c r="U4" s="1083" t="s">
        <v>428</v>
      </c>
      <c r="V4" s="1083"/>
      <c r="W4" s="1083"/>
      <c r="X4" s="1083"/>
      <c r="Y4" s="1083"/>
      <c r="Z4" s="1083"/>
      <c r="AA4" s="1083"/>
      <c r="AB4" s="1083"/>
      <c r="AC4" s="1083"/>
    </row>
    <row r="5" spans="1:29" s="828" customFormat="1" ht="18.600000000000001" customHeight="1">
      <c r="A5" s="829" t="s">
        <v>12</v>
      </c>
      <c r="B5" s="830"/>
      <c r="C5" s="1079" t="s">
        <v>430</v>
      </c>
      <c r="D5" s="1079"/>
      <c r="E5" s="1079"/>
      <c r="F5" s="1079"/>
      <c r="G5" s="1079" t="s">
        <v>431</v>
      </c>
      <c r="H5" s="1079"/>
      <c r="I5" s="1079"/>
      <c r="J5" s="1079"/>
      <c r="K5" s="1080" t="s">
        <v>432</v>
      </c>
      <c r="L5" s="1079" t="s">
        <v>430</v>
      </c>
      <c r="M5" s="1079"/>
      <c r="N5" s="1079"/>
      <c r="O5" s="1079"/>
      <c r="P5" s="1079" t="s">
        <v>431</v>
      </c>
      <c r="Q5" s="1079"/>
      <c r="R5" s="1079"/>
      <c r="S5" s="1079"/>
      <c r="T5" s="1080" t="s">
        <v>432</v>
      </c>
      <c r="U5" s="1079" t="s">
        <v>430</v>
      </c>
      <c r="V5" s="1079"/>
      <c r="W5" s="1079"/>
      <c r="X5" s="1079"/>
      <c r="Y5" s="1079" t="s">
        <v>431</v>
      </c>
      <c r="Z5" s="1079"/>
      <c r="AA5" s="1079"/>
      <c r="AB5" s="1079"/>
      <c r="AC5" s="1080" t="s">
        <v>432</v>
      </c>
    </row>
    <row r="6" spans="1:29" s="835" customFormat="1" ht="39" customHeight="1">
      <c r="A6" s="831"/>
      <c r="B6" s="832"/>
      <c r="C6" s="833" t="s">
        <v>537</v>
      </c>
      <c r="D6" s="833" t="s">
        <v>538</v>
      </c>
      <c r="E6" s="833" t="s">
        <v>539</v>
      </c>
      <c r="F6" s="834" t="s">
        <v>433</v>
      </c>
      <c r="G6" s="833" t="s">
        <v>537</v>
      </c>
      <c r="H6" s="833" t="s">
        <v>538</v>
      </c>
      <c r="I6" s="833" t="s">
        <v>539</v>
      </c>
      <c r="J6" s="834" t="s">
        <v>434</v>
      </c>
      <c r="K6" s="1081"/>
      <c r="L6" s="833" t="s">
        <v>537</v>
      </c>
      <c r="M6" s="833" t="s">
        <v>538</v>
      </c>
      <c r="N6" s="833" t="s">
        <v>539</v>
      </c>
      <c r="O6" s="834" t="s">
        <v>433</v>
      </c>
      <c r="P6" s="833" t="s">
        <v>537</v>
      </c>
      <c r="Q6" s="833" t="s">
        <v>538</v>
      </c>
      <c r="R6" s="833" t="s">
        <v>539</v>
      </c>
      <c r="S6" s="834" t="s">
        <v>434</v>
      </c>
      <c r="T6" s="1081"/>
      <c r="U6" s="833" t="s">
        <v>537</v>
      </c>
      <c r="V6" s="833" t="s">
        <v>538</v>
      </c>
      <c r="W6" s="833" t="s">
        <v>539</v>
      </c>
      <c r="X6" s="834" t="s">
        <v>433</v>
      </c>
      <c r="Y6" s="833" t="s">
        <v>537</v>
      </c>
      <c r="Z6" s="833" t="s">
        <v>538</v>
      </c>
      <c r="AA6" s="833" t="s">
        <v>539</v>
      </c>
      <c r="AB6" s="834" t="s">
        <v>434</v>
      </c>
      <c r="AC6" s="1081"/>
    </row>
    <row r="7" spans="1:29">
      <c r="A7" s="836" t="s">
        <v>218</v>
      </c>
      <c r="B7" s="837"/>
      <c r="C7" s="840">
        <f t="shared" ref="C7:C38" si="0">+L7+U7</f>
        <v>0</v>
      </c>
      <c r="D7" s="838">
        <f t="shared" ref="D7:D38" si="1">+M7+V7</f>
        <v>0</v>
      </c>
      <c r="E7" s="838">
        <f t="shared" ref="E7:E38" si="2">+N7+W7</f>
        <v>0</v>
      </c>
      <c r="F7" s="838">
        <f t="shared" ref="F7:F38" si="3">+O7+X7</f>
        <v>0</v>
      </c>
      <c r="G7" s="838">
        <f t="shared" ref="G7:G38" si="4">+P7+Y7</f>
        <v>0</v>
      </c>
      <c r="H7" s="838">
        <f t="shared" ref="H7:H38" si="5">+Q7+Z7</f>
        <v>0</v>
      </c>
      <c r="I7" s="838">
        <f t="shared" ref="I7:I38" si="6">+R7+AA7</f>
        <v>0</v>
      </c>
      <c r="J7" s="838">
        <f t="shared" ref="J7:J38" si="7">+S7+AB7</f>
        <v>0</v>
      </c>
      <c r="K7" s="838">
        <f t="shared" ref="K7:K38" si="8">+T7+AC7</f>
        <v>0</v>
      </c>
      <c r="L7" s="838">
        <f>+L8++L125+L128+L131</f>
        <v>0</v>
      </c>
      <c r="M7" s="838">
        <f>+M8++M125+M128+M131</f>
        <v>0</v>
      </c>
      <c r="N7" s="838">
        <f>+N8++N125+N128+N131</f>
        <v>0</v>
      </c>
      <c r="O7" s="839">
        <f t="shared" ref="O7:O40" si="9">SUM(L7:N7)</f>
        <v>0</v>
      </c>
      <c r="P7" s="838">
        <f>+P8++P125+P128+P131</f>
        <v>0</v>
      </c>
      <c r="Q7" s="838">
        <f>+Q8++Q125+Q128+Q131</f>
        <v>0</v>
      </c>
      <c r="R7" s="838">
        <f>+R8++R125+R128+R131</f>
        <v>0</v>
      </c>
      <c r="S7" s="839">
        <f t="shared" ref="S7:S13" si="10">SUM(P7:R7)</f>
        <v>0</v>
      </c>
      <c r="T7" s="838">
        <f>+S7-O7</f>
        <v>0</v>
      </c>
      <c r="U7" s="838">
        <f>+U8++U125+U128+U131</f>
        <v>0</v>
      </c>
      <c r="V7" s="838">
        <f>+V8++V125+V128+V131</f>
        <v>0</v>
      </c>
      <c r="W7" s="838">
        <f>+W8++W125+W128+W131</f>
        <v>0</v>
      </c>
      <c r="X7" s="839">
        <f t="shared" ref="X7:X13" si="11">SUM(U7:W7)</f>
        <v>0</v>
      </c>
      <c r="Y7" s="838">
        <f>+Y8++Y125+Y128+Y131</f>
        <v>0</v>
      </c>
      <c r="Z7" s="838">
        <f>+Z8++Z125+Z128+Z131</f>
        <v>0</v>
      </c>
      <c r="AA7" s="838">
        <f>+AA8++AA125+AA128+AA131</f>
        <v>0</v>
      </c>
      <c r="AB7" s="839">
        <f t="shared" ref="AB7:AB13" si="12">SUM(Y7:AA7)</f>
        <v>0</v>
      </c>
      <c r="AC7" s="838">
        <f>+AB7-X7</f>
        <v>0</v>
      </c>
    </row>
    <row r="8" spans="1:29" s="828" customFormat="1">
      <c r="A8" s="841">
        <v>1</v>
      </c>
      <c r="B8" s="841" t="s">
        <v>261</v>
      </c>
      <c r="C8" s="840">
        <f t="shared" si="0"/>
        <v>0</v>
      </c>
      <c r="D8" s="838">
        <f t="shared" si="1"/>
        <v>0</v>
      </c>
      <c r="E8" s="838">
        <f t="shared" si="2"/>
        <v>0</v>
      </c>
      <c r="F8" s="838">
        <f t="shared" si="3"/>
        <v>0</v>
      </c>
      <c r="G8" s="838">
        <f t="shared" si="4"/>
        <v>0</v>
      </c>
      <c r="H8" s="838">
        <f t="shared" si="5"/>
        <v>0</v>
      </c>
      <c r="I8" s="838">
        <f t="shared" si="6"/>
        <v>0</v>
      </c>
      <c r="J8" s="838">
        <f t="shared" si="7"/>
        <v>0</v>
      </c>
      <c r="K8" s="838">
        <f t="shared" si="8"/>
        <v>0</v>
      </c>
      <c r="L8" s="842">
        <f>+L9+L113</f>
        <v>0</v>
      </c>
      <c r="M8" s="842">
        <f>+M9+M113</f>
        <v>0</v>
      </c>
      <c r="N8" s="842">
        <f>+N9+N113</f>
        <v>0</v>
      </c>
      <c r="O8" s="839">
        <f t="shared" si="9"/>
        <v>0</v>
      </c>
      <c r="P8" s="842">
        <f>+P9+P113</f>
        <v>0</v>
      </c>
      <c r="Q8" s="842">
        <f>+Q9+Q113</f>
        <v>0</v>
      </c>
      <c r="R8" s="842">
        <f>+R9+R113</f>
        <v>0</v>
      </c>
      <c r="S8" s="839">
        <f t="shared" si="10"/>
        <v>0</v>
      </c>
      <c r="T8" s="838">
        <f t="shared" ref="T8:T73" si="13">+S8-O8</f>
        <v>0</v>
      </c>
      <c r="U8" s="842">
        <f>+U9+U113</f>
        <v>0</v>
      </c>
      <c r="V8" s="842">
        <f>+V9+V113</f>
        <v>0</v>
      </c>
      <c r="W8" s="842">
        <f>+W9+W113</f>
        <v>0</v>
      </c>
      <c r="X8" s="839">
        <f t="shared" si="11"/>
        <v>0</v>
      </c>
      <c r="Y8" s="842">
        <f>+Y9+Y113</f>
        <v>0</v>
      </c>
      <c r="Z8" s="842">
        <f>+Z9+Z113</f>
        <v>0</v>
      </c>
      <c r="AA8" s="842">
        <f>+AA9+AA113</f>
        <v>0</v>
      </c>
      <c r="AB8" s="839">
        <f t="shared" si="12"/>
        <v>0</v>
      </c>
      <c r="AC8" s="838">
        <f t="shared" ref="AC8:AC73" si="14">+AB8-X8</f>
        <v>0</v>
      </c>
    </row>
    <row r="9" spans="1:29" s="828" customFormat="1">
      <c r="A9" s="843"/>
      <c r="B9" s="844" t="s">
        <v>262</v>
      </c>
      <c r="C9" s="840">
        <f t="shared" si="0"/>
        <v>0</v>
      </c>
      <c r="D9" s="838">
        <f t="shared" si="1"/>
        <v>0</v>
      </c>
      <c r="E9" s="838">
        <f t="shared" si="2"/>
        <v>0</v>
      </c>
      <c r="F9" s="838">
        <f t="shared" si="3"/>
        <v>0</v>
      </c>
      <c r="G9" s="838">
        <f t="shared" si="4"/>
        <v>0</v>
      </c>
      <c r="H9" s="838">
        <f t="shared" si="5"/>
        <v>0</v>
      </c>
      <c r="I9" s="838">
        <f t="shared" si="6"/>
        <v>0</v>
      </c>
      <c r="J9" s="838">
        <f t="shared" si="7"/>
        <v>0</v>
      </c>
      <c r="K9" s="838">
        <f t="shared" si="8"/>
        <v>0</v>
      </c>
      <c r="L9" s="845">
        <f t="shared" ref="L9" si="15">+L10+L22+L29+L32+L36+L40+L49+L52+L59+L62+L65+L68+L71+L74+L77+L80+L83+L86+L89+L92+L95+L98+L101+L104+L107+L110</f>
        <v>0</v>
      </c>
      <c r="M9" s="845">
        <f t="shared" ref="M9:N9" si="16">+M10+M22+M29+M32+M36+M40+M49+M52+M59+M62+M65+M68+M71+M74+M77+M80+M83+M86+M89+M92+M95+M98+M101+M104+M107+M110</f>
        <v>0</v>
      </c>
      <c r="N9" s="845">
        <f t="shared" si="16"/>
        <v>0</v>
      </c>
      <c r="O9" s="839">
        <f t="shared" si="9"/>
        <v>0</v>
      </c>
      <c r="P9" s="845">
        <f t="shared" ref="P9:R9" si="17">+P10+P22+P29+P32+P36+P40+P49+P52+P59+P62+P65+P68+P71+P74+P77+P80+P83+P86+P89+P92+P95+P98+P101+P104+P107+P110</f>
        <v>0</v>
      </c>
      <c r="Q9" s="845">
        <f t="shared" si="17"/>
        <v>0</v>
      </c>
      <c r="R9" s="845">
        <f t="shared" si="17"/>
        <v>0</v>
      </c>
      <c r="S9" s="839">
        <f t="shared" si="10"/>
        <v>0</v>
      </c>
      <c r="T9" s="838">
        <f t="shared" si="13"/>
        <v>0</v>
      </c>
      <c r="U9" s="845">
        <f t="shared" ref="U9:W9" si="18">+U10+U22+U29+U32+U36+U40+U49+U52+U59+U62+U65+U68+U71+U74+U77+U80+U83+U86+U89+U92+U95+U98+U101+U104+U107+U110</f>
        <v>0</v>
      </c>
      <c r="V9" s="845">
        <f t="shared" si="18"/>
        <v>0</v>
      </c>
      <c r="W9" s="845">
        <f t="shared" si="18"/>
        <v>0</v>
      </c>
      <c r="X9" s="839">
        <f t="shared" si="11"/>
        <v>0</v>
      </c>
      <c r="Y9" s="845">
        <f t="shared" ref="Y9:AA9" si="19">+Y10+Y22+Y29+Y32+Y36+Y40+Y49+Y52+Y59+Y62+Y65+Y68+Y71+Y74+Y77+Y80+Y83+Y86+Y89+Y92+Y95+Y98+Y101+Y104+Y107+Y110</f>
        <v>0</v>
      </c>
      <c r="Z9" s="845">
        <f t="shared" si="19"/>
        <v>0</v>
      </c>
      <c r="AA9" s="845">
        <f t="shared" si="19"/>
        <v>0</v>
      </c>
      <c r="AB9" s="839">
        <f t="shared" si="12"/>
        <v>0</v>
      </c>
      <c r="AC9" s="838">
        <f t="shared" si="14"/>
        <v>0</v>
      </c>
    </row>
    <row r="10" spans="1:29" s="847" customFormat="1">
      <c r="A10" s="846">
        <v>1.1000000000000001</v>
      </c>
      <c r="B10" s="846" t="s">
        <v>263</v>
      </c>
      <c r="C10" s="840">
        <f t="shared" si="0"/>
        <v>0</v>
      </c>
      <c r="D10" s="838">
        <f t="shared" si="1"/>
        <v>0</v>
      </c>
      <c r="E10" s="838">
        <f t="shared" si="2"/>
        <v>0</v>
      </c>
      <c r="F10" s="838">
        <f t="shared" si="3"/>
        <v>0</v>
      </c>
      <c r="G10" s="838">
        <f t="shared" si="4"/>
        <v>0</v>
      </c>
      <c r="H10" s="838">
        <f t="shared" si="5"/>
        <v>0</v>
      </c>
      <c r="I10" s="838">
        <f t="shared" si="6"/>
        <v>0</v>
      </c>
      <c r="J10" s="838">
        <f t="shared" si="7"/>
        <v>0</v>
      </c>
      <c r="K10" s="838">
        <f t="shared" si="8"/>
        <v>0</v>
      </c>
      <c r="L10" s="845">
        <f t="shared" ref="L10" si="20">+L11+L14+L18</f>
        <v>0</v>
      </c>
      <c r="M10" s="845">
        <f t="shared" ref="M10:N10" si="21">+M11+M14+M18</f>
        <v>0</v>
      </c>
      <c r="N10" s="845">
        <f t="shared" si="21"/>
        <v>0</v>
      </c>
      <c r="O10" s="839">
        <f t="shared" si="9"/>
        <v>0</v>
      </c>
      <c r="P10" s="845">
        <f t="shared" ref="P10:R10" si="22">+P11+P14+P18</f>
        <v>0</v>
      </c>
      <c r="Q10" s="845">
        <f t="shared" si="22"/>
        <v>0</v>
      </c>
      <c r="R10" s="845">
        <f t="shared" si="22"/>
        <v>0</v>
      </c>
      <c r="S10" s="839">
        <f t="shared" si="10"/>
        <v>0</v>
      </c>
      <c r="T10" s="838">
        <f t="shared" si="13"/>
        <v>0</v>
      </c>
      <c r="U10" s="845">
        <f t="shared" ref="U10:W10" si="23">+U11+U14+U18</f>
        <v>0</v>
      </c>
      <c r="V10" s="845">
        <f t="shared" si="23"/>
        <v>0</v>
      </c>
      <c r="W10" s="845">
        <f t="shared" si="23"/>
        <v>0</v>
      </c>
      <c r="X10" s="839">
        <f t="shared" si="11"/>
        <v>0</v>
      </c>
      <c r="Y10" s="845">
        <f t="shared" ref="Y10:AA10" si="24">+Y11+Y14+Y18</f>
        <v>0</v>
      </c>
      <c r="Z10" s="845">
        <f t="shared" si="24"/>
        <v>0</v>
      </c>
      <c r="AA10" s="845">
        <f t="shared" si="24"/>
        <v>0</v>
      </c>
      <c r="AB10" s="839">
        <f t="shared" si="12"/>
        <v>0</v>
      </c>
      <c r="AC10" s="838">
        <f t="shared" si="14"/>
        <v>0</v>
      </c>
    </row>
    <row r="11" spans="1:29" s="847" customFormat="1">
      <c r="A11" s="846"/>
      <c r="B11" s="846" t="s">
        <v>264</v>
      </c>
      <c r="C11" s="840">
        <f t="shared" si="0"/>
        <v>0</v>
      </c>
      <c r="D11" s="838">
        <f t="shared" si="1"/>
        <v>0</v>
      </c>
      <c r="E11" s="838">
        <f t="shared" si="2"/>
        <v>0</v>
      </c>
      <c r="F11" s="838">
        <f t="shared" si="3"/>
        <v>0</v>
      </c>
      <c r="G11" s="838">
        <f t="shared" si="4"/>
        <v>0</v>
      </c>
      <c r="H11" s="838">
        <f t="shared" si="5"/>
        <v>0</v>
      </c>
      <c r="I11" s="838">
        <f t="shared" si="6"/>
        <v>0</v>
      </c>
      <c r="J11" s="838">
        <f t="shared" si="7"/>
        <v>0</v>
      </c>
      <c r="K11" s="838">
        <f t="shared" si="8"/>
        <v>0</v>
      </c>
      <c r="L11" s="848"/>
      <c r="M11" s="848"/>
      <c r="N11" s="848"/>
      <c r="O11" s="839">
        <f t="shared" si="9"/>
        <v>0</v>
      </c>
      <c r="P11" s="848"/>
      <c r="Q11" s="848"/>
      <c r="R11" s="848"/>
      <c r="S11" s="839">
        <f t="shared" si="10"/>
        <v>0</v>
      </c>
      <c r="T11" s="838">
        <f t="shared" si="13"/>
        <v>0</v>
      </c>
      <c r="U11" s="848"/>
      <c r="V11" s="848"/>
      <c r="W11" s="848"/>
      <c r="X11" s="839">
        <f t="shared" si="11"/>
        <v>0</v>
      </c>
      <c r="Y11" s="848"/>
      <c r="Z11" s="848"/>
      <c r="AA11" s="848"/>
      <c r="AB11" s="839">
        <f t="shared" si="12"/>
        <v>0</v>
      </c>
      <c r="AC11" s="838">
        <f t="shared" si="14"/>
        <v>0</v>
      </c>
    </row>
    <row r="12" spans="1:29" s="847" customFormat="1">
      <c r="A12" s="849"/>
      <c r="B12" s="850" t="s">
        <v>593</v>
      </c>
      <c r="C12" s="840">
        <f t="shared" si="0"/>
        <v>0</v>
      </c>
      <c r="D12" s="838">
        <f t="shared" si="1"/>
        <v>0</v>
      </c>
      <c r="E12" s="838">
        <f t="shared" si="2"/>
        <v>0</v>
      </c>
      <c r="F12" s="838">
        <f t="shared" si="3"/>
        <v>0</v>
      </c>
      <c r="G12" s="838">
        <f t="shared" si="4"/>
        <v>0</v>
      </c>
      <c r="H12" s="838">
        <f t="shared" si="5"/>
        <v>0</v>
      </c>
      <c r="I12" s="838">
        <f t="shared" si="6"/>
        <v>0</v>
      </c>
      <c r="J12" s="838">
        <f t="shared" si="7"/>
        <v>0</v>
      </c>
      <c r="K12" s="838">
        <f t="shared" si="8"/>
        <v>0</v>
      </c>
      <c r="L12" s="839">
        <f>+ROUND(L11*-0.24,-1)</f>
        <v>0</v>
      </c>
      <c r="M12" s="839">
        <f>+ROUND(M11*-0.24,-1)</f>
        <v>0</v>
      </c>
      <c r="N12" s="839">
        <f>+ROUND(N11*-0.24,-1)</f>
        <v>0</v>
      </c>
      <c r="O12" s="839">
        <f t="shared" si="9"/>
        <v>0</v>
      </c>
      <c r="P12" s="839">
        <f>+ROUND(P11*-0.24,-1)</f>
        <v>0</v>
      </c>
      <c r="Q12" s="839">
        <f>+ROUND(Q11*-0.24,-1)</f>
        <v>0</v>
      </c>
      <c r="R12" s="839">
        <f>+ROUND(R11*-0.24,-1)</f>
        <v>0</v>
      </c>
      <c r="S12" s="839">
        <f t="shared" si="10"/>
        <v>0</v>
      </c>
      <c r="T12" s="838">
        <f t="shared" si="13"/>
        <v>0</v>
      </c>
      <c r="U12" s="839">
        <f>+ROUND(U11*-0.24,-1)</f>
        <v>0</v>
      </c>
      <c r="V12" s="839">
        <f>+ROUND(V11*-0.24,-1)</f>
        <v>0</v>
      </c>
      <c r="W12" s="839">
        <f>+ROUND(W11*-0.24,-1)</f>
        <v>0</v>
      </c>
      <c r="X12" s="839">
        <f t="shared" si="11"/>
        <v>0</v>
      </c>
      <c r="Y12" s="839">
        <f>+ROUND(Y11*-0.24,-1)</f>
        <v>0</v>
      </c>
      <c r="Z12" s="839">
        <f>+ROUND(Z11*-0.24,-1)</f>
        <v>0</v>
      </c>
      <c r="AA12" s="839">
        <f>+ROUND(AA11*-0.24,-1)</f>
        <v>0</v>
      </c>
      <c r="AB12" s="839">
        <f t="shared" si="12"/>
        <v>0</v>
      </c>
      <c r="AC12" s="838">
        <f t="shared" si="14"/>
        <v>0</v>
      </c>
    </row>
    <row r="13" spans="1:29" s="851" customFormat="1">
      <c r="A13" s="849"/>
      <c r="B13" s="850" t="s">
        <v>503</v>
      </c>
      <c r="C13" s="840">
        <f t="shared" si="0"/>
        <v>0</v>
      </c>
      <c r="D13" s="838">
        <f t="shared" si="1"/>
        <v>0</v>
      </c>
      <c r="E13" s="838">
        <f t="shared" si="2"/>
        <v>0</v>
      </c>
      <c r="F13" s="838">
        <f t="shared" si="3"/>
        <v>0</v>
      </c>
      <c r="G13" s="838">
        <f t="shared" si="4"/>
        <v>0</v>
      </c>
      <c r="H13" s="838">
        <f t="shared" si="5"/>
        <v>0</v>
      </c>
      <c r="I13" s="838">
        <f t="shared" si="6"/>
        <v>0</v>
      </c>
      <c r="J13" s="838">
        <f t="shared" si="7"/>
        <v>0</v>
      </c>
      <c r="K13" s="838">
        <f t="shared" si="8"/>
        <v>0</v>
      </c>
      <c r="L13" s="839">
        <f t="shared" ref="L13" si="25">+L11+L12</f>
        <v>0</v>
      </c>
      <c r="M13" s="839">
        <f t="shared" ref="M13:N13" si="26">+M11+M12</f>
        <v>0</v>
      </c>
      <c r="N13" s="839">
        <f t="shared" si="26"/>
        <v>0</v>
      </c>
      <c r="O13" s="839">
        <f t="shared" si="9"/>
        <v>0</v>
      </c>
      <c r="P13" s="839">
        <f t="shared" ref="P13:R13" si="27">+P11+P12</f>
        <v>0</v>
      </c>
      <c r="Q13" s="839">
        <f t="shared" si="27"/>
        <v>0</v>
      </c>
      <c r="R13" s="839">
        <f t="shared" si="27"/>
        <v>0</v>
      </c>
      <c r="S13" s="839">
        <f t="shared" si="10"/>
        <v>0</v>
      </c>
      <c r="T13" s="838">
        <f t="shared" si="13"/>
        <v>0</v>
      </c>
      <c r="U13" s="839">
        <f t="shared" ref="U13:W13" si="28">+U11+U12</f>
        <v>0</v>
      </c>
      <c r="V13" s="839">
        <f t="shared" si="28"/>
        <v>0</v>
      </c>
      <c r="W13" s="839">
        <f t="shared" si="28"/>
        <v>0</v>
      </c>
      <c r="X13" s="839">
        <f t="shared" si="11"/>
        <v>0</v>
      </c>
      <c r="Y13" s="839">
        <f t="shared" ref="Y13:AA13" si="29">+Y11+Y12</f>
        <v>0</v>
      </c>
      <c r="Z13" s="839">
        <f t="shared" si="29"/>
        <v>0</v>
      </c>
      <c r="AA13" s="839">
        <f t="shared" si="29"/>
        <v>0</v>
      </c>
      <c r="AB13" s="839">
        <f t="shared" si="12"/>
        <v>0</v>
      </c>
      <c r="AC13" s="838">
        <f t="shared" si="14"/>
        <v>0</v>
      </c>
    </row>
    <row r="14" spans="1:29" s="851" customFormat="1" ht="22.5">
      <c r="A14" s="846"/>
      <c r="B14" s="999" t="s">
        <v>505</v>
      </c>
      <c r="C14" s="840">
        <f t="shared" si="0"/>
        <v>0</v>
      </c>
      <c r="D14" s="838">
        <f t="shared" si="1"/>
        <v>0</v>
      </c>
      <c r="E14" s="838">
        <f t="shared" si="2"/>
        <v>0</v>
      </c>
      <c r="F14" s="838">
        <f t="shared" si="3"/>
        <v>0</v>
      </c>
      <c r="G14" s="838">
        <f t="shared" si="4"/>
        <v>0</v>
      </c>
      <c r="H14" s="838">
        <f t="shared" si="5"/>
        <v>0</v>
      </c>
      <c r="I14" s="838">
        <f t="shared" si="6"/>
        <v>0</v>
      </c>
      <c r="J14" s="838">
        <f t="shared" si="7"/>
        <v>0</v>
      </c>
      <c r="K14" s="838">
        <f t="shared" si="8"/>
        <v>0</v>
      </c>
      <c r="L14" s="1000"/>
      <c r="M14" s="1000"/>
      <c r="N14" s="1000"/>
      <c r="O14" s="839">
        <f>SUM(L14:N14)</f>
        <v>0</v>
      </c>
      <c r="P14" s="1000"/>
      <c r="Q14" s="1000"/>
      <c r="R14" s="1000"/>
      <c r="S14" s="839">
        <f>SUM(P14:R14)</f>
        <v>0</v>
      </c>
      <c r="T14" s="838">
        <f t="shared" si="13"/>
        <v>0</v>
      </c>
      <c r="U14" s="1000"/>
      <c r="V14" s="1000"/>
      <c r="W14" s="1000"/>
      <c r="X14" s="839">
        <f>SUM(U14:W14)</f>
        <v>0</v>
      </c>
      <c r="Y14" s="1000"/>
      <c r="Z14" s="1000"/>
      <c r="AA14" s="1000"/>
      <c r="AB14" s="839">
        <f>SUM(Y14:AA14)</f>
        <v>0</v>
      </c>
      <c r="AC14" s="838">
        <f t="shared" si="14"/>
        <v>0</v>
      </c>
    </row>
    <row r="15" spans="1:29" s="851" customFormat="1" ht="22.5">
      <c r="A15" s="849"/>
      <c r="B15" s="1001" t="s">
        <v>326</v>
      </c>
      <c r="C15" s="840">
        <f t="shared" si="0"/>
        <v>0</v>
      </c>
      <c r="D15" s="838">
        <f t="shared" si="1"/>
        <v>0</v>
      </c>
      <c r="E15" s="838">
        <f t="shared" si="2"/>
        <v>0</v>
      </c>
      <c r="F15" s="838">
        <f t="shared" si="3"/>
        <v>0</v>
      </c>
      <c r="G15" s="838">
        <f t="shared" si="4"/>
        <v>0</v>
      </c>
      <c r="H15" s="838">
        <f t="shared" si="5"/>
        <v>0</v>
      </c>
      <c r="I15" s="838">
        <f t="shared" si="6"/>
        <v>0</v>
      </c>
      <c r="J15" s="838">
        <f t="shared" si="7"/>
        <v>0</v>
      </c>
      <c r="K15" s="838">
        <f t="shared" si="8"/>
        <v>0</v>
      </c>
      <c r="L15" s="1002">
        <f>ROUND(L14*-0.03,-1)</f>
        <v>0</v>
      </c>
      <c r="M15" s="1002">
        <f>ROUND(M14*-0.03,-1)</f>
        <v>0</v>
      </c>
      <c r="N15" s="1002">
        <f>ROUND(N14*-0.03,-1)</f>
        <v>0</v>
      </c>
      <c r="O15" s="839">
        <f>SUM(L15:N15)</f>
        <v>0</v>
      </c>
      <c r="P15" s="1002">
        <f>ROUND(P14*-0.03,-1)</f>
        <v>0</v>
      </c>
      <c r="Q15" s="1002">
        <f>ROUND(Q14*-0.03,-1)</f>
        <v>0</v>
      </c>
      <c r="R15" s="1002">
        <f>ROUND(R14*-0.03,-1)</f>
        <v>0</v>
      </c>
      <c r="S15" s="839">
        <f>SUM(P15:R15)</f>
        <v>0</v>
      </c>
      <c r="T15" s="838">
        <f t="shared" si="13"/>
        <v>0</v>
      </c>
      <c r="U15" s="1002">
        <f>ROUND(U14*-0.03,-1)</f>
        <v>0</v>
      </c>
      <c r="V15" s="1002">
        <f>ROUND(V14*-0.03,-1)</f>
        <v>0</v>
      </c>
      <c r="W15" s="1002">
        <f>ROUND(W14*-0.03,-1)</f>
        <v>0</v>
      </c>
      <c r="X15" s="839">
        <f>SUM(U15:W15)</f>
        <v>0</v>
      </c>
      <c r="Y15" s="1002">
        <f>ROUND(Y14*-0.03,-1)</f>
        <v>0</v>
      </c>
      <c r="Z15" s="1002">
        <f>ROUND(Z14*-0.03,-1)</f>
        <v>0</v>
      </c>
      <c r="AA15" s="1002">
        <f>ROUND(AA14*-0.03,-1)</f>
        <v>0</v>
      </c>
      <c r="AB15" s="839">
        <f>SUM(Y15:AA15)</f>
        <v>0</v>
      </c>
      <c r="AC15" s="838">
        <f t="shared" si="14"/>
        <v>0</v>
      </c>
    </row>
    <row r="16" spans="1:29" s="851" customFormat="1" ht="22.5">
      <c r="A16" s="849"/>
      <c r="B16" s="1001" t="s">
        <v>502</v>
      </c>
      <c r="C16" s="840">
        <f t="shared" si="0"/>
        <v>0</v>
      </c>
      <c r="D16" s="838">
        <f t="shared" si="1"/>
        <v>0</v>
      </c>
      <c r="E16" s="838">
        <f t="shared" si="2"/>
        <v>0</v>
      </c>
      <c r="F16" s="838">
        <f t="shared" si="3"/>
        <v>0</v>
      </c>
      <c r="G16" s="838">
        <f t="shared" si="4"/>
        <v>0</v>
      </c>
      <c r="H16" s="838">
        <f t="shared" si="5"/>
        <v>0</v>
      </c>
      <c r="I16" s="838">
        <f t="shared" si="6"/>
        <v>0</v>
      </c>
      <c r="J16" s="838">
        <f t="shared" si="7"/>
        <v>0</v>
      </c>
      <c r="K16" s="838">
        <f t="shared" si="8"/>
        <v>0</v>
      </c>
      <c r="L16" s="1003">
        <f>+ROUND((L14+L15)*-0.24,-1)</f>
        <v>0</v>
      </c>
      <c r="M16" s="1003">
        <f>+ROUND((M14+M15)*-0.24,-1)</f>
        <v>0</v>
      </c>
      <c r="N16" s="1003">
        <f>+ROUND((N14+N15)*-0.24,-1)</f>
        <v>0</v>
      </c>
      <c r="O16" s="839">
        <f>SUM(L16:N16)</f>
        <v>0</v>
      </c>
      <c r="P16" s="1003">
        <f>+ROUND((P14+P15)*-0.24,-1)</f>
        <v>0</v>
      </c>
      <c r="Q16" s="1003">
        <f>+ROUND((Q14+Q15)*-0.24,-1)</f>
        <v>0</v>
      </c>
      <c r="R16" s="1003">
        <f>+ROUND((R14+R15)*-0.24,-1)</f>
        <v>0</v>
      </c>
      <c r="S16" s="839">
        <f>SUM(P16:R16)</f>
        <v>0</v>
      </c>
      <c r="T16" s="838">
        <f t="shared" si="13"/>
        <v>0</v>
      </c>
      <c r="U16" s="1003">
        <f>+ROUND((U14+U15)*-0.24,-1)</f>
        <v>0</v>
      </c>
      <c r="V16" s="1003">
        <f>+ROUND((V14+V15)*-0.24,-1)</f>
        <v>0</v>
      </c>
      <c r="W16" s="1003">
        <f>+ROUND((W14+W15)*-0.24,-1)</f>
        <v>0</v>
      </c>
      <c r="X16" s="839">
        <f>SUM(U16:W16)</f>
        <v>0</v>
      </c>
      <c r="Y16" s="1003">
        <f>+ROUND((Y14+Y15)*-0.24,-1)</f>
        <v>0</v>
      </c>
      <c r="Z16" s="1003">
        <f>+ROUND((Z14+Z15)*-0.24,-1)</f>
        <v>0</v>
      </c>
      <c r="AA16" s="1003">
        <f>+ROUND((AA14+AA15)*-0.24,-1)</f>
        <v>0</v>
      </c>
      <c r="AB16" s="839">
        <f>SUM(Y16:AA16)</f>
        <v>0</v>
      </c>
      <c r="AC16" s="838">
        <f t="shared" si="14"/>
        <v>0</v>
      </c>
    </row>
    <row r="17" spans="1:29" s="851" customFormat="1" ht="22.5">
      <c r="A17" s="849"/>
      <c r="B17" s="1001" t="s">
        <v>504</v>
      </c>
      <c r="C17" s="840">
        <f t="shared" si="0"/>
        <v>0</v>
      </c>
      <c r="D17" s="838">
        <f t="shared" si="1"/>
        <v>0</v>
      </c>
      <c r="E17" s="838">
        <f t="shared" si="2"/>
        <v>0</v>
      </c>
      <c r="F17" s="838">
        <f t="shared" si="3"/>
        <v>0</v>
      </c>
      <c r="G17" s="838">
        <f t="shared" si="4"/>
        <v>0</v>
      </c>
      <c r="H17" s="838">
        <f t="shared" si="5"/>
        <v>0</v>
      </c>
      <c r="I17" s="838">
        <f t="shared" si="6"/>
        <v>0</v>
      </c>
      <c r="J17" s="838">
        <f t="shared" si="7"/>
        <v>0</v>
      </c>
      <c r="K17" s="838">
        <f t="shared" si="8"/>
        <v>0</v>
      </c>
      <c r="L17" s="1003">
        <f>+L14+L15+L16</f>
        <v>0</v>
      </c>
      <c r="M17" s="1003">
        <f>+M14+M15+M16</f>
        <v>0</v>
      </c>
      <c r="N17" s="1003">
        <f>+N14+N15+N16</f>
        <v>0</v>
      </c>
      <c r="O17" s="839">
        <f>SUM(L17:N17)</f>
        <v>0</v>
      </c>
      <c r="P17" s="1003">
        <f>+P14+P15+P16</f>
        <v>0</v>
      </c>
      <c r="Q17" s="1003">
        <f>+Q14+Q15+Q16</f>
        <v>0</v>
      </c>
      <c r="R17" s="1003">
        <f>+R14+R15+R16</f>
        <v>0</v>
      </c>
      <c r="S17" s="839">
        <f>SUM(P17:R17)</f>
        <v>0</v>
      </c>
      <c r="T17" s="838">
        <f t="shared" si="13"/>
        <v>0</v>
      </c>
      <c r="U17" s="1003">
        <f>+U14+U15+U16</f>
        <v>0</v>
      </c>
      <c r="V17" s="1003">
        <f>+V14+V15+V16</f>
        <v>0</v>
      </c>
      <c r="W17" s="1003">
        <f>+W14+W15+W16</f>
        <v>0</v>
      </c>
      <c r="X17" s="839">
        <f>SUM(U17:W17)</f>
        <v>0</v>
      </c>
      <c r="Y17" s="1003">
        <f>+Y14+Y15+Y16</f>
        <v>0</v>
      </c>
      <c r="Z17" s="1003">
        <f>+Z14+Z15+Z16</f>
        <v>0</v>
      </c>
      <c r="AA17" s="1003">
        <f>+AA14+AA15+AA16</f>
        <v>0</v>
      </c>
      <c r="AB17" s="839">
        <f>SUM(Y17:AA17)</f>
        <v>0</v>
      </c>
      <c r="AC17" s="838">
        <f t="shared" si="14"/>
        <v>0</v>
      </c>
    </row>
    <row r="18" spans="1:29" s="851" customFormat="1">
      <c r="A18" s="846"/>
      <c r="B18" s="846" t="s">
        <v>435</v>
      </c>
      <c r="C18" s="840">
        <f t="shared" si="0"/>
        <v>0</v>
      </c>
      <c r="D18" s="838">
        <f t="shared" si="1"/>
        <v>0</v>
      </c>
      <c r="E18" s="838">
        <f t="shared" si="2"/>
        <v>0</v>
      </c>
      <c r="F18" s="838">
        <f t="shared" si="3"/>
        <v>0</v>
      </c>
      <c r="G18" s="838">
        <f t="shared" si="4"/>
        <v>0</v>
      </c>
      <c r="H18" s="838">
        <f t="shared" si="5"/>
        <v>0</v>
      </c>
      <c r="I18" s="838">
        <f t="shared" si="6"/>
        <v>0</v>
      </c>
      <c r="J18" s="838">
        <f t="shared" si="7"/>
        <v>0</v>
      </c>
      <c r="K18" s="838">
        <f t="shared" si="8"/>
        <v>0</v>
      </c>
      <c r="L18" s="848"/>
      <c r="M18" s="848"/>
      <c r="N18" s="848"/>
      <c r="O18" s="839">
        <f t="shared" si="9"/>
        <v>0</v>
      </c>
      <c r="P18" s="848"/>
      <c r="Q18" s="848"/>
      <c r="R18" s="848"/>
      <c r="S18" s="839">
        <f t="shared" ref="S18" si="30">SUM(P18:R18)</f>
        <v>0</v>
      </c>
      <c r="T18" s="838">
        <f t="shared" si="13"/>
        <v>0</v>
      </c>
      <c r="U18" s="848"/>
      <c r="V18" s="848"/>
      <c r="W18" s="848"/>
      <c r="X18" s="839">
        <f t="shared" ref="X18" si="31">SUM(U18:W18)</f>
        <v>0</v>
      </c>
      <c r="Y18" s="848"/>
      <c r="Z18" s="848"/>
      <c r="AA18" s="848"/>
      <c r="AB18" s="839">
        <f t="shared" ref="AB18" si="32">SUM(Y18:AA18)</f>
        <v>0</v>
      </c>
      <c r="AC18" s="838">
        <f t="shared" si="14"/>
        <v>0</v>
      </c>
    </row>
    <row r="19" spans="1:29" s="851" customFormat="1" ht="22.5">
      <c r="A19" s="849"/>
      <c r="B19" s="1001" t="s">
        <v>326</v>
      </c>
      <c r="C19" s="840">
        <f t="shared" si="0"/>
        <v>0</v>
      </c>
      <c r="D19" s="838">
        <f t="shared" si="1"/>
        <v>0</v>
      </c>
      <c r="E19" s="838">
        <f t="shared" si="2"/>
        <v>0</v>
      </c>
      <c r="F19" s="838">
        <f t="shared" si="3"/>
        <v>0</v>
      </c>
      <c r="G19" s="838">
        <f t="shared" si="4"/>
        <v>0</v>
      </c>
      <c r="H19" s="838">
        <f t="shared" si="5"/>
        <v>0</v>
      </c>
      <c r="I19" s="838">
        <f t="shared" si="6"/>
        <v>0</v>
      </c>
      <c r="J19" s="838">
        <f t="shared" si="7"/>
        <v>0</v>
      </c>
      <c r="K19" s="838">
        <f t="shared" si="8"/>
        <v>0</v>
      </c>
      <c r="L19" s="1002">
        <f>ROUND(L18*-0.03,-1)</f>
        <v>0</v>
      </c>
      <c r="M19" s="1002">
        <f>ROUND(M18*-0.03,-1)</f>
        <v>0</v>
      </c>
      <c r="N19" s="1002">
        <f>ROUND(N18*-0.03,-1)</f>
        <v>0</v>
      </c>
      <c r="O19" s="839">
        <f t="shared" ref="O19" si="33">SUM(L19:N19)</f>
        <v>0</v>
      </c>
      <c r="P19" s="1002">
        <f>ROUND(P18*-0.03,-1)</f>
        <v>0</v>
      </c>
      <c r="Q19" s="1002">
        <f>ROUND(Q18*-0.03,-1)</f>
        <v>0</v>
      </c>
      <c r="R19" s="1002">
        <f>ROUND(R18*-0.03,-1)</f>
        <v>0</v>
      </c>
      <c r="S19" s="839">
        <f t="shared" ref="S19" si="34">SUM(P19:R19)</f>
        <v>0</v>
      </c>
      <c r="T19" s="838">
        <f t="shared" si="13"/>
        <v>0</v>
      </c>
      <c r="U19" s="1002">
        <f>ROUND(U18*-0.03,-1)</f>
        <v>0</v>
      </c>
      <c r="V19" s="1002">
        <f>ROUND(V18*-0.03,-1)</f>
        <v>0</v>
      </c>
      <c r="W19" s="1002">
        <f>ROUND(W18*-0.03,-1)</f>
        <v>0</v>
      </c>
      <c r="X19" s="839">
        <f t="shared" ref="X19" si="35">SUM(U19:W19)</f>
        <v>0</v>
      </c>
      <c r="Y19" s="1002">
        <f>ROUND(Y18*-0.03,-1)</f>
        <v>0</v>
      </c>
      <c r="Z19" s="1002">
        <f>ROUND(Z18*-0.03,-1)</f>
        <v>0</v>
      </c>
      <c r="AA19" s="1002">
        <f>ROUND(AA18*-0.03,-1)</f>
        <v>0</v>
      </c>
      <c r="AB19" s="839">
        <f t="shared" ref="AB19" si="36">SUM(Y19:AA19)</f>
        <v>0</v>
      </c>
      <c r="AC19" s="838">
        <f t="shared" si="14"/>
        <v>0</v>
      </c>
    </row>
    <row r="20" spans="1:29" s="851" customFormat="1" ht="22.5">
      <c r="A20" s="849"/>
      <c r="B20" s="1001" t="s">
        <v>502</v>
      </c>
      <c r="C20" s="840">
        <f t="shared" si="0"/>
        <v>0</v>
      </c>
      <c r="D20" s="838">
        <f t="shared" si="1"/>
        <v>0</v>
      </c>
      <c r="E20" s="838">
        <f t="shared" si="2"/>
        <v>0</v>
      </c>
      <c r="F20" s="838">
        <f t="shared" si="3"/>
        <v>0</v>
      </c>
      <c r="G20" s="838">
        <f t="shared" si="4"/>
        <v>0</v>
      </c>
      <c r="H20" s="838">
        <f t="shared" si="5"/>
        <v>0</v>
      </c>
      <c r="I20" s="838">
        <f t="shared" si="6"/>
        <v>0</v>
      </c>
      <c r="J20" s="838">
        <f t="shared" si="7"/>
        <v>0</v>
      </c>
      <c r="K20" s="838">
        <f t="shared" si="8"/>
        <v>0</v>
      </c>
      <c r="L20" s="1003">
        <f>+ROUND((L18+L19)*-0.24,-1)</f>
        <v>0</v>
      </c>
      <c r="M20" s="1003">
        <f>+ROUND((M18+M19)*-0.24,-1)</f>
        <v>0</v>
      </c>
      <c r="N20" s="1003">
        <f>+ROUND((N18+N19)*-0.24,-1)</f>
        <v>0</v>
      </c>
      <c r="O20" s="839">
        <f>SUM(L20:N20)</f>
        <v>0</v>
      </c>
      <c r="P20" s="1003">
        <f>+ROUND((P18+P19)*-0.24,-1)</f>
        <v>0</v>
      </c>
      <c r="Q20" s="1003">
        <f>+ROUND((Q18+Q19)*-0.24,-1)</f>
        <v>0</v>
      </c>
      <c r="R20" s="1003">
        <f>+ROUND((R18+R19)*-0.24,-1)</f>
        <v>0</v>
      </c>
      <c r="S20" s="839">
        <f>SUM(P20:R20)</f>
        <v>0</v>
      </c>
      <c r="T20" s="838">
        <f t="shared" si="13"/>
        <v>0</v>
      </c>
      <c r="U20" s="1003">
        <f>+ROUND((U18+U19)*-0.24,-1)</f>
        <v>0</v>
      </c>
      <c r="V20" s="1003">
        <f>+ROUND((V18+V19)*-0.24,-1)</f>
        <v>0</v>
      </c>
      <c r="W20" s="1003">
        <f>+ROUND((W18+W19)*-0.24,-1)</f>
        <v>0</v>
      </c>
      <c r="X20" s="839">
        <f>SUM(U20:W20)</f>
        <v>0</v>
      </c>
      <c r="Y20" s="1003">
        <f>+ROUND((Y18+Y19)*-0.24,-1)</f>
        <v>0</v>
      </c>
      <c r="Z20" s="1003">
        <f>+ROUND((Z18+Z19)*-0.24,-1)</f>
        <v>0</v>
      </c>
      <c r="AA20" s="1003">
        <f>+ROUND((AA18+AA19)*-0.24,-1)</f>
        <v>0</v>
      </c>
      <c r="AB20" s="839">
        <f>SUM(Y20:AA20)</f>
        <v>0</v>
      </c>
      <c r="AC20" s="838">
        <f t="shared" si="14"/>
        <v>0</v>
      </c>
    </row>
    <row r="21" spans="1:29" s="851" customFormat="1" ht="22.5">
      <c r="A21" s="849"/>
      <c r="B21" s="1001" t="s">
        <v>504</v>
      </c>
      <c r="C21" s="840">
        <f t="shared" si="0"/>
        <v>0</v>
      </c>
      <c r="D21" s="838">
        <f t="shared" si="1"/>
        <v>0</v>
      </c>
      <c r="E21" s="838">
        <f t="shared" si="2"/>
        <v>0</v>
      </c>
      <c r="F21" s="838">
        <f t="shared" si="3"/>
        <v>0</v>
      </c>
      <c r="G21" s="838">
        <f t="shared" si="4"/>
        <v>0</v>
      </c>
      <c r="H21" s="838">
        <f t="shared" si="5"/>
        <v>0</v>
      </c>
      <c r="I21" s="838">
        <f t="shared" si="6"/>
        <v>0</v>
      </c>
      <c r="J21" s="838">
        <f t="shared" si="7"/>
        <v>0</v>
      </c>
      <c r="K21" s="838">
        <f t="shared" si="8"/>
        <v>0</v>
      </c>
      <c r="L21" s="1003">
        <f>+L18+L19+L20</f>
        <v>0</v>
      </c>
      <c r="M21" s="1003">
        <f>+M18+M19+M20</f>
        <v>0</v>
      </c>
      <c r="N21" s="1003">
        <f>+N18+N19+N20</f>
        <v>0</v>
      </c>
      <c r="O21" s="839">
        <f>SUM(L21:N21)</f>
        <v>0</v>
      </c>
      <c r="P21" s="1003">
        <f>+P18+P19+P20</f>
        <v>0</v>
      </c>
      <c r="Q21" s="1003">
        <f>+Q18+Q19+Q20</f>
        <v>0</v>
      </c>
      <c r="R21" s="1003">
        <f>+R18+R19+R20</f>
        <v>0</v>
      </c>
      <c r="S21" s="839">
        <f>SUM(P21:R21)</f>
        <v>0</v>
      </c>
      <c r="T21" s="838">
        <f t="shared" si="13"/>
        <v>0</v>
      </c>
      <c r="U21" s="1003">
        <f>+U18+U19+U20</f>
        <v>0</v>
      </c>
      <c r="V21" s="1003">
        <f>+V18+V19+V20</f>
        <v>0</v>
      </c>
      <c r="W21" s="1003">
        <f>+W18+W19+W20</f>
        <v>0</v>
      </c>
      <c r="X21" s="839">
        <f>SUM(U21:W21)</f>
        <v>0</v>
      </c>
      <c r="Y21" s="1003">
        <f>+Y18+Y19+Y20</f>
        <v>0</v>
      </c>
      <c r="Z21" s="1003">
        <f>+Z18+Z19+Z20</f>
        <v>0</v>
      </c>
      <c r="AA21" s="1003">
        <f>+AA18+AA19+AA20</f>
        <v>0</v>
      </c>
      <c r="AB21" s="839">
        <f>SUM(Y21:AA21)</f>
        <v>0</v>
      </c>
      <c r="AC21" s="838">
        <f t="shared" si="14"/>
        <v>0</v>
      </c>
    </row>
    <row r="22" spans="1:29" s="851" customFormat="1">
      <c r="A22" s="852">
        <v>1.2</v>
      </c>
      <c r="B22" s="852" t="s">
        <v>265</v>
      </c>
      <c r="C22" s="840">
        <f t="shared" si="0"/>
        <v>0</v>
      </c>
      <c r="D22" s="838">
        <f t="shared" si="1"/>
        <v>0</v>
      </c>
      <c r="E22" s="838">
        <f t="shared" si="2"/>
        <v>0</v>
      </c>
      <c r="F22" s="838">
        <f t="shared" si="3"/>
        <v>0</v>
      </c>
      <c r="G22" s="838">
        <f t="shared" si="4"/>
        <v>0</v>
      </c>
      <c r="H22" s="838">
        <f t="shared" si="5"/>
        <v>0</v>
      </c>
      <c r="I22" s="838">
        <f t="shared" si="6"/>
        <v>0</v>
      </c>
      <c r="J22" s="838">
        <f t="shared" si="7"/>
        <v>0</v>
      </c>
      <c r="K22" s="838">
        <f t="shared" si="8"/>
        <v>0</v>
      </c>
      <c r="L22" s="853">
        <f t="shared" ref="L22" si="37">+L23+L26</f>
        <v>0</v>
      </c>
      <c r="M22" s="853">
        <f t="shared" ref="M22:N22" si="38">+M23+M26</f>
        <v>0</v>
      </c>
      <c r="N22" s="853">
        <f t="shared" si="38"/>
        <v>0</v>
      </c>
      <c r="O22" s="839">
        <f t="shared" si="9"/>
        <v>0</v>
      </c>
      <c r="P22" s="853">
        <f t="shared" ref="P22:R22" si="39">+P23+P26</f>
        <v>0</v>
      </c>
      <c r="Q22" s="853">
        <f t="shared" si="39"/>
        <v>0</v>
      </c>
      <c r="R22" s="853">
        <f t="shared" si="39"/>
        <v>0</v>
      </c>
      <c r="S22" s="839">
        <f t="shared" ref="S22:S40" si="40">SUM(P22:R22)</f>
        <v>0</v>
      </c>
      <c r="T22" s="838">
        <f t="shared" si="13"/>
        <v>0</v>
      </c>
      <c r="U22" s="853">
        <f t="shared" ref="U22:W22" si="41">+U23+U26</f>
        <v>0</v>
      </c>
      <c r="V22" s="853">
        <f t="shared" si="41"/>
        <v>0</v>
      </c>
      <c r="W22" s="853">
        <f t="shared" si="41"/>
        <v>0</v>
      </c>
      <c r="X22" s="839">
        <f t="shared" ref="X22:X40" si="42">SUM(U22:W22)</f>
        <v>0</v>
      </c>
      <c r="Y22" s="853">
        <f t="shared" ref="Y22:AA22" si="43">+Y23+Y26</f>
        <v>0</v>
      </c>
      <c r="Z22" s="853">
        <f t="shared" si="43"/>
        <v>0</v>
      </c>
      <c r="AA22" s="853">
        <f t="shared" si="43"/>
        <v>0</v>
      </c>
      <c r="AB22" s="839">
        <f t="shared" ref="AB22:AB40" si="44">SUM(Y22:AA22)</f>
        <v>0</v>
      </c>
      <c r="AC22" s="838">
        <f t="shared" si="14"/>
        <v>0</v>
      </c>
    </row>
    <row r="23" spans="1:29" s="851" customFormat="1">
      <c r="A23" s="852"/>
      <c r="B23" s="854" t="s">
        <v>436</v>
      </c>
      <c r="C23" s="840">
        <f t="shared" si="0"/>
        <v>0</v>
      </c>
      <c r="D23" s="838">
        <f t="shared" si="1"/>
        <v>0</v>
      </c>
      <c r="E23" s="838">
        <f t="shared" si="2"/>
        <v>0</v>
      </c>
      <c r="F23" s="838">
        <f t="shared" si="3"/>
        <v>0</v>
      </c>
      <c r="G23" s="838">
        <f t="shared" si="4"/>
        <v>0</v>
      </c>
      <c r="H23" s="838">
        <f t="shared" si="5"/>
        <v>0</v>
      </c>
      <c r="I23" s="838">
        <f t="shared" si="6"/>
        <v>0</v>
      </c>
      <c r="J23" s="838">
        <f t="shared" si="7"/>
        <v>0</v>
      </c>
      <c r="K23" s="838">
        <f t="shared" si="8"/>
        <v>0</v>
      </c>
      <c r="L23" s="855"/>
      <c r="M23" s="855"/>
      <c r="N23" s="855"/>
      <c r="O23" s="839">
        <f t="shared" si="9"/>
        <v>0</v>
      </c>
      <c r="P23" s="855"/>
      <c r="Q23" s="855"/>
      <c r="R23" s="855"/>
      <c r="S23" s="839">
        <f t="shared" si="40"/>
        <v>0</v>
      </c>
      <c r="T23" s="838">
        <f t="shared" si="13"/>
        <v>0</v>
      </c>
      <c r="U23" s="855"/>
      <c r="V23" s="855"/>
      <c r="W23" s="855"/>
      <c r="X23" s="839">
        <f t="shared" si="42"/>
        <v>0</v>
      </c>
      <c r="Y23" s="855"/>
      <c r="Z23" s="855"/>
      <c r="AA23" s="855"/>
      <c r="AB23" s="839">
        <f t="shared" si="44"/>
        <v>0</v>
      </c>
      <c r="AC23" s="838">
        <f t="shared" si="14"/>
        <v>0</v>
      </c>
    </row>
    <row r="24" spans="1:29" s="851" customFormat="1">
      <c r="A24" s="849"/>
      <c r="B24" s="850" t="s">
        <v>221</v>
      </c>
      <c r="C24" s="840">
        <f t="shared" si="0"/>
        <v>0</v>
      </c>
      <c r="D24" s="838">
        <f t="shared" si="1"/>
        <v>0</v>
      </c>
      <c r="E24" s="838">
        <f t="shared" si="2"/>
        <v>0</v>
      </c>
      <c r="F24" s="838">
        <f t="shared" si="3"/>
        <v>0</v>
      </c>
      <c r="G24" s="838">
        <f t="shared" si="4"/>
        <v>0</v>
      </c>
      <c r="H24" s="838">
        <f t="shared" si="5"/>
        <v>0</v>
      </c>
      <c r="I24" s="838">
        <f t="shared" si="6"/>
        <v>0</v>
      </c>
      <c r="J24" s="838">
        <f t="shared" si="7"/>
        <v>0</v>
      </c>
      <c r="K24" s="838">
        <f t="shared" si="8"/>
        <v>0</v>
      </c>
      <c r="L24" s="839">
        <f>+ROUND(L23*-0.4,-1)</f>
        <v>0</v>
      </c>
      <c r="M24" s="839">
        <f>+ROUND(M23*-0.4,-1)</f>
        <v>0</v>
      </c>
      <c r="N24" s="839">
        <f>+ROUND(N23*-0.4,-1)</f>
        <v>0</v>
      </c>
      <c r="O24" s="839">
        <f t="shared" si="9"/>
        <v>0</v>
      </c>
      <c r="P24" s="839">
        <f>+ROUND(P23*-0.4,-1)</f>
        <v>0</v>
      </c>
      <c r="Q24" s="839">
        <f>+ROUND(Q23*-0.4,-1)</f>
        <v>0</v>
      </c>
      <c r="R24" s="839">
        <f>+ROUND(R23*-0.4,-1)</f>
        <v>0</v>
      </c>
      <c r="S24" s="839">
        <f t="shared" si="40"/>
        <v>0</v>
      </c>
      <c r="T24" s="838">
        <f t="shared" si="13"/>
        <v>0</v>
      </c>
      <c r="U24" s="839">
        <f>+ROUND(U23*-0.4,-1)</f>
        <v>0</v>
      </c>
      <c r="V24" s="839">
        <f>+ROUND(V23*-0.4,-1)</f>
        <v>0</v>
      </c>
      <c r="W24" s="839">
        <f>+ROUND(W23*-0.4,-1)</f>
        <v>0</v>
      </c>
      <c r="X24" s="839">
        <f t="shared" si="42"/>
        <v>0</v>
      </c>
      <c r="Y24" s="839">
        <f>+ROUND(Y23*-0.4,-1)</f>
        <v>0</v>
      </c>
      <c r="Z24" s="839">
        <f>+ROUND(Z23*-0.4,-1)</f>
        <v>0</v>
      </c>
      <c r="AA24" s="839">
        <f>+ROUND(AA23*-0.4,-1)</f>
        <v>0</v>
      </c>
      <c r="AB24" s="839">
        <f t="shared" si="44"/>
        <v>0</v>
      </c>
      <c r="AC24" s="838">
        <f t="shared" si="14"/>
        <v>0</v>
      </c>
    </row>
    <row r="25" spans="1:29" s="851" customFormat="1">
      <c r="A25" s="849"/>
      <c r="B25" s="850" t="s">
        <v>222</v>
      </c>
      <c r="C25" s="840">
        <f t="shared" si="0"/>
        <v>0</v>
      </c>
      <c r="D25" s="838">
        <f t="shared" si="1"/>
        <v>0</v>
      </c>
      <c r="E25" s="838">
        <f t="shared" si="2"/>
        <v>0</v>
      </c>
      <c r="F25" s="838">
        <f t="shared" si="3"/>
        <v>0</v>
      </c>
      <c r="G25" s="838">
        <f t="shared" si="4"/>
        <v>0</v>
      </c>
      <c r="H25" s="838">
        <f t="shared" si="5"/>
        <v>0</v>
      </c>
      <c r="I25" s="838">
        <f t="shared" si="6"/>
        <v>0</v>
      </c>
      <c r="J25" s="838">
        <f t="shared" si="7"/>
        <v>0</v>
      </c>
      <c r="K25" s="838">
        <f t="shared" si="8"/>
        <v>0</v>
      </c>
      <c r="L25" s="839">
        <f>+L23+L24</f>
        <v>0</v>
      </c>
      <c r="M25" s="839">
        <f>+M23+M24</f>
        <v>0</v>
      </c>
      <c r="N25" s="839">
        <f>+N23+N24</f>
        <v>0</v>
      </c>
      <c r="O25" s="839">
        <f t="shared" si="9"/>
        <v>0</v>
      </c>
      <c r="P25" s="839">
        <f>+P23+P24</f>
        <v>0</v>
      </c>
      <c r="Q25" s="839">
        <f>+Q23+Q24</f>
        <v>0</v>
      </c>
      <c r="R25" s="839">
        <f>+R23+R24</f>
        <v>0</v>
      </c>
      <c r="S25" s="839">
        <f t="shared" si="40"/>
        <v>0</v>
      </c>
      <c r="T25" s="838">
        <f t="shared" si="13"/>
        <v>0</v>
      </c>
      <c r="U25" s="839">
        <f>+U23+U24</f>
        <v>0</v>
      </c>
      <c r="V25" s="839">
        <f>+V23+V24</f>
        <v>0</v>
      </c>
      <c r="W25" s="839">
        <f>+W23+W24</f>
        <v>0</v>
      </c>
      <c r="X25" s="839">
        <f t="shared" si="42"/>
        <v>0</v>
      </c>
      <c r="Y25" s="839">
        <f>+Y23+Y24</f>
        <v>0</v>
      </c>
      <c r="Z25" s="839">
        <f>+Z23+Z24</f>
        <v>0</v>
      </c>
      <c r="AA25" s="839">
        <f>+AA23+AA24</f>
        <v>0</v>
      </c>
      <c r="AB25" s="839">
        <f t="shared" si="44"/>
        <v>0</v>
      </c>
      <c r="AC25" s="838">
        <f t="shared" si="14"/>
        <v>0</v>
      </c>
    </row>
    <row r="26" spans="1:29" s="851" customFormat="1">
      <c r="A26" s="852"/>
      <c r="B26" s="854" t="s">
        <v>437</v>
      </c>
      <c r="C26" s="840">
        <f t="shared" si="0"/>
        <v>0</v>
      </c>
      <c r="D26" s="838">
        <f t="shared" si="1"/>
        <v>0</v>
      </c>
      <c r="E26" s="838">
        <f t="shared" si="2"/>
        <v>0</v>
      </c>
      <c r="F26" s="838">
        <f t="shared" si="3"/>
        <v>0</v>
      </c>
      <c r="G26" s="838">
        <f t="shared" si="4"/>
        <v>0</v>
      </c>
      <c r="H26" s="838">
        <f t="shared" si="5"/>
        <v>0</v>
      </c>
      <c r="I26" s="838">
        <f t="shared" si="6"/>
        <v>0</v>
      </c>
      <c r="J26" s="838">
        <f t="shared" si="7"/>
        <v>0</v>
      </c>
      <c r="K26" s="838">
        <f t="shared" si="8"/>
        <v>0</v>
      </c>
      <c r="L26" s="855"/>
      <c r="M26" s="855"/>
      <c r="N26" s="855"/>
      <c r="O26" s="839">
        <f t="shared" si="9"/>
        <v>0</v>
      </c>
      <c r="P26" s="855"/>
      <c r="Q26" s="855"/>
      <c r="R26" s="855"/>
      <c r="S26" s="839">
        <f t="shared" si="40"/>
        <v>0</v>
      </c>
      <c r="T26" s="838">
        <f t="shared" si="13"/>
        <v>0</v>
      </c>
      <c r="U26" s="855"/>
      <c r="V26" s="855"/>
      <c r="W26" s="855"/>
      <c r="X26" s="839">
        <f t="shared" si="42"/>
        <v>0</v>
      </c>
      <c r="Y26" s="855"/>
      <c r="Z26" s="855"/>
      <c r="AA26" s="855"/>
      <c r="AB26" s="839">
        <f t="shared" si="44"/>
        <v>0</v>
      </c>
      <c r="AC26" s="838">
        <f t="shared" si="14"/>
        <v>0</v>
      </c>
    </row>
    <row r="27" spans="1:29" s="856" customFormat="1">
      <c r="A27" s="849"/>
      <c r="B27" s="850" t="s">
        <v>221</v>
      </c>
      <c r="C27" s="840">
        <f t="shared" si="0"/>
        <v>0</v>
      </c>
      <c r="D27" s="838">
        <f t="shared" si="1"/>
        <v>0</v>
      </c>
      <c r="E27" s="838">
        <f t="shared" si="2"/>
        <v>0</v>
      </c>
      <c r="F27" s="838">
        <f t="shared" si="3"/>
        <v>0</v>
      </c>
      <c r="G27" s="838">
        <f t="shared" si="4"/>
        <v>0</v>
      </c>
      <c r="H27" s="838">
        <f t="shared" si="5"/>
        <v>0</v>
      </c>
      <c r="I27" s="838">
        <f t="shared" si="6"/>
        <v>0</v>
      </c>
      <c r="J27" s="838">
        <f t="shared" si="7"/>
        <v>0</v>
      </c>
      <c r="K27" s="838">
        <f t="shared" si="8"/>
        <v>0</v>
      </c>
      <c r="L27" s="839">
        <f>+ROUND(L26*-0.4,-1)</f>
        <v>0</v>
      </c>
      <c r="M27" s="839">
        <f>+ROUND(M26*-0.4,-1)</f>
        <v>0</v>
      </c>
      <c r="N27" s="839">
        <f>+ROUND(N26*-0.4,-1)</f>
        <v>0</v>
      </c>
      <c r="O27" s="839">
        <f t="shared" si="9"/>
        <v>0</v>
      </c>
      <c r="P27" s="839">
        <f>+ROUND(P26*-0.4,-1)</f>
        <v>0</v>
      </c>
      <c r="Q27" s="839">
        <f>+ROUND(Q26*-0.4,-1)</f>
        <v>0</v>
      </c>
      <c r="R27" s="839">
        <f>+ROUND(R26*-0.4,-1)</f>
        <v>0</v>
      </c>
      <c r="S27" s="839">
        <f t="shared" si="40"/>
        <v>0</v>
      </c>
      <c r="T27" s="838">
        <f t="shared" si="13"/>
        <v>0</v>
      </c>
      <c r="U27" s="839">
        <f>+ROUND(U26*-0.4,-1)</f>
        <v>0</v>
      </c>
      <c r="V27" s="839">
        <f>+ROUND(V26*-0.4,-1)</f>
        <v>0</v>
      </c>
      <c r="W27" s="839">
        <f>+ROUND(W26*-0.4,-1)</f>
        <v>0</v>
      </c>
      <c r="X27" s="839">
        <f t="shared" si="42"/>
        <v>0</v>
      </c>
      <c r="Y27" s="839">
        <f>+ROUND(Y26*-0.4,-1)</f>
        <v>0</v>
      </c>
      <c r="Z27" s="839">
        <f>+ROUND(Z26*-0.4,-1)</f>
        <v>0</v>
      </c>
      <c r="AA27" s="839">
        <f>+ROUND(AA26*-0.4,-1)</f>
        <v>0</v>
      </c>
      <c r="AB27" s="839">
        <f t="shared" si="44"/>
        <v>0</v>
      </c>
      <c r="AC27" s="838">
        <f t="shared" si="14"/>
        <v>0</v>
      </c>
    </row>
    <row r="28" spans="1:29" s="851" customFormat="1">
      <c r="A28" s="849"/>
      <c r="B28" s="850" t="s">
        <v>222</v>
      </c>
      <c r="C28" s="840">
        <f t="shared" si="0"/>
        <v>0</v>
      </c>
      <c r="D28" s="838">
        <f t="shared" si="1"/>
        <v>0</v>
      </c>
      <c r="E28" s="838">
        <f t="shared" si="2"/>
        <v>0</v>
      </c>
      <c r="F28" s="838">
        <f t="shared" si="3"/>
        <v>0</v>
      </c>
      <c r="G28" s="838">
        <f t="shared" si="4"/>
        <v>0</v>
      </c>
      <c r="H28" s="838">
        <f t="shared" si="5"/>
        <v>0</v>
      </c>
      <c r="I28" s="838">
        <f t="shared" si="6"/>
        <v>0</v>
      </c>
      <c r="J28" s="838">
        <f t="shared" si="7"/>
        <v>0</v>
      </c>
      <c r="K28" s="838">
        <f t="shared" si="8"/>
        <v>0</v>
      </c>
      <c r="L28" s="839">
        <f>+L26+L27</f>
        <v>0</v>
      </c>
      <c r="M28" s="839">
        <f>+M26+M27</f>
        <v>0</v>
      </c>
      <c r="N28" s="839">
        <f>+N26+N27</f>
        <v>0</v>
      </c>
      <c r="O28" s="839">
        <f t="shared" si="9"/>
        <v>0</v>
      </c>
      <c r="P28" s="839">
        <f>+P26+P27</f>
        <v>0</v>
      </c>
      <c r="Q28" s="839">
        <f>+Q26+Q27</f>
        <v>0</v>
      </c>
      <c r="R28" s="839">
        <f>+R26+R27</f>
        <v>0</v>
      </c>
      <c r="S28" s="839">
        <f t="shared" si="40"/>
        <v>0</v>
      </c>
      <c r="T28" s="838">
        <f t="shared" si="13"/>
        <v>0</v>
      </c>
      <c r="U28" s="839">
        <f>+U26+U27</f>
        <v>0</v>
      </c>
      <c r="V28" s="839">
        <f>+V26+V27</f>
        <v>0</v>
      </c>
      <c r="W28" s="839">
        <f>+W26+W27</f>
        <v>0</v>
      </c>
      <c r="X28" s="839">
        <f t="shared" si="42"/>
        <v>0</v>
      </c>
      <c r="Y28" s="839">
        <f>+Y26+Y27</f>
        <v>0</v>
      </c>
      <c r="Z28" s="839">
        <f>+Z26+Z27</f>
        <v>0</v>
      </c>
      <c r="AA28" s="839">
        <f>+AA26+AA27</f>
        <v>0</v>
      </c>
      <c r="AB28" s="839">
        <f t="shared" si="44"/>
        <v>0</v>
      </c>
      <c r="AC28" s="838">
        <f t="shared" si="14"/>
        <v>0</v>
      </c>
    </row>
    <row r="29" spans="1:29" s="851" customFormat="1">
      <c r="A29" s="852">
        <v>1.3</v>
      </c>
      <c r="B29" s="852" t="s">
        <v>266</v>
      </c>
      <c r="C29" s="840">
        <f t="shared" si="0"/>
        <v>0</v>
      </c>
      <c r="D29" s="838">
        <f t="shared" si="1"/>
        <v>0</v>
      </c>
      <c r="E29" s="838">
        <f t="shared" si="2"/>
        <v>0</v>
      </c>
      <c r="F29" s="838">
        <f t="shared" si="3"/>
        <v>0</v>
      </c>
      <c r="G29" s="838">
        <f t="shared" si="4"/>
        <v>0</v>
      </c>
      <c r="H29" s="838">
        <f t="shared" si="5"/>
        <v>0</v>
      </c>
      <c r="I29" s="838">
        <f t="shared" si="6"/>
        <v>0</v>
      </c>
      <c r="J29" s="838">
        <f t="shared" si="7"/>
        <v>0</v>
      </c>
      <c r="K29" s="838">
        <f t="shared" si="8"/>
        <v>0</v>
      </c>
      <c r="L29" s="853">
        <f>+L30+L31</f>
        <v>0</v>
      </c>
      <c r="M29" s="853">
        <f>+M30+M31</f>
        <v>0</v>
      </c>
      <c r="N29" s="853">
        <f>+N30+N31</f>
        <v>0</v>
      </c>
      <c r="O29" s="839">
        <f t="shared" si="9"/>
        <v>0</v>
      </c>
      <c r="P29" s="853">
        <f>+P30+P31</f>
        <v>0</v>
      </c>
      <c r="Q29" s="853">
        <f>+Q30+Q31</f>
        <v>0</v>
      </c>
      <c r="R29" s="853">
        <f>+R30+R31</f>
        <v>0</v>
      </c>
      <c r="S29" s="839">
        <f t="shared" si="40"/>
        <v>0</v>
      </c>
      <c r="T29" s="838">
        <f t="shared" si="13"/>
        <v>0</v>
      </c>
      <c r="U29" s="853">
        <f>+U30+U31</f>
        <v>0</v>
      </c>
      <c r="V29" s="853">
        <f>+V30+V31</f>
        <v>0</v>
      </c>
      <c r="W29" s="853">
        <f>+W30+W31</f>
        <v>0</v>
      </c>
      <c r="X29" s="839">
        <f t="shared" si="42"/>
        <v>0</v>
      </c>
      <c r="Y29" s="853">
        <f>+Y30+Y31</f>
        <v>0</v>
      </c>
      <c r="Z29" s="853">
        <f>+Z30+Z31</f>
        <v>0</v>
      </c>
      <c r="AA29" s="853">
        <f>+AA30+AA31</f>
        <v>0</v>
      </c>
      <c r="AB29" s="839">
        <f t="shared" si="44"/>
        <v>0</v>
      </c>
      <c r="AC29" s="838">
        <f t="shared" si="14"/>
        <v>0</v>
      </c>
    </row>
    <row r="30" spans="1:29" s="851" customFormat="1" ht="21.75">
      <c r="A30" s="852"/>
      <c r="B30" s="854" t="s">
        <v>438</v>
      </c>
      <c r="C30" s="840">
        <f t="shared" si="0"/>
        <v>0</v>
      </c>
      <c r="D30" s="838">
        <f t="shared" si="1"/>
        <v>0</v>
      </c>
      <c r="E30" s="838">
        <f t="shared" si="2"/>
        <v>0</v>
      </c>
      <c r="F30" s="838">
        <f t="shared" si="3"/>
        <v>0</v>
      </c>
      <c r="G30" s="838">
        <f t="shared" si="4"/>
        <v>0</v>
      </c>
      <c r="H30" s="838">
        <f t="shared" si="5"/>
        <v>0</v>
      </c>
      <c r="I30" s="838">
        <f t="shared" si="6"/>
        <v>0</v>
      </c>
      <c r="J30" s="838">
        <f t="shared" si="7"/>
        <v>0</v>
      </c>
      <c r="K30" s="838">
        <f t="shared" si="8"/>
        <v>0</v>
      </c>
      <c r="L30" s="855"/>
      <c r="M30" s="855"/>
      <c r="N30" s="855"/>
      <c r="O30" s="839">
        <f t="shared" si="9"/>
        <v>0</v>
      </c>
      <c r="P30" s="855"/>
      <c r="Q30" s="855"/>
      <c r="R30" s="855"/>
      <c r="S30" s="839">
        <f t="shared" si="40"/>
        <v>0</v>
      </c>
      <c r="T30" s="838">
        <f t="shared" si="13"/>
        <v>0</v>
      </c>
      <c r="U30" s="855"/>
      <c r="V30" s="855"/>
      <c r="W30" s="855"/>
      <c r="X30" s="839">
        <f t="shared" si="42"/>
        <v>0</v>
      </c>
      <c r="Y30" s="855"/>
      <c r="Z30" s="855"/>
      <c r="AA30" s="855"/>
      <c r="AB30" s="839">
        <f t="shared" si="44"/>
        <v>0</v>
      </c>
      <c r="AC30" s="838">
        <f t="shared" si="14"/>
        <v>0</v>
      </c>
    </row>
    <row r="31" spans="1:29" s="857" customFormat="1">
      <c r="A31" s="852"/>
      <c r="B31" s="854" t="s">
        <v>223</v>
      </c>
      <c r="C31" s="840">
        <f t="shared" si="0"/>
        <v>0</v>
      </c>
      <c r="D31" s="838">
        <f t="shared" si="1"/>
        <v>0</v>
      </c>
      <c r="E31" s="838">
        <f t="shared" si="2"/>
        <v>0</v>
      </c>
      <c r="F31" s="838">
        <f t="shared" si="3"/>
        <v>0</v>
      </c>
      <c r="G31" s="838">
        <f t="shared" si="4"/>
        <v>0</v>
      </c>
      <c r="H31" s="838">
        <f t="shared" si="5"/>
        <v>0</v>
      </c>
      <c r="I31" s="838">
        <f t="shared" si="6"/>
        <v>0</v>
      </c>
      <c r="J31" s="838">
        <f t="shared" si="7"/>
        <v>0</v>
      </c>
      <c r="K31" s="838">
        <f t="shared" si="8"/>
        <v>0</v>
      </c>
      <c r="L31" s="855"/>
      <c r="M31" s="855"/>
      <c r="N31" s="855"/>
      <c r="O31" s="839">
        <f t="shared" si="9"/>
        <v>0</v>
      </c>
      <c r="P31" s="855"/>
      <c r="Q31" s="855"/>
      <c r="R31" s="855"/>
      <c r="S31" s="839">
        <f t="shared" si="40"/>
        <v>0</v>
      </c>
      <c r="T31" s="838">
        <f t="shared" si="13"/>
        <v>0</v>
      </c>
      <c r="U31" s="855"/>
      <c r="V31" s="855"/>
      <c r="W31" s="855"/>
      <c r="X31" s="839">
        <f t="shared" si="42"/>
        <v>0</v>
      </c>
      <c r="Y31" s="855"/>
      <c r="Z31" s="855"/>
      <c r="AA31" s="855"/>
      <c r="AB31" s="839">
        <f t="shared" si="44"/>
        <v>0</v>
      </c>
      <c r="AC31" s="838">
        <f t="shared" si="14"/>
        <v>0</v>
      </c>
    </row>
    <row r="32" spans="1:29" s="851" customFormat="1" ht="18.75" hidden="1" customHeight="1">
      <c r="A32" s="852">
        <v>1.4</v>
      </c>
      <c r="B32" s="852" t="s">
        <v>439</v>
      </c>
      <c r="C32" s="840">
        <f t="shared" si="0"/>
        <v>0</v>
      </c>
      <c r="D32" s="838">
        <f t="shared" si="1"/>
        <v>0</v>
      </c>
      <c r="E32" s="838">
        <f t="shared" si="2"/>
        <v>0</v>
      </c>
      <c r="F32" s="838">
        <f t="shared" si="3"/>
        <v>0</v>
      </c>
      <c r="G32" s="838">
        <f t="shared" si="4"/>
        <v>0</v>
      </c>
      <c r="H32" s="838">
        <f t="shared" si="5"/>
        <v>0</v>
      </c>
      <c r="I32" s="838">
        <f t="shared" si="6"/>
        <v>0</v>
      </c>
      <c r="J32" s="838">
        <f t="shared" si="7"/>
        <v>0</v>
      </c>
      <c r="K32" s="838">
        <f t="shared" si="8"/>
        <v>0</v>
      </c>
      <c r="L32" s="853">
        <f t="shared" ref="L32:R32" si="45">+L33</f>
        <v>0</v>
      </c>
      <c r="M32" s="853">
        <f t="shared" si="45"/>
        <v>0</v>
      </c>
      <c r="N32" s="853">
        <f t="shared" si="45"/>
        <v>0</v>
      </c>
      <c r="O32" s="839">
        <f t="shared" si="9"/>
        <v>0</v>
      </c>
      <c r="P32" s="853">
        <f t="shared" si="45"/>
        <v>0</v>
      </c>
      <c r="Q32" s="853">
        <f t="shared" si="45"/>
        <v>0</v>
      </c>
      <c r="R32" s="853">
        <f t="shared" si="45"/>
        <v>0</v>
      </c>
      <c r="S32" s="839">
        <f t="shared" si="40"/>
        <v>0</v>
      </c>
      <c r="T32" s="838">
        <f t="shared" si="13"/>
        <v>0</v>
      </c>
      <c r="U32" s="853">
        <f t="shared" ref="U32:W32" si="46">+U33</f>
        <v>0</v>
      </c>
      <c r="V32" s="853">
        <f t="shared" si="46"/>
        <v>0</v>
      </c>
      <c r="W32" s="853">
        <f t="shared" si="46"/>
        <v>0</v>
      </c>
      <c r="X32" s="839">
        <f t="shared" si="42"/>
        <v>0</v>
      </c>
      <c r="Y32" s="853">
        <f t="shared" ref="Y32:AA32" si="47">+Y33</f>
        <v>0</v>
      </c>
      <c r="Z32" s="853">
        <f t="shared" si="47"/>
        <v>0</v>
      </c>
      <c r="AA32" s="853">
        <f t="shared" si="47"/>
        <v>0</v>
      </c>
      <c r="AB32" s="839">
        <f t="shared" si="44"/>
        <v>0</v>
      </c>
      <c r="AC32" s="838">
        <f t="shared" si="14"/>
        <v>0</v>
      </c>
    </row>
    <row r="33" spans="1:29" s="851" customFormat="1" ht="18.75" hidden="1" customHeight="1">
      <c r="A33" s="852"/>
      <c r="B33" s="854" t="s">
        <v>440</v>
      </c>
      <c r="C33" s="840">
        <f t="shared" si="0"/>
        <v>0</v>
      </c>
      <c r="D33" s="838">
        <f t="shared" si="1"/>
        <v>0</v>
      </c>
      <c r="E33" s="838">
        <f t="shared" si="2"/>
        <v>0</v>
      </c>
      <c r="F33" s="838">
        <f t="shared" si="3"/>
        <v>0</v>
      </c>
      <c r="G33" s="838">
        <f t="shared" si="4"/>
        <v>0</v>
      </c>
      <c r="H33" s="838">
        <f t="shared" si="5"/>
        <v>0</v>
      </c>
      <c r="I33" s="838">
        <f t="shared" si="6"/>
        <v>0</v>
      </c>
      <c r="J33" s="838">
        <f t="shared" si="7"/>
        <v>0</v>
      </c>
      <c r="K33" s="838">
        <f t="shared" si="8"/>
        <v>0</v>
      </c>
      <c r="L33" s="855"/>
      <c r="M33" s="855"/>
      <c r="N33" s="855"/>
      <c r="O33" s="839">
        <f t="shared" si="9"/>
        <v>0</v>
      </c>
      <c r="P33" s="855"/>
      <c r="Q33" s="855"/>
      <c r="R33" s="855"/>
      <c r="S33" s="839">
        <f t="shared" si="40"/>
        <v>0</v>
      </c>
      <c r="T33" s="838">
        <f t="shared" si="13"/>
        <v>0</v>
      </c>
      <c r="U33" s="855"/>
      <c r="V33" s="855"/>
      <c r="W33" s="855"/>
      <c r="X33" s="839">
        <f t="shared" si="42"/>
        <v>0</v>
      </c>
      <c r="Y33" s="855"/>
      <c r="Z33" s="855"/>
      <c r="AA33" s="855"/>
      <c r="AB33" s="839">
        <f t="shared" si="44"/>
        <v>0</v>
      </c>
      <c r="AC33" s="838">
        <f t="shared" si="14"/>
        <v>0</v>
      </c>
    </row>
    <row r="34" spans="1:29" s="851" customFormat="1" ht="18.75" hidden="1" customHeight="1">
      <c r="A34" s="849"/>
      <c r="B34" s="850" t="s">
        <v>221</v>
      </c>
      <c r="C34" s="840">
        <f t="shared" si="0"/>
        <v>0</v>
      </c>
      <c r="D34" s="838">
        <f t="shared" si="1"/>
        <v>0</v>
      </c>
      <c r="E34" s="838">
        <f t="shared" si="2"/>
        <v>0</v>
      </c>
      <c r="F34" s="838">
        <f t="shared" si="3"/>
        <v>0</v>
      </c>
      <c r="G34" s="838">
        <f t="shared" si="4"/>
        <v>0</v>
      </c>
      <c r="H34" s="838">
        <f t="shared" si="5"/>
        <v>0</v>
      </c>
      <c r="I34" s="838">
        <f t="shared" si="6"/>
        <v>0</v>
      </c>
      <c r="J34" s="838">
        <f t="shared" si="7"/>
        <v>0</v>
      </c>
      <c r="K34" s="838">
        <f t="shared" si="8"/>
        <v>0</v>
      </c>
      <c r="L34" s="839">
        <f t="shared" ref="L34" si="48">+L33*-0.4</f>
        <v>0</v>
      </c>
      <c r="M34" s="839">
        <f t="shared" ref="M34:N34" si="49">+M33*-0.4</f>
        <v>0</v>
      </c>
      <c r="N34" s="839">
        <f t="shared" si="49"/>
        <v>0</v>
      </c>
      <c r="O34" s="839">
        <f t="shared" si="9"/>
        <v>0</v>
      </c>
      <c r="P34" s="839">
        <f t="shared" ref="P34:R34" si="50">+P33*-0.4</f>
        <v>0</v>
      </c>
      <c r="Q34" s="839">
        <f t="shared" si="50"/>
        <v>0</v>
      </c>
      <c r="R34" s="839">
        <f t="shared" si="50"/>
        <v>0</v>
      </c>
      <c r="S34" s="839">
        <f t="shared" si="40"/>
        <v>0</v>
      </c>
      <c r="T34" s="838">
        <f t="shared" si="13"/>
        <v>0</v>
      </c>
      <c r="U34" s="839">
        <f t="shared" ref="U34:W34" si="51">+U33*-0.4</f>
        <v>0</v>
      </c>
      <c r="V34" s="839">
        <f t="shared" si="51"/>
        <v>0</v>
      </c>
      <c r="W34" s="839">
        <f t="shared" si="51"/>
        <v>0</v>
      </c>
      <c r="X34" s="839">
        <f t="shared" si="42"/>
        <v>0</v>
      </c>
      <c r="Y34" s="839">
        <f t="shared" ref="Y34:AA34" si="52">+Y33*-0.4</f>
        <v>0</v>
      </c>
      <c r="Z34" s="839">
        <f t="shared" si="52"/>
        <v>0</v>
      </c>
      <c r="AA34" s="839">
        <f t="shared" si="52"/>
        <v>0</v>
      </c>
      <c r="AB34" s="839">
        <f t="shared" si="44"/>
        <v>0</v>
      </c>
      <c r="AC34" s="838">
        <f t="shared" si="14"/>
        <v>0</v>
      </c>
    </row>
    <row r="35" spans="1:29" s="851" customFormat="1" ht="18.75" hidden="1" customHeight="1">
      <c r="A35" s="849"/>
      <c r="B35" s="850" t="s">
        <v>222</v>
      </c>
      <c r="C35" s="840">
        <f t="shared" si="0"/>
        <v>0</v>
      </c>
      <c r="D35" s="838">
        <f t="shared" si="1"/>
        <v>0</v>
      </c>
      <c r="E35" s="838">
        <f t="shared" si="2"/>
        <v>0</v>
      </c>
      <c r="F35" s="838">
        <f t="shared" si="3"/>
        <v>0</v>
      </c>
      <c r="G35" s="838">
        <f t="shared" si="4"/>
        <v>0</v>
      </c>
      <c r="H35" s="838">
        <f t="shared" si="5"/>
        <v>0</v>
      </c>
      <c r="I35" s="838">
        <f t="shared" si="6"/>
        <v>0</v>
      </c>
      <c r="J35" s="838">
        <f t="shared" si="7"/>
        <v>0</v>
      </c>
      <c r="K35" s="838">
        <f t="shared" si="8"/>
        <v>0</v>
      </c>
      <c r="L35" s="839">
        <f t="shared" ref="L35" si="53">+L33+L34</f>
        <v>0</v>
      </c>
      <c r="M35" s="839">
        <f t="shared" ref="M35:N35" si="54">+M33+M34</f>
        <v>0</v>
      </c>
      <c r="N35" s="839">
        <f t="shared" si="54"/>
        <v>0</v>
      </c>
      <c r="O35" s="839">
        <f t="shared" si="9"/>
        <v>0</v>
      </c>
      <c r="P35" s="839">
        <f t="shared" ref="P35:R35" si="55">+P33+P34</f>
        <v>0</v>
      </c>
      <c r="Q35" s="839">
        <f t="shared" si="55"/>
        <v>0</v>
      </c>
      <c r="R35" s="839">
        <f t="shared" si="55"/>
        <v>0</v>
      </c>
      <c r="S35" s="839">
        <f t="shared" si="40"/>
        <v>0</v>
      </c>
      <c r="T35" s="838">
        <f t="shared" si="13"/>
        <v>0</v>
      </c>
      <c r="U35" s="839">
        <f t="shared" ref="U35:W35" si="56">+U33+U34</f>
        <v>0</v>
      </c>
      <c r="V35" s="839">
        <f t="shared" si="56"/>
        <v>0</v>
      </c>
      <c r="W35" s="839">
        <f t="shared" si="56"/>
        <v>0</v>
      </c>
      <c r="X35" s="839">
        <f t="shared" si="42"/>
        <v>0</v>
      </c>
      <c r="Y35" s="839">
        <f t="shared" ref="Y35:AA35" si="57">+Y33+Y34</f>
        <v>0</v>
      </c>
      <c r="Z35" s="839">
        <f t="shared" si="57"/>
        <v>0</v>
      </c>
      <c r="AA35" s="839">
        <f t="shared" si="57"/>
        <v>0</v>
      </c>
      <c r="AB35" s="839">
        <f t="shared" si="44"/>
        <v>0</v>
      </c>
      <c r="AC35" s="838">
        <f t="shared" si="14"/>
        <v>0</v>
      </c>
    </row>
    <row r="36" spans="1:29" s="851" customFormat="1" ht="18.75" hidden="1" customHeight="1">
      <c r="A36" s="852">
        <v>1.5</v>
      </c>
      <c r="B36" s="852" t="s">
        <v>441</v>
      </c>
      <c r="C36" s="840">
        <f t="shared" si="0"/>
        <v>0</v>
      </c>
      <c r="D36" s="838">
        <f t="shared" si="1"/>
        <v>0</v>
      </c>
      <c r="E36" s="838">
        <f t="shared" si="2"/>
        <v>0</v>
      </c>
      <c r="F36" s="838">
        <f t="shared" si="3"/>
        <v>0</v>
      </c>
      <c r="G36" s="838">
        <f t="shared" si="4"/>
        <v>0</v>
      </c>
      <c r="H36" s="838">
        <f t="shared" si="5"/>
        <v>0</v>
      </c>
      <c r="I36" s="838">
        <f t="shared" si="6"/>
        <v>0</v>
      </c>
      <c r="J36" s="838">
        <f t="shared" si="7"/>
        <v>0</v>
      </c>
      <c r="K36" s="838">
        <f t="shared" si="8"/>
        <v>0</v>
      </c>
      <c r="L36" s="853">
        <f t="shared" ref="L36:R36" si="58">+L37</f>
        <v>0</v>
      </c>
      <c r="M36" s="853">
        <f t="shared" si="58"/>
        <v>0</v>
      </c>
      <c r="N36" s="853">
        <f t="shared" si="58"/>
        <v>0</v>
      </c>
      <c r="O36" s="839">
        <f t="shared" si="9"/>
        <v>0</v>
      </c>
      <c r="P36" s="853">
        <f t="shared" si="58"/>
        <v>0</v>
      </c>
      <c r="Q36" s="853">
        <f t="shared" si="58"/>
        <v>0</v>
      </c>
      <c r="R36" s="853">
        <f t="shared" si="58"/>
        <v>0</v>
      </c>
      <c r="S36" s="839">
        <f t="shared" si="40"/>
        <v>0</v>
      </c>
      <c r="T36" s="838">
        <f t="shared" si="13"/>
        <v>0</v>
      </c>
      <c r="U36" s="853">
        <f t="shared" ref="U36:W36" si="59">+U37</f>
        <v>0</v>
      </c>
      <c r="V36" s="853">
        <f t="shared" si="59"/>
        <v>0</v>
      </c>
      <c r="W36" s="853">
        <f t="shared" si="59"/>
        <v>0</v>
      </c>
      <c r="X36" s="839">
        <f t="shared" si="42"/>
        <v>0</v>
      </c>
      <c r="Y36" s="853">
        <f t="shared" ref="Y36:AA36" si="60">+Y37</f>
        <v>0</v>
      </c>
      <c r="Z36" s="853">
        <f t="shared" si="60"/>
        <v>0</v>
      </c>
      <c r="AA36" s="853">
        <f t="shared" si="60"/>
        <v>0</v>
      </c>
      <c r="AB36" s="839">
        <f t="shared" si="44"/>
        <v>0</v>
      </c>
      <c r="AC36" s="838">
        <f t="shared" si="14"/>
        <v>0</v>
      </c>
    </row>
    <row r="37" spans="1:29" s="851" customFormat="1" ht="18.75" hidden="1" customHeight="1">
      <c r="A37" s="852"/>
      <c r="B37" s="854" t="s">
        <v>442</v>
      </c>
      <c r="C37" s="840">
        <f t="shared" si="0"/>
        <v>0</v>
      </c>
      <c r="D37" s="838">
        <f t="shared" si="1"/>
        <v>0</v>
      </c>
      <c r="E37" s="838">
        <f t="shared" si="2"/>
        <v>0</v>
      </c>
      <c r="F37" s="838">
        <f t="shared" si="3"/>
        <v>0</v>
      </c>
      <c r="G37" s="838">
        <f t="shared" si="4"/>
        <v>0</v>
      </c>
      <c r="H37" s="838">
        <f t="shared" si="5"/>
        <v>0</v>
      </c>
      <c r="I37" s="838">
        <f t="shared" si="6"/>
        <v>0</v>
      </c>
      <c r="J37" s="838">
        <f t="shared" si="7"/>
        <v>0</v>
      </c>
      <c r="K37" s="838">
        <f t="shared" si="8"/>
        <v>0</v>
      </c>
      <c r="L37" s="853"/>
      <c r="M37" s="853"/>
      <c r="N37" s="853"/>
      <c r="O37" s="839">
        <f t="shared" si="9"/>
        <v>0</v>
      </c>
      <c r="P37" s="853"/>
      <c r="Q37" s="853"/>
      <c r="R37" s="853"/>
      <c r="S37" s="839">
        <f t="shared" si="40"/>
        <v>0</v>
      </c>
      <c r="T37" s="838">
        <f t="shared" si="13"/>
        <v>0</v>
      </c>
      <c r="U37" s="853"/>
      <c r="V37" s="853"/>
      <c r="W37" s="853"/>
      <c r="X37" s="839">
        <f t="shared" si="42"/>
        <v>0</v>
      </c>
      <c r="Y37" s="853"/>
      <c r="Z37" s="853"/>
      <c r="AA37" s="853"/>
      <c r="AB37" s="839">
        <f t="shared" si="44"/>
        <v>0</v>
      </c>
      <c r="AC37" s="838">
        <f t="shared" si="14"/>
        <v>0</v>
      </c>
    </row>
    <row r="38" spans="1:29" s="851" customFormat="1" ht="18.75" hidden="1" customHeight="1">
      <c r="A38" s="849"/>
      <c r="B38" s="850" t="s">
        <v>221</v>
      </c>
      <c r="C38" s="840">
        <f t="shared" si="0"/>
        <v>0</v>
      </c>
      <c r="D38" s="838">
        <f t="shared" si="1"/>
        <v>0</v>
      </c>
      <c r="E38" s="838">
        <f t="shared" si="2"/>
        <v>0</v>
      </c>
      <c r="F38" s="838">
        <f t="shared" si="3"/>
        <v>0</v>
      </c>
      <c r="G38" s="838">
        <f t="shared" si="4"/>
        <v>0</v>
      </c>
      <c r="H38" s="838">
        <f t="shared" si="5"/>
        <v>0</v>
      </c>
      <c r="I38" s="838">
        <f t="shared" si="6"/>
        <v>0</v>
      </c>
      <c r="J38" s="838">
        <f t="shared" si="7"/>
        <v>0</v>
      </c>
      <c r="K38" s="838">
        <f t="shared" si="8"/>
        <v>0</v>
      </c>
      <c r="L38" s="839">
        <f t="shared" ref="L38" si="61">+L37*-0.4</f>
        <v>0</v>
      </c>
      <c r="M38" s="839">
        <f t="shared" ref="M38:N38" si="62">+M37*-0.4</f>
        <v>0</v>
      </c>
      <c r="N38" s="839">
        <f t="shared" si="62"/>
        <v>0</v>
      </c>
      <c r="O38" s="839">
        <f t="shared" si="9"/>
        <v>0</v>
      </c>
      <c r="P38" s="839">
        <f t="shared" ref="P38:R38" si="63">+P37*-0.4</f>
        <v>0</v>
      </c>
      <c r="Q38" s="839">
        <f t="shared" si="63"/>
        <v>0</v>
      </c>
      <c r="R38" s="839">
        <f t="shared" si="63"/>
        <v>0</v>
      </c>
      <c r="S38" s="839">
        <f t="shared" si="40"/>
        <v>0</v>
      </c>
      <c r="T38" s="838">
        <f t="shared" si="13"/>
        <v>0</v>
      </c>
      <c r="U38" s="839">
        <f t="shared" ref="U38:W38" si="64">+U37*-0.4</f>
        <v>0</v>
      </c>
      <c r="V38" s="839">
        <f t="shared" si="64"/>
        <v>0</v>
      </c>
      <c r="W38" s="839">
        <f t="shared" si="64"/>
        <v>0</v>
      </c>
      <c r="X38" s="839">
        <f t="shared" si="42"/>
        <v>0</v>
      </c>
      <c r="Y38" s="839">
        <f t="shared" ref="Y38:AA38" si="65">+Y37*-0.4</f>
        <v>0</v>
      </c>
      <c r="Z38" s="839">
        <f t="shared" si="65"/>
        <v>0</v>
      </c>
      <c r="AA38" s="839">
        <f t="shared" si="65"/>
        <v>0</v>
      </c>
      <c r="AB38" s="839">
        <f t="shared" si="44"/>
        <v>0</v>
      </c>
      <c r="AC38" s="838">
        <f t="shared" si="14"/>
        <v>0</v>
      </c>
    </row>
    <row r="39" spans="1:29" s="828" customFormat="1" ht="18.75" hidden="1" customHeight="1">
      <c r="A39" s="849"/>
      <c r="B39" s="850" t="s">
        <v>222</v>
      </c>
      <c r="C39" s="840">
        <f t="shared" ref="C39:C70" si="66">+L39+U39</f>
        <v>0</v>
      </c>
      <c r="D39" s="838">
        <f t="shared" ref="D39:D70" si="67">+M39+V39</f>
        <v>0</v>
      </c>
      <c r="E39" s="838">
        <f t="shared" ref="E39:E70" si="68">+N39+W39</f>
        <v>0</v>
      </c>
      <c r="F39" s="838">
        <f t="shared" ref="F39:F70" si="69">+O39+X39</f>
        <v>0</v>
      </c>
      <c r="G39" s="838">
        <f t="shared" ref="G39:G70" si="70">+P39+Y39</f>
        <v>0</v>
      </c>
      <c r="H39" s="838">
        <f t="shared" ref="H39:H70" si="71">+Q39+Z39</f>
        <v>0</v>
      </c>
      <c r="I39" s="838">
        <f t="shared" ref="I39:I70" si="72">+R39+AA39</f>
        <v>0</v>
      </c>
      <c r="J39" s="838">
        <f t="shared" ref="J39:J70" si="73">+S39+AB39</f>
        <v>0</v>
      </c>
      <c r="K39" s="838">
        <f t="shared" ref="K39:K70" si="74">+T39+AC39</f>
        <v>0</v>
      </c>
      <c r="L39" s="839">
        <f t="shared" ref="L39" si="75">+L37+L38</f>
        <v>0</v>
      </c>
      <c r="M39" s="839">
        <f t="shared" ref="M39:N39" si="76">+M37+M38</f>
        <v>0</v>
      </c>
      <c r="N39" s="839">
        <f t="shared" si="76"/>
        <v>0</v>
      </c>
      <c r="O39" s="839">
        <f t="shared" si="9"/>
        <v>0</v>
      </c>
      <c r="P39" s="839">
        <f t="shared" ref="P39:R39" si="77">+P37+P38</f>
        <v>0</v>
      </c>
      <c r="Q39" s="839">
        <f t="shared" si="77"/>
        <v>0</v>
      </c>
      <c r="R39" s="839">
        <f t="shared" si="77"/>
        <v>0</v>
      </c>
      <c r="S39" s="839">
        <f t="shared" si="40"/>
        <v>0</v>
      </c>
      <c r="T39" s="838">
        <f t="shared" si="13"/>
        <v>0</v>
      </c>
      <c r="U39" s="839">
        <f t="shared" ref="U39:W39" si="78">+U37+U38</f>
        <v>0</v>
      </c>
      <c r="V39" s="839">
        <f t="shared" si="78"/>
        <v>0</v>
      </c>
      <c r="W39" s="839">
        <f t="shared" si="78"/>
        <v>0</v>
      </c>
      <c r="X39" s="839">
        <f t="shared" si="42"/>
        <v>0</v>
      </c>
      <c r="Y39" s="839">
        <f t="shared" ref="Y39:AA39" si="79">+Y37+Y38</f>
        <v>0</v>
      </c>
      <c r="Z39" s="839">
        <f t="shared" si="79"/>
        <v>0</v>
      </c>
      <c r="AA39" s="839">
        <f t="shared" si="79"/>
        <v>0</v>
      </c>
      <c r="AB39" s="839">
        <f t="shared" si="44"/>
        <v>0</v>
      </c>
      <c r="AC39" s="838">
        <f t="shared" si="14"/>
        <v>0</v>
      </c>
    </row>
    <row r="40" spans="1:29" s="847" customFormat="1" ht="18.75" hidden="1" customHeight="1">
      <c r="A40" s="852">
        <v>1.6</v>
      </c>
      <c r="B40" s="852" t="s">
        <v>443</v>
      </c>
      <c r="C40" s="840">
        <f t="shared" si="66"/>
        <v>0</v>
      </c>
      <c r="D40" s="838">
        <f t="shared" si="67"/>
        <v>0</v>
      </c>
      <c r="E40" s="838">
        <f t="shared" si="68"/>
        <v>0</v>
      </c>
      <c r="F40" s="838">
        <f t="shared" si="69"/>
        <v>0</v>
      </c>
      <c r="G40" s="838">
        <f t="shared" si="70"/>
        <v>0</v>
      </c>
      <c r="H40" s="838">
        <f t="shared" si="71"/>
        <v>0</v>
      </c>
      <c r="I40" s="838">
        <f t="shared" si="72"/>
        <v>0</v>
      </c>
      <c r="J40" s="838">
        <f t="shared" si="73"/>
        <v>0</v>
      </c>
      <c r="K40" s="838">
        <f t="shared" si="74"/>
        <v>0</v>
      </c>
      <c r="L40" s="853">
        <f t="shared" ref="L40:L42" si="80">+L43+L46</f>
        <v>0</v>
      </c>
      <c r="M40" s="853">
        <f t="shared" ref="M40:N40" si="81">+M43+M46</f>
        <v>0</v>
      </c>
      <c r="N40" s="853">
        <f t="shared" si="81"/>
        <v>0</v>
      </c>
      <c r="O40" s="839">
        <f t="shared" si="9"/>
        <v>0</v>
      </c>
      <c r="P40" s="853">
        <f t="shared" ref="P40:R40" si="82">+P43+P46</f>
        <v>0</v>
      </c>
      <c r="Q40" s="853">
        <f t="shared" si="82"/>
        <v>0</v>
      </c>
      <c r="R40" s="853">
        <f t="shared" si="82"/>
        <v>0</v>
      </c>
      <c r="S40" s="839">
        <f t="shared" si="40"/>
        <v>0</v>
      </c>
      <c r="T40" s="838">
        <f t="shared" si="13"/>
        <v>0</v>
      </c>
      <c r="U40" s="853">
        <f t="shared" ref="U40:W40" si="83">+U43+U46</f>
        <v>0</v>
      </c>
      <c r="V40" s="853">
        <f t="shared" si="83"/>
        <v>0</v>
      </c>
      <c r="W40" s="853">
        <f t="shared" si="83"/>
        <v>0</v>
      </c>
      <c r="X40" s="839">
        <f t="shared" si="42"/>
        <v>0</v>
      </c>
      <c r="Y40" s="853">
        <f t="shared" ref="Y40:AA40" si="84">+Y43+Y46</f>
        <v>0</v>
      </c>
      <c r="Z40" s="853">
        <f t="shared" si="84"/>
        <v>0</v>
      </c>
      <c r="AA40" s="853">
        <f t="shared" si="84"/>
        <v>0</v>
      </c>
      <c r="AB40" s="839">
        <f t="shared" si="44"/>
        <v>0</v>
      </c>
      <c r="AC40" s="838">
        <f t="shared" si="14"/>
        <v>0</v>
      </c>
    </row>
    <row r="41" spans="1:29" s="847" customFormat="1" ht="18.75" hidden="1" customHeight="1">
      <c r="A41" s="849"/>
      <c r="B41" s="850" t="s">
        <v>444</v>
      </c>
      <c r="C41" s="840">
        <f t="shared" si="66"/>
        <v>0</v>
      </c>
      <c r="D41" s="838">
        <f t="shared" si="67"/>
        <v>0</v>
      </c>
      <c r="E41" s="838">
        <f t="shared" si="68"/>
        <v>0</v>
      </c>
      <c r="F41" s="838">
        <f t="shared" si="69"/>
        <v>0</v>
      </c>
      <c r="G41" s="838">
        <f t="shared" si="70"/>
        <v>0</v>
      </c>
      <c r="H41" s="838">
        <f t="shared" si="71"/>
        <v>0</v>
      </c>
      <c r="I41" s="838">
        <f t="shared" si="72"/>
        <v>0</v>
      </c>
      <c r="J41" s="838">
        <f t="shared" si="73"/>
        <v>0</v>
      </c>
      <c r="K41" s="838">
        <f t="shared" si="74"/>
        <v>0</v>
      </c>
      <c r="L41" s="839">
        <f t="shared" si="80"/>
        <v>0</v>
      </c>
      <c r="M41" s="839">
        <f t="shared" ref="M41:N41" si="85">+M44+M47</f>
        <v>0</v>
      </c>
      <c r="N41" s="839">
        <f t="shared" si="85"/>
        <v>0</v>
      </c>
      <c r="O41" s="839">
        <f t="shared" ref="O41:O72" si="86">SUM(L41:N41)</f>
        <v>0</v>
      </c>
      <c r="P41" s="839">
        <f t="shared" ref="P41:R41" si="87">+P44+P47</f>
        <v>0</v>
      </c>
      <c r="Q41" s="839">
        <f t="shared" si="87"/>
        <v>0</v>
      </c>
      <c r="R41" s="839">
        <f t="shared" si="87"/>
        <v>0</v>
      </c>
      <c r="S41" s="839">
        <f t="shared" ref="S41:S72" si="88">SUM(P41:R41)</f>
        <v>0</v>
      </c>
      <c r="T41" s="838">
        <f t="shared" si="13"/>
        <v>0</v>
      </c>
      <c r="U41" s="839">
        <f t="shared" ref="U41:W41" si="89">+U44+U47</f>
        <v>0</v>
      </c>
      <c r="V41" s="839">
        <f t="shared" si="89"/>
        <v>0</v>
      </c>
      <c r="W41" s="839">
        <f t="shared" si="89"/>
        <v>0</v>
      </c>
      <c r="X41" s="839">
        <f t="shared" ref="X41:X72" si="90">SUM(U41:W41)</f>
        <v>0</v>
      </c>
      <c r="Y41" s="839">
        <f t="shared" ref="Y41:AA41" si="91">+Y44+Y47</f>
        <v>0</v>
      </c>
      <c r="Z41" s="839">
        <f t="shared" si="91"/>
        <v>0</v>
      </c>
      <c r="AA41" s="839">
        <f t="shared" si="91"/>
        <v>0</v>
      </c>
      <c r="AB41" s="839">
        <f t="shared" ref="AB41:AB72" si="92">SUM(Y41:AA41)</f>
        <v>0</v>
      </c>
      <c r="AC41" s="838">
        <f t="shared" si="14"/>
        <v>0</v>
      </c>
    </row>
    <row r="42" spans="1:29" s="828" customFormat="1" ht="18.75" hidden="1" customHeight="1">
      <c r="A42" s="849"/>
      <c r="B42" s="850" t="s">
        <v>445</v>
      </c>
      <c r="C42" s="840">
        <f t="shared" si="66"/>
        <v>0</v>
      </c>
      <c r="D42" s="838">
        <f t="shared" si="67"/>
        <v>0</v>
      </c>
      <c r="E42" s="838">
        <f t="shared" si="68"/>
        <v>0</v>
      </c>
      <c r="F42" s="838">
        <f t="shared" si="69"/>
        <v>0</v>
      </c>
      <c r="G42" s="838">
        <f t="shared" si="70"/>
        <v>0</v>
      </c>
      <c r="H42" s="838">
        <f t="shared" si="71"/>
        <v>0</v>
      </c>
      <c r="I42" s="838">
        <f t="shared" si="72"/>
        <v>0</v>
      </c>
      <c r="J42" s="838">
        <f t="shared" si="73"/>
        <v>0</v>
      </c>
      <c r="K42" s="838">
        <f t="shared" si="74"/>
        <v>0</v>
      </c>
      <c r="L42" s="839">
        <f t="shared" si="80"/>
        <v>0</v>
      </c>
      <c r="M42" s="839">
        <f t="shared" ref="M42:N42" si="93">+M45+M48</f>
        <v>0</v>
      </c>
      <c r="N42" s="839">
        <f t="shared" si="93"/>
        <v>0</v>
      </c>
      <c r="O42" s="839">
        <f t="shared" si="86"/>
        <v>0</v>
      </c>
      <c r="P42" s="839">
        <f t="shared" ref="P42:R42" si="94">+P45+P48</f>
        <v>0</v>
      </c>
      <c r="Q42" s="839">
        <f t="shared" si="94"/>
        <v>0</v>
      </c>
      <c r="R42" s="839">
        <f t="shared" si="94"/>
        <v>0</v>
      </c>
      <c r="S42" s="839">
        <f t="shared" si="88"/>
        <v>0</v>
      </c>
      <c r="T42" s="838">
        <f t="shared" si="13"/>
        <v>0</v>
      </c>
      <c r="U42" s="839">
        <f t="shared" ref="U42:W42" si="95">+U45+U48</f>
        <v>0</v>
      </c>
      <c r="V42" s="839">
        <f t="shared" si="95"/>
        <v>0</v>
      </c>
      <c r="W42" s="839">
        <f t="shared" si="95"/>
        <v>0</v>
      </c>
      <c r="X42" s="839">
        <f t="shared" si="90"/>
        <v>0</v>
      </c>
      <c r="Y42" s="839">
        <f t="shared" ref="Y42:AA42" si="96">+Y45+Y48</f>
        <v>0</v>
      </c>
      <c r="Z42" s="839">
        <f t="shared" si="96"/>
        <v>0</v>
      </c>
      <c r="AA42" s="839">
        <f t="shared" si="96"/>
        <v>0</v>
      </c>
      <c r="AB42" s="839">
        <f t="shared" si="92"/>
        <v>0</v>
      </c>
      <c r="AC42" s="838">
        <f t="shared" si="14"/>
        <v>0</v>
      </c>
    </row>
    <row r="43" spans="1:29" s="828" customFormat="1" ht="18.75" hidden="1" customHeight="1">
      <c r="A43" s="852"/>
      <c r="B43" s="852" t="s">
        <v>446</v>
      </c>
      <c r="C43" s="840">
        <f t="shared" si="66"/>
        <v>0</v>
      </c>
      <c r="D43" s="838">
        <f t="shared" si="67"/>
        <v>0</v>
      </c>
      <c r="E43" s="838">
        <f t="shared" si="68"/>
        <v>0</v>
      </c>
      <c r="F43" s="838">
        <f t="shared" si="69"/>
        <v>0</v>
      </c>
      <c r="G43" s="838">
        <f t="shared" si="70"/>
        <v>0</v>
      </c>
      <c r="H43" s="838">
        <f t="shared" si="71"/>
        <v>0</v>
      </c>
      <c r="I43" s="838">
        <f t="shared" si="72"/>
        <v>0</v>
      </c>
      <c r="J43" s="838">
        <f t="shared" si="73"/>
        <v>0</v>
      </c>
      <c r="K43" s="838">
        <f t="shared" si="74"/>
        <v>0</v>
      </c>
      <c r="L43" s="853"/>
      <c r="M43" s="853"/>
      <c r="N43" s="853"/>
      <c r="O43" s="839">
        <f t="shared" si="86"/>
        <v>0</v>
      </c>
      <c r="P43" s="853"/>
      <c r="Q43" s="853"/>
      <c r="R43" s="853"/>
      <c r="S43" s="839">
        <f t="shared" si="88"/>
        <v>0</v>
      </c>
      <c r="T43" s="838">
        <f t="shared" si="13"/>
        <v>0</v>
      </c>
      <c r="U43" s="853"/>
      <c r="V43" s="853"/>
      <c r="W43" s="853"/>
      <c r="X43" s="839">
        <f t="shared" si="90"/>
        <v>0</v>
      </c>
      <c r="Y43" s="853"/>
      <c r="Z43" s="853"/>
      <c r="AA43" s="853"/>
      <c r="AB43" s="839">
        <f t="shared" si="92"/>
        <v>0</v>
      </c>
      <c r="AC43" s="838">
        <f t="shared" si="14"/>
        <v>0</v>
      </c>
    </row>
    <row r="44" spans="1:29" s="847" customFormat="1" ht="18.75" hidden="1" customHeight="1">
      <c r="A44" s="849"/>
      <c r="B44" s="850" t="s">
        <v>444</v>
      </c>
      <c r="C44" s="840">
        <f t="shared" si="66"/>
        <v>0</v>
      </c>
      <c r="D44" s="838">
        <f t="shared" si="67"/>
        <v>0</v>
      </c>
      <c r="E44" s="838">
        <f t="shared" si="68"/>
        <v>0</v>
      </c>
      <c r="F44" s="838">
        <f t="shared" si="69"/>
        <v>0</v>
      </c>
      <c r="G44" s="838">
        <f t="shared" si="70"/>
        <v>0</v>
      </c>
      <c r="H44" s="838">
        <f t="shared" si="71"/>
        <v>0</v>
      </c>
      <c r="I44" s="838">
        <f t="shared" si="72"/>
        <v>0</v>
      </c>
      <c r="J44" s="838">
        <f t="shared" si="73"/>
        <v>0</v>
      </c>
      <c r="K44" s="838">
        <f t="shared" si="74"/>
        <v>0</v>
      </c>
      <c r="L44" s="839"/>
      <c r="M44" s="839"/>
      <c r="N44" s="839"/>
      <c r="O44" s="839">
        <f t="shared" si="86"/>
        <v>0</v>
      </c>
      <c r="P44" s="839"/>
      <c r="Q44" s="839"/>
      <c r="R44" s="839"/>
      <c r="S44" s="839">
        <f t="shared" si="88"/>
        <v>0</v>
      </c>
      <c r="T44" s="838">
        <f t="shared" si="13"/>
        <v>0</v>
      </c>
      <c r="U44" s="839"/>
      <c r="V44" s="839"/>
      <c r="W44" s="839"/>
      <c r="X44" s="839">
        <f t="shared" si="90"/>
        <v>0</v>
      </c>
      <c r="Y44" s="839"/>
      <c r="Z44" s="839"/>
      <c r="AA44" s="839"/>
      <c r="AB44" s="839">
        <f t="shared" si="92"/>
        <v>0</v>
      </c>
      <c r="AC44" s="838">
        <f t="shared" si="14"/>
        <v>0</v>
      </c>
    </row>
    <row r="45" spans="1:29" s="847" customFormat="1" ht="18.75" hidden="1" customHeight="1">
      <c r="A45" s="849"/>
      <c r="B45" s="850" t="s">
        <v>445</v>
      </c>
      <c r="C45" s="840">
        <f t="shared" si="66"/>
        <v>0</v>
      </c>
      <c r="D45" s="838">
        <f t="shared" si="67"/>
        <v>0</v>
      </c>
      <c r="E45" s="838">
        <f t="shared" si="68"/>
        <v>0</v>
      </c>
      <c r="F45" s="838">
        <f t="shared" si="69"/>
        <v>0</v>
      </c>
      <c r="G45" s="838">
        <f t="shared" si="70"/>
        <v>0</v>
      </c>
      <c r="H45" s="838">
        <f t="shared" si="71"/>
        <v>0</v>
      </c>
      <c r="I45" s="838">
        <f t="shared" si="72"/>
        <v>0</v>
      </c>
      <c r="J45" s="838">
        <f t="shared" si="73"/>
        <v>0</v>
      </c>
      <c r="K45" s="838">
        <f t="shared" si="74"/>
        <v>0</v>
      </c>
      <c r="L45" s="839">
        <f t="shared" ref="L45" si="97">+L43+L44</f>
        <v>0</v>
      </c>
      <c r="M45" s="839">
        <f t="shared" ref="M45:N45" si="98">+M43+M44</f>
        <v>0</v>
      </c>
      <c r="N45" s="839">
        <f t="shared" si="98"/>
        <v>0</v>
      </c>
      <c r="O45" s="839">
        <f t="shared" si="86"/>
        <v>0</v>
      </c>
      <c r="P45" s="839">
        <f t="shared" ref="P45:R45" si="99">+P43+P44</f>
        <v>0</v>
      </c>
      <c r="Q45" s="839">
        <f t="shared" si="99"/>
        <v>0</v>
      </c>
      <c r="R45" s="839">
        <f t="shared" si="99"/>
        <v>0</v>
      </c>
      <c r="S45" s="839">
        <f t="shared" si="88"/>
        <v>0</v>
      </c>
      <c r="T45" s="838">
        <f t="shared" si="13"/>
        <v>0</v>
      </c>
      <c r="U45" s="839">
        <f t="shared" ref="U45:W45" si="100">+U43+U44</f>
        <v>0</v>
      </c>
      <c r="V45" s="839">
        <f t="shared" si="100"/>
        <v>0</v>
      </c>
      <c r="W45" s="839">
        <f t="shared" si="100"/>
        <v>0</v>
      </c>
      <c r="X45" s="839">
        <f t="shared" si="90"/>
        <v>0</v>
      </c>
      <c r="Y45" s="839">
        <f t="shared" ref="Y45:AA45" si="101">+Y43+Y44</f>
        <v>0</v>
      </c>
      <c r="Z45" s="839">
        <f t="shared" si="101"/>
        <v>0</v>
      </c>
      <c r="AA45" s="839">
        <f t="shared" si="101"/>
        <v>0</v>
      </c>
      <c r="AB45" s="839">
        <f t="shared" si="92"/>
        <v>0</v>
      </c>
      <c r="AC45" s="838">
        <f t="shared" si="14"/>
        <v>0</v>
      </c>
    </row>
    <row r="46" spans="1:29" s="835" customFormat="1" ht="18.75" hidden="1" customHeight="1">
      <c r="A46" s="852"/>
      <c r="B46" s="852" t="s">
        <v>447</v>
      </c>
      <c r="C46" s="840">
        <f t="shared" si="66"/>
        <v>0</v>
      </c>
      <c r="D46" s="838">
        <f t="shared" si="67"/>
        <v>0</v>
      </c>
      <c r="E46" s="838">
        <f t="shared" si="68"/>
        <v>0</v>
      </c>
      <c r="F46" s="838">
        <f t="shared" si="69"/>
        <v>0</v>
      </c>
      <c r="G46" s="838">
        <f t="shared" si="70"/>
        <v>0</v>
      </c>
      <c r="H46" s="838">
        <f t="shared" si="71"/>
        <v>0</v>
      </c>
      <c r="I46" s="838">
        <f t="shared" si="72"/>
        <v>0</v>
      </c>
      <c r="J46" s="838">
        <f t="shared" si="73"/>
        <v>0</v>
      </c>
      <c r="K46" s="838">
        <f t="shared" si="74"/>
        <v>0</v>
      </c>
      <c r="L46" s="853"/>
      <c r="M46" s="853"/>
      <c r="N46" s="853"/>
      <c r="O46" s="839">
        <f t="shared" si="86"/>
        <v>0</v>
      </c>
      <c r="P46" s="853"/>
      <c r="Q46" s="853"/>
      <c r="R46" s="853"/>
      <c r="S46" s="839">
        <f t="shared" si="88"/>
        <v>0</v>
      </c>
      <c r="T46" s="838">
        <f t="shared" si="13"/>
        <v>0</v>
      </c>
      <c r="U46" s="853"/>
      <c r="V46" s="853"/>
      <c r="W46" s="853"/>
      <c r="X46" s="839">
        <f t="shared" si="90"/>
        <v>0</v>
      </c>
      <c r="Y46" s="853"/>
      <c r="Z46" s="853"/>
      <c r="AA46" s="853"/>
      <c r="AB46" s="839">
        <f t="shared" si="92"/>
        <v>0</v>
      </c>
      <c r="AC46" s="838">
        <f t="shared" si="14"/>
        <v>0</v>
      </c>
    </row>
    <row r="47" spans="1:29" s="847" customFormat="1" ht="18.75" hidden="1" customHeight="1">
      <c r="A47" s="849"/>
      <c r="B47" s="850" t="s">
        <v>221</v>
      </c>
      <c r="C47" s="840">
        <f t="shared" si="66"/>
        <v>0</v>
      </c>
      <c r="D47" s="838">
        <f t="shared" si="67"/>
        <v>0</v>
      </c>
      <c r="E47" s="838">
        <f t="shared" si="68"/>
        <v>0</v>
      </c>
      <c r="F47" s="838">
        <f t="shared" si="69"/>
        <v>0</v>
      </c>
      <c r="G47" s="838">
        <f t="shared" si="70"/>
        <v>0</v>
      </c>
      <c r="H47" s="838">
        <f t="shared" si="71"/>
        <v>0</v>
      </c>
      <c r="I47" s="838">
        <f t="shared" si="72"/>
        <v>0</v>
      </c>
      <c r="J47" s="838">
        <f t="shared" si="73"/>
        <v>0</v>
      </c>
      <c r="K47" s="838">
        <f t="shared" si="74"/>
        <v>0</v>
      </c>
      <c r="L47" s="839">
        <f t="shared" ref="L47" si="102">+L46*-0.4</f>
        <v>0</v>
      </c>
      <c r="M47" s="839">
        <f t="shared" ref="M47:N47" si="103">+M46*-0.4</f>
        <v>0</v>
      </c>
      <c r="N47" s="839">
        <f t="shared" si="103"/>
        <v>0</v>
      </c>
      <c r="O47" s="839">
        <f t="shared" si="86"/>
        <v>0</v>
      </c>
      <c r="P47" s="839">
        <f t="shared" ref="P47:R47" si="104">+P46*-0.4</f>
        <v>0</v>
      </c>
      <c r="Q47" s="839">
        <f t="shared" si="104"/>
        <v>0</v>
      </c>
      <c r="R47" s="839">
        <f t="shared" si="104"/>
        <v>0</v>
      </c>
      <c r="S47" s="839">
        <f t="shared" si="88"/>
        <v>0</v>
      </c>
      <c r="T47" s="838">
        <f t="shared" si="13"/>
        <v>0</v>
      </c>
      <c r="U47" s="839">
        <f t="shared" ref="U47:W47" si="105">+U46*-0.4</f>
        <v>0</v>
      </c>
      <c r="V47" s="839">
        <f t="shared" si="105"/>
        <v>0</v>
      </c>
      <c r="W47" s="839">
        <f t="shared" si="105"/>
        <v>0</v>
      </c>
      <c r="X47" s="839">
        <f t="shared" si="90"/>
        <v>0</v>
      </c>
      <c r="Y47" s="839">
        <f t="shared" ref="Y47:AA47" si="106">+Y46*-0.4</f>
        <v>0</v>
      </c>
      <c r="Z47" s="839">
        <f t="shared" si="106"/>
        <v>0</v>
      </c>
      <c r="AA47" s="839">
        <f t="shared" si="106"/>
        <v>0</v>
      </c>
      <c r="AB47" s="839">
        <f t="shared" si="92"/>
        <v>0</v>
      </c>
      <c r="AC47" s="838">
        <f t="shared" si="14"/>
        <v>0</v>
      </c>
    </row>
    <row r="48" spans="1:29" s="847" customFormat="1" ht="18.75" hidden="1" customHeight="1">
      <c r="A48" s="849"/>
      <c r="B48" s="850" t="s">
        <v>222</v>
      </c>
      <c r="C48" s="840">
        <f t="shared" si="66"/>
        <v>0</v>
      </c>
      <c r="D48" s="838">
        <f t="shared" si="67"/>
        <v>0</v>
      </c>
      <c r="E48" s="838">
        <f t="shared" si="68"/>
        <v>0</v>
      </c>
      <c r="F48" s="838">
        <f t="shared" si="69"/>
        <v>0</v>
      </c>
      <c r="G48" s="838">
        <f t="shared" si="70"/>
        <v>0</v>
      </c>
      <c r="H48" s="838">
        <f t="shared" si="71"/>
        <v>0</v>
      </c>
      <c r="I48" s="838">
        <f t="shared" si="72"/>
        <v>0</v>
      </c>
      <c r="J48" s="838">
        <f t="shared" si="73"/>
        <v>0</v>
      </c>
      <c r="K48" s="838">
        <f t="shared" si="74"/>
        <v>0</v>
      </c>
      <c r="L48" s="839">
        <f t="shared" ref="L48" si="107">+L46+L47</f>
        <v>0</v>
      </c>
      <c r="M48" s="839">
        <f t="shared" ref="M48:N48" si="108">+M46+M47</f>
        <v>0</v>
      </c>
      <c r="N48" s="839">
        <f t="shared" si="108"/>
        <v>0</v>
      </c>
      <c r="O48" s="839">
        <f t="shared" si="86"/>
        <v>0</v>
      </c>
      <c r="P48" s="839">
        <f t="shared" ref="P48:R48" si="109">+P46+P47</f>
        <v>0</v>
      </c>
      <c r="Q48" s="839">
        <f t="shared" si="109"/>
        <v>0</v>
      </c>
      <c r="R48" s="839">
        <f t="shared" si="109"/>
        <v>0</v>
      </c>
      <c r="S48" s="839">
        <f t="shared" si="88"/>
        <v>0</v>
      </c>
      <c r="T48" s="838">
        <f t="shared" si="13"/>
        <v>0</v>
      </c>
      <c r="U48" s="839">
        <f t="shared" ref="U48:W48" si="110">+U46+U47</f>
        <v>0</v>
      </c>
      <c r="V48" s="839">
        <f t="shared" si="110"/>
        <v>0</v>
      </c>
      <c r="W48" s="839">
        <f t="shared" si="110"/>
        <v>0</v>
      </c>
      <c r="X48" s="839">
        <f t="shared" si="90"/>
        <v>0</v>
      </c>
      <c r="Y48" s="839">
        <f t="shared" ref="Y48:AA48" si="111">+Y46+Y47</f>
        <v>0</v>
      </c>
      <c r="Z48" s="839">
        <f t="shared" si="111"/>
        <v>0</v>
      </c>
      <c r="AA48" s="839">
        <f t="shared" si="111"/>
        <v>0</v>
      </c>
      <c r="AB48" s="839">
        <f t="shared" si="92"/>
        <v>0</v>
      </c>
      <c r="AC48" s="838">
        <f t="shared" si="14"/>
        <v>0</v>
      </c>
    </row>
    <row r="49" spans="1:29" s="847" customFormat="1" ht="18.75" hidden="1" customHeight="1">
      <c r="A49" s="852">
        <v>1.7</v>
      </c>
      <c r="B49" s="852" t="s">
        <v>448</v>
      </c>
      <c r="C49" s="840">
        <f t="shared" si="66"/>
        <v>0</v>
      </c>
      <c r="D49" s="838">
        <f t="shared" si="67"/>
        <v>0</v>
      </c>
      <c r="E49" s="838">
        <f t="shared" si="68"/>
        <v>0</v>
      </c>
      <c r="F49" s="838">
        <f t="shared" si="69"/>
        <v>0</v>
      </c>
      <c r="G49" s="838">
        <f t="shared" si="70"/>
        <v>0</v>
      </c>
      <c r="H49" s="838">
        <f t="shared" si="71"/>
        <v>0</v>
      </c>
      <c r="I49" s="838">
        <f t="shared" si="72"/>
        <v>0</v>
      </c>
      <c r="J49" s="838">
        <f t="shared" si="73"/>
        <v>0</v>
      </c>
      <c r="K49" s="838">
        <f t="shared" si="74"/>
        <v>0</v>
      </c>
      <c r="L49" s="853"/>
      <c r="M49" s="853"/>
      <c r="N49" s="853"/>
      <c r="O49" s="839">
        <f t="shared" si="86"/>
        <v>0</v>
      </c>
      <c r="P49" s="853"/>
      <c r="Q49" s="853"/>
      <c r="R49" s="853"/>
      <c r="S49" s="839">
        <f t="shared" si="88"/>
        <v>0</v>
      </c>
      <c r="T49" s="838">
        <f t="shared" si="13"/>
        <v>0</v>
      </c>
      <c r="U49" s="853"/>
      <c r="V49" s="853"/>
      <c r="W49" s="853"/>
      <c r="X49" s="839">
        <f t="shared" si="90"/>
        <v>0</v>
      </c>
      <c r="Y49" s="853"/>
      <c r="Z49" s="853"/>
      <c r="AA49" s="853"/>
      <c r="AB49" s="839">
        <f t="shared" si="92"/>
        <v>0</v>
      </c>
      <c r="AC49" s="838">
        <f t="shared" si="14"/>
        <v>0</v>
      </c>
    </row>
    <row r="50" spans="1:29" s="847" customFormat="1" ht="18.75" hidden="1" customHeight="1">
      <c r="A50" s="849"/>
      <c r="B50" s="850" t="s">
        <v>221</v>
      </c>
      <c r="C50" s="840">
        <f t="shared" si="66"/>
        <v>0</v>
      </c>
      <c r="D50" s="838">
        <f t="shared" si="67"/>
        <v>0</v>
      </c>
      <c r="E50" s="838">
        <f t="shared" si="68"/>
        <v>0</v>
      </c>
      <c r="F50" s="838">
        <f t="shared" si="69"/>
        <v>0</v>
      </c>
      <c r="G50" s="838">
        <f t="shared" si="70"/>
        <v>0</v>
      </c>
      <c r="H50" s="838">
        <f t="shared" si="71"/>
        <v>0</v>
      </c>
      <c r="I50" s="838">
        <f t="shared" si="72"/>
        <v>0</v>
      </c>
      <c r="J50" s="838">
        <f t="shared" si="73"/>
        <v>0</v>
      </c>
      <c r="K50" s="838">
        <f t="shared" si="74"/>
        <v>0</v>
      </c>
      <c r="L50" s="839">
        <f t="shared" ref="L50" si="112">+L49*-0.4</f>
        <v>0</v>
      </c>
      <c r="M50" s="839">
        <f t="shared" ref="M50:N50" si="113">+M49*-0.4</f>
        <v>0</v>
      </c>
      <c r="N50" s="839">
        <f t="shared" si="113"/>
        <v>0</v>
      </c>
      <c r="O50" s="839">
        <f t="shared" si="86"/>
        <v>0</v>
      </c>
      <c r="P50" s="839">
        <f t="shared" ref="P50:R50" si="114">+P49*-0.4</f>
        <v>0</v>
      </c>
      <c r="Q50" s="839">
        <f t="shared" si="114"/>
        <v>0</v>
      </c>
      <c r="R50" s="839">
        <f t="shared" si="114"/>
        <v>0</v>
      </c>
      <c r="S50" s="839">
        <f t="shared" si="88"/>
        <v>0</v>
      </c>
      <c r="T50" s="838">
        <f t="shared" si="13"/>
        <v>0</v>
      </c>
      <c r="U50" s="839">
        <f t="shared" ref="U50:W50" si="115">+U49*-0.4</f>
        <v>0</v>
      </c>
      <c r="V50" s="839">
        <f t="shared" si="115"/>
        <v>0</v>
      </c>
      <c r="W50" s="839">
        <f t="shared" si="115"/>
        <v>0</v>
      </c>
      <c r="X50" s="839">
        <f t="shared" si="90"/>
        <v>0</v>
      </c>
      <c r="Y50" s="839">
        <f t="shared" ref="Y50:AA50" si="116">+Y49*-0.4</f>
        <v>0</v>
      </c>
      <c r="Z50" s="839">
        <f t="shared" si="116"/>
        <v>0</v>
      </c>
      <c r="AA50" s="839">
        <f t="shared" si="116"/>
        <v>0</v>
      </c>
      <c r="AB50" s="839">
        <f t="shared" si="92"/>
        <v>0</v>
      </c>
      <c r="AC50" s="838">
        <f t="shared" si="14"/>
        <v>0</v>
      </c>
    </row>
    <row r="51" spans="1:29" s="847" customFormat="1" ht="18.75" hidden="1" customHeight="1">
      <c r="A51" s="849"/>
      <c r="B51" s="850" t="s">
        <v>222</v>
      </c>
      <c r="C51" s="840">
        <f t="shared" si="66"/>
        <v>0</v>
      </c>
      <c r="D51" s="838">
        <f t="shared" si="67"/>
        <v>0</v>
      </c>
      <c r="E51" s="838">
        <f t="shared" si="68"/>
        <v>0</v>
      </c>
      <c r="F51" s="838">
        <f t="shared" si="69"/>
        <v>0</v>
      </c>
      <c r="G51" s="838">
        <f t="shared" si="70"/>
        <v>0</v>
      </c>
      <c r="H51" s="838">
        <f t="shared" si="71"/>
        <v>0</v>
      </c>
      <c r="I51" s="838">
        <f t="shared" si="72"/>
        <v>0</v>
      </c>
      <c r="J51" s="838">
        <f t="shared" si="73"/>
        <v>0</v>
      </c>
      <c r="K51" s="838">
        <f t="shared" si="74"/>
        <v>0</v>
      </c>
      <c r="L51" s="839">
        <f t="shared" ref="L51" si="117">+L49+L50</f>
        <v>0</v>
      </c>
      <c r="M51" s="839">
        <f t="shared" ref="M51:N51" si="118">+M49+M50</f>
        <v>0</v>
      </c>
      <c r="N51" s="839">
        <f t="shared" si="118"/>
        <v>0</v>
      </c>
      <c r="O51" s="839">
        <f t="shared" si="86"/>
        <v>0</v>
      </c>
      <c r="P51" s="839">
        <f t="shared" ref="P51:R51" si="119">+P49+P50</f>
        <v>0</v>
      </c>
      <c r="Q51" s="839">
        <f t="shared" si="119"/>
        <v>0</v>
      </c>
      <c r="R51" s="839">
        <f t="shared" si="119"/>
        <v>0</v>
      </c>
      <c r="S51" s="839">
        <f t="shared" si="88"/>
        <v>0</v>
      </c>
      <c r="T51" s="838">
        <f t="shared" si="13"/>
        <v>0</v>
      </c>
      <c r="U51" s="839">
        <f t="shared" ref="U51:W51" si="120">+U49+U50</f>
        <v>0</v>
      </c>
      <c r="V51" s="839">
        <f t="shared" si="120"/>
        <v>0</v>
      </c>
      <c r="W51" s="839">
        <f t="shared" si="120"/>
        <v>0</v>
      </c>
      <c r="X51" s="839">
        <f t="shared" si="90"/>
        <v>0</v>
      </c>
      <c r="Y51" s="839">
        <f t="shared" ref="Y51:AA51" si="121">+Y49+Y50</f>
        <v>0</v>
      </c>
      <c r="Z51" s="839">
        <f t="shared" si="121"/>
        <v>0</v>
      </c>
      <c r="AA51" s="839">
        <f t="shared" si="121"/>
        <v>0</v>
      </c>
      <c r="AB51" s="839">
        <f t="shared" si="92"/>
        <v>0</v>
      </c>
      <c r="AC51" s="838">
        <f t="shared" si="14"/>
        <v>0</v>
      </c>
    </row>
    <row r="52" spans="1:29" ht="18.75" hidden="1" customHeight="1">
      <c r="A52" s="852">
        <v>1.8</v>
      </c>
      <c r="B52" s="852" t="s">
        <v>449</v>
      </c>
      <c r="C52" s="840">
        <f t="shared" si="66"/>
        <v>0</v>
      </c>
      <c r="D52" s="838">
        <f t="shared" si="67"/>
        <v>0</v>
      </c>
      <c r="E52" s="838">
        <f t="shared" si="68"/>
        <v>0</v>
      </c>
      <c r="F52" s="838">
        <f t="shared" si="69"/>
        <v>0</v>
      </c>
      <c r="G52" s="838">
        <f t="shared" si="70"/>
        <v>0</v>
      </c>
      <c r="H52" s="838">
        <f t="shared" si="71"/>
        <v>0</v>
      </c>
      <c r="I52" s="838">
        <f t="shared" si="72"/>
        <v>0</v>
      </c>
      <c r="J52" s="838">
        <f t="shared" si="73"/>
        <v>0</v>
      </c>
      <c r="K52" s="838">
        <f t="shared" si="74"/>
        <v>0</v>
      </c>
      <c r="L52" s="853"/>
      <c r="M52" s="853"/>
      <c r="N52" s="853"/>
      <c r="O52" s="839">
        <f t="shared" si="86"/>
        <v>0</v>
      </c>
      <c r="P52" s="853"/>
      <c r="Q52" s="853"/>
      <c r="R52" s="853"/>
      <c r="S52" s="839">
        <f t="shared" si="88"/>
        <v>0</v>
      </c>
      <c r="T52" s="838">
        <f t="shared" si="13"/>
        <v>0</v>
      </c>
      <c r="U52" s="853"/>
      <c r="V52" s="853"/>
      <c r="W52" s="853"/>
      <c r="X52" s="839">
        <f t="shared" si="90"/>
        <v>0</v>
      </c>
      <c r="Y52" s="853"/>
      <c r="Z52" s="853"/>
      <c r="AA52" s="853"/>
      <c r="AB52" s="839">
        <f t="shared" si="92"/>
        <v>0</v>
      </c>
      <c r="AC52" s="838">
        <f t="shared" si="14"/>
        <v>0</v>
      </c>
    </row>
    <row r="53" spans="1:29" s="847" customFormat="1" ht="18.75" hidden="1" customHeight="1">
      <c r="A53" s="849"/>
      <c r="B53" s="850" t="s">
        <v>450</v>
      </c>
      <c r="C53" s="840">
        <f t="shared" si="66"/>
        <v>0</v>
      </c>
      <c r="D53" s="838">
        <f t="shared" si="67"/>
        <v>0</v>
      </c>
      <c r="E53" s="838">
        <f t="shared" si="68"/>
        <v>0</v>
      </c>
      <c r="F53" s="838">
        <f t="shared" si="69"/>
        <v>0</v>
      </c>
      <c r="G53" s="838">
        <f t="shared" si="70"/>
        <v>0</v>
      </c>
      <c r="H53" s="838">
        <f t="shared" si="71"/>
        <v>0</v>
      </c>
      <c r="I53" s="838">
        <f t="shared" si="72"/>
        <v>0</v>
      </c>
      <c r="J53" s="838">
        <f t="shared" si="73"/>
        <v>0</v>
      </c>
      <c r="K53" s="838">
        <f t="shared" si="74"/>
        <v>0</v>
      </c>
      <c r="L53" s="839">
        <f t="shared" ref="L53" si="122">+L56</f>
        <v>0</v>
      </c>
      <c r="M53" s="839">
        <f t="shared" ref="M53:N53" si="123">+M56</f>
        <v>0</v>
      </c>
      <c r="N53" s="839">
        <f t="shared" si="123"/>
        <v>0</v>
      </c>
      <c r="O53" s="839">
        <f t="shared" si="86"/>
        <v>0</v>
      </c>
      <c r="P53" s="839">
        <f t="shared" ref="P53:R53" si="124">+P56</f>
        <v>0</v>
      </c>
      <c r="Q53" s="839">
        <f t="shared" si="124"/>
        <v>0</v>
      </c>
      <c r="R53" s="839">
        <f t="shared" si="124"/>
        <v>0</v>
      </c>
      <c r="S53" s="839">
        <f t="shared" si="88"/>
        <v>0</v>
      </c>
      <c r="T53" s="838">
        <f t="shared" si="13"/>
        <v>0</v>
      </c>
      <c r="U53" s="839">
        <f t="shared" ref="U53:W53" si="125">+U56</f>
        <v>0</v>
      </c>
      <c r="V53" s="839">
        <f t="shared" si="125"/>
        <v>0</v>
      </c>
      <c r="W53" s="839">
        <f t="shared" si="125"/>
        <v>0</v>
      </c>
      <c r="X53" s="839">
        <f t="shared" si="90"/>
        <v>0</v>
      </c>
      <c r="Y53" s="839">
        <f t="shared" ref="Y53:AA53" si="126">+Y56</f>
        <v>0</v>
      </c>
      <c r="Z53" s="839">
        <f t="shared" si="126"/>
        <v>0</v>
      </c>
      <c r="AA53" s="839">
        <f t="shared" si="126"/>
        <v>0</v>
      </c>
      <c r="AB53" s="839">
        <f t="shared" si="92"/>
        <v>0</v>
      </c>
      <c r="AC53" s="838">
        <f t="shared" si="14"/>
        <v>0</v>
      </c>
    </row>
    <row r="54" spans="1:29" s="847" customFormat="1" ht="18.75" hidden="1" customHeight="1">
      <c r="A54" s="849"/>
      <c r="B54" s="850" t="s">
        <v>451</v>
      </c>
      <c r="C54" s="840">
        <f t="shared" si="66"/>
        <v>0</v>
      </c>
      <c r="D54" s="838">
        <f t="shared" si="67"/>
        <v>0</v>
      </c>
      <c r="E54" s="838">
        <f t="shared" si="68"/>
        <v>0</v>
      </c>
      <c r="F54" s="838">
        <f t="shared" si="69"/>
        <v>0</v>
      </c>
      <c r="G54" s="838">
        <f t="shared" si="70"/>
        <v>0</v>
      </c>
      <c r="H54" s="838">
        <f t="shared" si="71"/>
        <v>0</v>
      </c>
      <c r="I54" s="838">
        <f t="shared" si="72"/>
        <v>0</v>
      </c>
      <c r="J54" s="838">
        <f t="shared" si="73"/>
        <v>0</v>
      </c>
      <c r="K54" s="838">
        <f t="shared" si="74"/>
        <v>0</v>
      </c>
      <c r="L54" s="839">
        <f t="shared" ref="L54" si="127">+L57+L58</f>
        <v>0</v>
      </c>
      <c r="M54" s="839">
        <f t="shared" ref="M54:N54" si="128">+M57+M58</f>
        <v>0</v>
      </c>
      <c r="N54" s="839">
        <f t="shared" si="128"/>
        <v>0</v>
      </c>
      <c r="O54" s="839">
        <f t="shared" si="86"/>
        <v>0</v>
      </c>
      <c r="P54" s="839">
        <f t="shared" ref="P54:R54" si="129">+P57+P58</f>
        <v>0</v>
      </c>
      <c r="Q54" s="839">
        <f t="shared" si="129"/>
        <v>0</v>
      </c>
      <c r="R54" s="839">
        <f t="shared" si="129"/>
        <v>0</v>
      </c>
      <c r="S54" s="839">
        <f t="shared" si="88"/>
        <v>0</v>
      </c>
      <c r="T54" s="838">
        <f t="shared" si="13"/>
        <v>0</v>
      </c>
      <c r="U54" s="839">
        <f t="shared" ref="U54:W54" si="130">+U57+U58</f>
        <v>0</v>
      </c>
      <c r="V54" s="839">
        <f t="shared" si="130"/>
        <v>0</v>
      </c>
      <c r="W54" s="839">
        <f t="shared" si="130"/>
        <v>0</v>
      </c>
      <c r="X54" s="839">
        <f t="shared" si="90"/>
        <v>0</v>
      </c>
      <c r="Y54" s="839">
        <f t="shared" ref="Y54:AA54" si="131">+Y57+Y58</f>
        <v>0</v>
      </c>
      <c r="Z54" s="839">
        <f t="shared" si="131"/>
        <v>0</v>
      </c>
      <c r="AA54" s="839">
        <f t="shared" si="131"/>
        <v>0</v>
      </c>
      <c r="AB54" s="839">
        <f t="shared" si="92"/>
        <v>0</v>
      </c>
      <c r="AC54" s="838">
        <f t="shared" si="14"/>
        <v>0</v>
      </c>
    </row>
    <row r="55" spans="1:29" s="828" customFormat="1" ht="18.75" hidden="1" customHeight="1">
      <c r="A55" s="852"/>
      <c r="B55" s="852" t="s">
        <v>452</v>
      </c>
      <c r="C55" s="840">
        <f t="shared" si="66"/>
        <v>0</v>
      </c>
      <c r="D55" s="838">
        <f t="shared" si="67"/>
        <v>0</v>
      </c>
      <c r="E55" s="838">
        <f t="shared" si="68"/>
        <v>0</v>
      </c>
      <c r="F55" s="838">
        <f t="shared" si="69"/>
        <v>0</v>
      </c>
      <c r="G55" s="838">
        <f t="shared" si="70"/>
        <v>0</v>
      </c>
      <c r="H55" s="838">
        <f t="shared" si="71"/>
        <v>0</v>
      </c>
      <c r="I55" s="838">
        <f t="shared" si="72"/>
        <v>0</v>
      </c>
      <c r="J55" s="838">
        <f t="shared" si="73"/>
        <v>0</v>
      </c>
      <c r="K55" s="838">
        <f t="shared" si="74"/>
        <v>0</v>
      </c>
      <c r="L55" s="853">
        <f t="shared" ref="L55" si="132">+L52/2</f>
        <v>0</v>
      </c>
      <c r="M55" s="853">
        <f t="shared" ref="M55:N55" si="133">+M52/2</f>
        <v>0</v>
      </c>
      <c r="N55" s="853">
        <f t="shared" si="133"/>
        <v>0</v>
      </c>
      <c r="O55" s="839">
        <f t="shared" si="86"/>
        <v>0</v>
      </c>
      <c r="P55" s="853">
        <f t="shared" ref="P55:R55" si="134">+P52/2</f>
        <v>0</v>
      </c>
      <c r="Q55" s="853">
        <f t="shared" si="134"/>
        <v>0</v>
      </c>
      <c r="R55" s="853">
        <f t="shared" si="134"/>
        <v>0</v>
      </c>
      <c r="S55" s="839">
        <f t="shared" si="88"/>
        <v>0</v>
      </c>
      <c r="T55" s="838">
        <f t="shared" si="13"/>
        <v>0</v>
      </c>
      <c r="U55" s="853">
        <f t="shared" ref="U55:W55" si="135">+U52/2</f>
        <v>0</v>
      </c>
      <c r="V55" s="853">
        <f t="shared" si="135"/>
        <v>0</v>
      </c>
      <c r="W55" s="853">
        <f t="shared" si="135"/>
        <v>0</v>
      </c>
      <c r="X55" s="839">
        <f t="shared" si="90"/>
        <v>0</v>
      </c>
      <c r="Y55" s="853">
        <f t="shared" ref="Y55:AA55" si="136">+Y52/2</f>
        <v>0</v>
      </c>
      <c r="Z55" s="853">
        <f t="shared" si="136"/>
        <v>0</v>
      </c>
      <c r="AA55" s="853">
        <f t="shared" si="136"/>
        <v>0</v>
      </c>
      <c r="AB55" s="839">
        <f t="shared" si="92"/>
        <v>0</v>
      </c>
      <c r="AC55" s="838">
        <f t="shared" si="14"/>
        <v>0</v>
      </c>
    </row>
    <row r="56" spans="1:29" s="828" customFormat="1" ht="18.75" hidden="1" customHeight="1">
      <c r="A56" s="849"/>
      <c r="B56" s="850" t="s">
        <v>221</v>
      </c>
      <c r="C56" s="840">
        <f t="shared" si="66"/>
        <v>0</v>
      </c>
      <c r="D56" s="838">
        <f t="shared" si="67"/>
        <v>0</v>
      </c>
      <c r="E56" s="838">
        <f t="shared" si="68"/>
        <v>0</v>
      </c>
      <c r="F56" s="838">
        <f t="shared" si="69"/>
        <v>0</v>
      </c>
      <c r="G56" s="838">
        <f t="shared" si="70"/>
        <v>0</v>
      </c>
      <c r="H56" s="838">
        <f t="shared" si="71"/>
        <v>0</v>
      </c>
      <c r="I56" s="838">
        <f t="shared" si="72"/>
        <v>0</v>
      </c>
      <c r="J56" s="838">
        <f t="shared" si="73"/>
        <v>0</v>
      </c>
      <c r="K56" s="838">
        <f t="shared" si="74"/>
        <v>0</v>
      </c>
      <c r="L56" s="839">
        <f t="shared" ref="L56" si="137">+L55*-0.4</f>
        <v>0</v>
      </c>
      <c r="M56" s="839">
        <f t="shared" ref="M56:N56" si="138">+M55*-0.4</f>
        <v>0</v>
      </c>
      <c r="N56" s="839">
        <f t="shared" si="138"/>
        <v>0</v>
      </c>
      <c r="O56" s="839">
        <f t="shared" si="86"/>
        <v>0</v>
      </c>
      <c r="P56" s="839">
        <f t="shared" ref="P56:R56" si="139">+P55*-0.4</f>
        <v>0</v>
      </c>
      <c r="Q56" s="839">
        <f t="shared" si="139"/>
        <v>0</v>
      </c>
      <c r="R56" s="839">
        <f t="shared" si="139"/>
        <v>0</v>
      </c>
      <c r="S56" s="839">
        <f t="shared" si="88"/>
        <v>0</v>
      </c>
      <c r="T56" s="838">
        <f t="shared" si="13"/>
        <v>0</v>
      </c>
      <c r="U56" s="839">
        <f t="shared" ref="U56:W56" si="140">+U55*-0.4</f>
        <v>0</v>
      </c>
      <c r="V56" s="839">
        <f t="shared" si="140"/>
        <v>0</v>
      </c>
      <c r="W56" s="839">
        <f t="shared" si="140"/>
        <v>0</v>
      </c>
      <c r="X56" s="839">
        <f t="shared" si="90"/>
        <v>0</v>
      </c>
      <c r="Y56" s="839">
        <f t="shared" ref="Y56:AA56" si="141">+Y55*-0.4</f>
        <v>0</v>
      </c>
      <c r="Z56" s="839">
        <f t="shared" si="141"/>
        <v>0</v>
      </c>
      <c r="AA56" s="839">
        <f t="shared" si="141"/>
        <v>0</v>
      </c>
      <c r="AB56" s="839">
        <f t="shared" si="92"/>
        <v>0</v>
      </c>
      <c r="AC56" s="838">
        <f t="shared" si="14"/>
        <v>0</v>
      </c>
    </row>
    <row r="57" spans="1:29" ht="18.75" hidden="1" customHeight="1">
      <c r="A57" s="849"/>
      <c r="B57" s="850" t="s">
        <v>222</v>
      </c>
      <c r="C57" s="840">
        <f t="shared" si="66"/>
        <v>0</v>
      </c>
      <c r="D57" s="838">
        <f t="shared" si="67"/>
        <v>0</v>
      </c>
      <c r="E57" s="838">
        <f t="shared" si="68"/>
        <v>0</v>
      </c>
      <c r="F57" s="838">
        <f t="shared" si="69"/>
        <v>0</v>
      </c>
      <c r="G57" s="838">
        <f t="shared" si="70"/>
        <v>0</v>
      </c>
      <c r="H57" s="838">
        <f t="shared" si="71"/>
        <v>0</v>
      </c>
      <c r="I57" s="838">
        <f t="shared" si="72"/>
        <v>0</v>
      </c>
      <c r="J57" s="838">
        <f t="shared" si="73"/>
        <v>0</v>
      </c>
      <c r="K57" s="838">
        <f t="shared" si="74"/>
        <v>0</v>
      </c>
      <c r="L57" s="839">
        <f t="shared" ref="L57" si="142">+L55+L56</f>
        <v>0</v>
      </c>
      <c r="M57" s="839">
        <f t="shared" ref="M57:N57" si="143">+M55+M56</f>
        <v>0</v>
      </c>
      <c r="N57" s="839">
        <f t="shared" si="143"/>
        <v>0</v>
      </c>
      <c r="O57" s="839">
        <f t="shared" si="86"/>
        <v>0</v>
      </c>
      <c r="P57" s="839">
        <f t="shared" ref="P57:R57" si="144">+P55+P56</f>
        <v>0</v>
      </c>
      <c r="Q57" s="839">
        <f t="shared" si="144"/>
        <v>0</v>
      </c>
      <c r="R57" s="839">
        <f t="shared" si="144"/>
        <v>0</v>
      </c>
      <c r="S57" s="839">
        <f t="shared" si="88"/>
        <v>0</v>
      </c>
      <c r="T57" s="838">
        <f t="shared" si="13"/>
        <v>0</v>
      </c>
      <c r="U57" s="839">
        <f t="shared" ref="U57:W57" si="145">+U55+U56</f>
        <v>0</v>
      </c>
      <c r="V57" s="839">
        <f t="shared" si="145"/>
        <v>0</v>
      </c>
      <c r="W57" s="839">
        <f t="shared" si="145"/>
        <v>0</v>
      </c>
      <c r="X57" s="839">
        <f t="shared" si="90"/>
        <v>0</v>
      </c>
      <c r="Y57" s="839">
        <f t="shared" ref="Y57:AA57" si="146">+Y55+Y56</f>
        <v>0</v>
      </c>
      <c r="Z57" s="839">
        <f t="shared" si="146"/>
        <v>0</v>
      </c>
      <c r="AA57" s="839">
        <f t="shared" si="146"/>
        <v>0</v>
      </c>
      <c r="AB57" s="839">
        <f t="shared" si="92"/>
        <v>0</v>
      </c>
      <c r="AC57" s="838">
        <f t="shared" si="14"/>
        <v>0</v>
      </c>
    </row>
    <row r="58" spans="1:29" s="828" customFormat="1" ht="18.75" hidden="1" customHeight="1">
      <c r="A58" s="852"/>
      <c r="B58" s="852" t="s">
        <v>453</v>
      </c>
      <c r="C58" s="840">
        <f t="shared" si="66"/>
        <v>0</v>
      </c>
      <c r="D58" s="838">
        <f t="shared" si="67"/>
        <v>0</v>
      </c>
      <c r="E58" s="838">
        <f t="shared" si="68"/>
        <v>0</v>
      </c>
      <c r="F58" s="838">
        <f t="shared" si="69"/>
        <v>0</v>
      </c>
      <c r="G58" s="838">
        <f t="shared" si="70"/>
        <v>0</v>
      </c>
      <c r="H58" s="838">
        <f t="shared" si="71"/>
        <v>0</v>
      </c>
      <c r="I58" s="838">
        <f t="shared" si="72"/>
        <v>0</v>
      </c>
      <c r="J58" s="838">
        <f t="shared" si="73"/>
        <v>0</v>
      </c>
      <c r="K58" s="838">
        <f t="shared" si="74"/>
        <v>0</v>
      </c>
      <c r="L58" s="853">
        <f t="shared" ref="L58" si="147">+L52/2</f>
        <v>0</v>
      </c>
      <c r="M58" s="853">
        <f t="shared" ref="M58:N58" si="148">+M52/2</f>
        <v>0</v>
      </c>
      <c r="N58" s="853">
        <f t="shared" si="148"/>
        <v>0</v>
      </c>
      <c r="O58" s="839">
        <f t="shared" si="86"/>
        <v>0</v>
      </c>
      <c r="P58" s="853">
        <f t="shared" ref="P58:R58" si="149">+P52/2</f>
        <v>0</v>
      </c>
      <c r="Q58" s="853">
        <f t="shared" si="149"/>
        <v>0</v>
      </c>
      <c r="R58" s="853">
        <f t="shared" si="149"/>
        <v>0</v>
      </c>
      <c r="S58" s="839">
        <f t="shared" si="88"/>
        <v>0</v>
      </c>
      <c r="T58" s="838">
        <f t="shared" si="13"/>
        <v>0</v>
      </c>
      <c r="U58" s="853">
        <f t="shared" ref="U58:W58" si="150">+U52/2</f>
        <v>0</v>
      </c>
      <c r="V58" s="853">
        <f t="shared" si="150"/>
        <v>0</v>
      </c>
      <c r="W58" s="853">
        <f t="shared" si="150"/>
        <v>0</v>
      </c>
      <c r="X58" s="839">
        <f t="shared" si="90"/>
        <v>0</v>
      </c>
      <c r="Y58" s="853">
        <f t="shared" ref="Y58:AA58" si="151">+Y52/2</f>
        <v>0</v>
      </c>
      <c r="Z58" s="853">
        <f t="shared" si="151"/>
        <v>0</v>
      </c>
      <c r="AA58" s="853">
        <f t="shared" si="151"/>
        <v>0</v>
      </c>
      <c r="AB58" s="839">
        <f t="shared" si="92"/>
        <v>0</v>
      </c>
      <c r="AC58" s="838">
        <f t="shared" si="14"/>
        <v>0</v>
      </c>
    </row>
    <row r="59" spans="1:29" s="851" customFormat="1" ht="21.75">
      <c r="A59" s="858">
        <v>1.4</v>
      </c>
      <c r="B59" s="859" t="s">
        <v>454</v>
      </c>
      <c r="C59" s="840">
        <f t="shared" si="66"/>
        <v>0</v>
      </c>
      <c r="D59" s="838">
        <f t="shared" si="67"/>
        <v>0</v>
      </c>
      <c r="E59" s="838">
        <f t="shared" si="68"/>
        <v>0</v>
      </c>
      <c r="F59" s="838">
        <f t="shared" si="69"/>
        <v>0</v>
      </c>
      <c r="G59" s="838">
        <f t="shared" si="70"/>
        <v>0</v>
      </c>
      <c r="H59" s="838">
        <f t="shared" si="71"/>
        <v>0</v>
      </c>
      <c r="I59" s="838">
        <f t="shared" si="72"/>
        <v>0</v>
      </c>
      <c r="J59" s="838">
        <f t="shared" si="73"/>
        <v>0</v>
      </c>
      <c r="K59" s="838">
        <f t="shared" si="74"/>
        <v>0</v>
      </c>
      <c r="L59" s="855"/>
      <c r="M59" s="855"/>
      <c r="N59" s="855"/>
      <c r="O59" s="839">
        <f t="shared" si="86"/>
        <v>0</v>
      </c>
      <c r="P59" s="855"/>
      <c r="Q59" s="855"/>
      <c r="R59" s="855"/>
      <c r="S59" s="839">
        <f t="shared" si="88"/>
        <v>0</v>
      </c>
      <c r="T59" s="838">
        <f t="shared" si="13"/>
        <v>0</v>
      </c>
      <c r="U59" s="855"/>
      <c r="V59" s="855"/>
      <c r="W59" s="855"/>
      <c r="X59" s="839">
        <f t="shared" si="90"/>
        <v>0</v>
      </c>
      <c r="Y59" s="855"/>
      <c r="Z59" s="855"/>
      <c r="AA59" s="855"/>
      <c r="AB59" s="839">
        <f t="shared" si="92"/>
        <v>0</v>
      </c>
      <c r="AC59" s="838">
        <f t="shared" si="14"/>
        <v>0</v>
      </c>
    </row>
    <row r="60" spans="1:29" s="851" customFormat="1">
      <c r="A60" s="849"/>
      <c r="B60" s="850" t="s">
        <v>506</v>
      </c>
      <c r="C60" s="840">
        <f t="shared" si="66"/>
        <v>0</v>
      </c>
      <c r="D60" s="838">
        <f t="shared" si="67"/>
        <v>0</v>
      </c>
      <c r="E60" s="838">
        <f t="shared" si="68"/>
        <v>0</v>
      </c>
      <c r="F60" s="838">
        <f t="shared" si="69"/>
        <v>0</v>
      </c>
      <c r="G60" s="838">
        <f t="shared" si="70"/>
        <v>0</v>
      </c>
      <c r="H60" s="838">
        <f t="shared" si="71"/>
        <v>0</v>
      </c>
      <c r="I60" s="838">
        <f t="shared" si="72"/>
        <v>0</v>
      </c>
      <c r="J60" s="838">
        <f t="shared" si="73"/>
        <v>0</v>
      </c>
      <c r="K60" s="838">
        <f t="shared" si="74"/>
        <v>0</v>
      </c>
      <c r="L60" s="839">
        <f>+ROUND(L59*-0.26,-1)</f>
        <v>0</v>
      </c>
      <c r="M60" s="839">
        <f>+ROUND(M59*-0.26,-1)</f>
        <v>0</v>
      </c>
      <c r="N60" s="839">
        <f>+ROUND(N59*-0.26,-1)</f>
        <v>0</v>
      </c>
      <c r="O60" s="839">
        <f t="shared" si="86"/>
        <v>0</v>
      </c>
      <c r="P60" s="839">
        <f>+ROUND(P59*-0.26,-1)</f>
        <v>0</v>
      </c>
      <c r="Q60" s="839">
        <f>+ROUND(Q59*-0.26,-1)</f>
        <v>0</v>
      </c>
      <c r="R60" s="839">
        <f>+ROUND(R59*-0.26,-1)</f>
        <v>0</v>
      </c>
      <c r="S60" s="839">
        <f t="shared" si="88"/>
        <v>0</v>
      </c>
      <c r="T60" s="838">
        <f t="shared" si="13"/>
        <v>0</v>
      </c>
      <c r="U60" s="839">
        <f>+ROUND(U59*-0.26,-1)</f>
        <v>0</v>
      </c>
      <c r="V60" s="839">
        <f>+ROUND(V59*-0.26,-1)</f>
        <v>0</v>
      </c>
      <c r="W60" s="839">
        <f>+ROUND(W59*-0.26,-1)</f>
        <v>0</v>
      </c>
      <c r="X60" s="839">
        <f t="shared" si="90"/>
        <v>0</v>
      </c>
      <c r="Y60" s="839">
        <f>+ROUND(Y59*-0.26,-1)</f>
        <v>0</v>
      </c>
      <c r="Z60" s="839">
        <f>+ROUND(Z59*-0.26,-1)</f>
        <v>0</v>
      </c>
      <c r="AA60" s="839">
        <f>+ROUND(AA59*-0.26,-1)</f>
        <v>0</v>
      </c>
      <c r="AB60" s="839">
        <f t="shared" si="92"/>
        <v>0</v>
      </c>
      <c r="AC60" s="838">
        <f t="shared" si="14"/>
        <v>0</v>
      </c>
    </row>
    <row r="61" spans="1:29" s="851" customFormat="1">
      <c r="A61" s="849"/>
      <c r="B61" s="850" t="s">
        <v>507</v>
      </c>
      <c r="C61" s="840">
        <f t="shared" si="66"/>
        <v>0</v>
      </c>
      <c r="D61" s="838">
        <f t="shared" si="67"/>
        <v>0</v>
      </c>
      <c r="E61" s="838">
        <f t="shared" si="68"/>
        <v>0</v>
      </c>
      <c r="F61" s="838">
        <f t="shared" si="69"/>
        <v>0</v>
      </c>
      <c r="G61" s="838">
        <f t="shared" si="70"/>
        <v>0</v>
      </c>
      <c r="H61" s="838">
        <f t="shared" si="71"/>
        <v>0</v>
      </c>
      <c r="I61" s="838">
        <f t="shared" si="72"/>
        <v>0</v>
      </c>
      <c r="J61" s="838">
        <f t="shared" si="73"/>
        <v>0</v>
      </c>
      <c r="K61" s="838">
        <f t="shared" si="74"/>
        <v>0</v>
      </c>
      <c r="L61" s="839">
        <f t="shared" ref="L61" si="152">+L59+L60</f>
        <v>0</v>
      </c>
      <c r="M61" s="839">
        <f t="shared" ref="M61:N61" si="153">+M59+M60</f>
        <v>0</v>
      </c>
      <c r="N61" s="839">
        <f t="shared" si="153"/>
        <v>0</v>
      </c>
      <c r="O61" s="839">
        <f t="shared" si="86"/>
        <v>0</v>
      </c>
      <c r="P61" s="839">
        <f t="shared" ref="P61:R61" si="154">+P59+P60</f>
        <v>0</v>
      </c>
      <c r="Q61" s="839">
        <f t="shared" si="154"/>
        <v>0</v>
      </c>
      <c r="R61" s="839">
        <f t="shared" si="154"/>
        <v>0</v>
      </c>
      <c r="S61" s="839">
        <f t="shared" si="88"/>
        <v>0</v>
      </c>
      <c r="T61" s="838">
        <f t="shared" si="13"/>
        <v>0</v>
      </c>
      <c r="U61" s="839">
        <f t="shared" ref="U61:W61" si="155">+U59+U60</f>
        <v>0</v>
      </c>
      <c r="V61" s="839">
        <f t="shared" si="155"/>
        <v>0</v>
      </c>
      <c r="W61" s="839">
        <f t="shared" si="155"/>
        <v>0</v>
      </c>
      <c r="X61" s="839">
        <f t="shared" si="90"/>
        <v>0</v>
      </c>
      <c r="Y61" s="839">
        <f t="shared" ref="Y61:AA61" si="156">+Y59+Y60</f>
        <v>0</v>
      </c>
      <c r="Z61" s="839">
        <f t="shared" si="156"/>
        <v>0</v>
      </c>
      <c r="AA61" s="839">
        <f t="shared" si="156"/>
        <v>0</v>
      </c>
      <c r="AB61" s="839">
        <f t="shared" si="92"/>
        <v>0</v>
      </c>
      <c r="AC61" s="838">
        <f t="shared" si="14"/>
        <v>0</v>
      </c>
    </row>
    <row r="62" spans="1:29" s="851" customFormat="1">
      <c r="A62" s="860">
        <v>1.5</v>
      </c>
      <c r="B62" s="859" t="s">
        <v>267</v>
      </c>
      <c r="C62" s="840">
        <f t="shared" si="66"/>
        <v>0</v>
      </c>
      <c r="D62" s="838">
        <f t="shared" si="67"/>
        <v>0</v>
      </c>
      <c r="E62" s="838">
        <f t="shared" si="68"/>
        <v>0</v>
      </c>
      <c r="F62" s="838">
        <f t="shared" si="69"/>
        <v>0</v>
      </c>
      <c r="G62" s="838">
        <f t="shared" si="70"/>
        <v>0</v>
      </c>
      <c r="H62" s="838">
        <f t="shared" si="71"/>
        <v>0</v>
      </c>
      <c r="I62" s="838">
        <f t="shared" si="72"/>
        <v>0</v>
      </c>
      <c r="J62" s="838">
        <f t="shared" si="73"/>
        <v>0</v>
      </c>
      <c r="K62" s="838">
        <f t="shared" si="74"/>
        <v>0</v>
      </c>
      <c r="L62" s="855"/>
      <c r="M62" s="855"/>
      <c r="N62" s="855"/>
      <c r="O62" s="839">
        <f t="shared" si="86"/>
        <v>0</v>
      </c>
      <c r="P62" s="855"/>
      <c r="Q62" s="855"/>
      <c r="R62" s="855"/>
      <c r="S62" s="839">
        <f t="shared" si="88"/>
        <v>0</v>
      </c>
      <c r="T62" s="838">
        <f t="shared" si="13"/>
        <v>0</v>
      </c>
      <c r="U62" s="855"/>
      <c r="V62" s="855"/>
      <c r="W62" s="855"/>
      <c r="X62" s="839">
        <f t="shared" si="90"/>
        <v>0</v>
      </c>
      <c r="Y62" s="855"/>
      <c r="Z62" s="855"/>
      <c r="AA62" s="855"/>
      <c r="AB62" s="839">
        <f t="shared" si="92"/>
        <v>0</v>
      </c>
      <c r="AC62" s="838">
        <f t="shared" si="14"/>
        <v>0</v>
      </c>
    </row>
    <row r="63" spans="1:29" s="851" customFormat="1">
      <c r="A63" s="849"/>
      <c r="B63" s="850" t="s">
        <v>221</v>
      </c>
      <c r="C63" s="840">
        <f t="shared" si="66"/>
        <v>0</v>
      </c>
      <c r="D63" s="838">
        <f t="shared" si="67"/>
        <v>0</v>
      </c>
      <c r="E63" s="838">
        <f t="shared" si="68"/>
        <v>0</v>
      </c>
      <c r="F63" s="838">
        <f t="shared" si="69"/>
        <v>0</v>
      </c>
      <c r="G63" s="838">
        <f t="shared" si="70"/>
        <v>0</v>
      </c>
      <c r="H63" s="838">
        <f t="shared" si="71"/>
        <v>0</v>
      </c>
      <c r="I63" s="838">
        <f t="shared" si="72"/>
        <v>0</v>
      </c>
      <c r="J63" s="838">
        <f t="shared" si="73"/>
        <v>0</v>
      </c>
      <c r="K63" s="838">
        <f t="shared" si="74"/>
        <v>0</v>
      </c>
      <c r="L63" s="839">
        <f>+ROUND(L62*-0.4,-1)</f>
        <v>0</v>
      </c>
      <c r="M63" s="839">
        <f>+ROUND(M62*-0.4,-1)</f>
        <v>0</v>
      </c>
      <c r="N63" s="839">
        <f>+ROUND(N62*-0.4,-1)</f>
        <v>0</v>
      </c>
      <c r="O63" s="839">
        <f t="shared" si="86"/>
        <v>0</v>
      </c>
      <c r="P63" s="839">
        <f>+ROUND(P62*-0.4,-1)</f>
        <v>0</v>
      </c>
      <c r="Q63" s="839">
        <f>+ROUND(Q62*-0.4,-1)</f>
        <v>0</v>
      </c>
      <c r="R63" s="839">
        <f>+ROUND(R62*-0.4,-1)</f>
        <v>0</v>
      </c>
      <c r="S63" s="839">
        <f t="shared" si="88"/>
        <v>0</v>
      </c>
      <c r="T63" s="838">
        <f t="shared" si="13"/>
        <v>0</v>
      </c>
      <c r="U63" s="839">
        <f>+ROUND(U62*-0.4,-1)</f>
        <v>0</v>
      </c>
      <c r="V63" s="839">
        <f>+ROUND(V62*-0.4,-1)</f>
        <v>0</v>
      </c>
      <c r="W63" s="839">
        <f>+ROUND(W62*-0.4,-1)</f>
        <v>0</v>
      </c>
      <c r="X63" s="839">
        <f t="shared" si="90"/>
        <v>0</v>
      </c>
      <c r="Y63" s="839">
        <f>+ROUND(Y62*-0.4,-1)</f>
        <v>0</v>
      </c>
      <c r="Z63" s="839">
        <f>+ROUND(Z62*-0.4,-1)</f>
        <v>0</v>
      </c>
      <c r="AA63" s="839">
        <f>+ROUND(AA62*-0.4,-1)</f>
        <v>0</v>
      </c>
      <c r="AB63" s="839">
        <f t="shared" si="92"/>
        <v>0</v>
      </c>
      <c r="AC63" s="838">
        <f t="shared" si="14"/>
        <v>0</v>
      </c>
    </row>
    <row r="64" spans="1:29" s="851" customFormat="1">
      <c r="A64" s="849"/>
      <c r="B64" s="850" t="s">
        <v>222</v>
      </c>
      <c r="C64" s="840">
        <f t="shared" si="66"/>
        <v>0</v>
      </c>
      <c r="D64" s="838">
        <f t="shared" si="67"/>
        <v>0</v>
      </c>
      <c r="E64" s="838">
        <f t="shared" si="68"/>
        <v>0</v>
      </c>
      <c r="F64" s="838">
        <f t="shared" si="69"/>
        <v>0</v>
      </c>
      <c r="G64" s="838">
        <f t="shared" si="70"/>
        <v>0</v>
      </c>
      <c r="H64" s="838">
        <f t="shared" si="71"/>
        <v>0</v>
      </c>
      <c r="I64" s="838">
        <f t="shared" si="72"/>
        <v>0</v>
      </c>
      <c r="J64" s="838">
        <f t="shared" si="73"/>
        <v>0</v>
      </c>
      <c r="K64" s="838">
        <f t="shared" si="74"/>
        <v>0</v>
      </c>
      <c r="L64" s="839">
        <f t="shared" ref="L64" si="157">+L62+L63</f>
        <v>0</v>
      </c>
      <c r="M64" s="839">
        <f t="shared" ref="M64:N64" si="158">+M62+M63</f>
        <v>0</v>
      </c>
      <c r="N64" s="839">
        <f t="shared" si="158"/>
        <v>0</v>
      </c>
      <c r="O64" s="839">
        <f t="shared" si="86"/>
        <v>0</v>
      </c>
      <c r="P64" s="839">
        <f t="shared" ref="P64:R64" si="159">+P62+P63</f>
        <v>0</v>
      </c>
      <c r="Q64" s="839">
        <f t="shared" si="159"/>
        <v>0</v>
      </c>
      <c r="R64" s="839">
        <f t="shared" si="159"/>
        <v>0</v>
      </c>
      <c r="S64" s="839">
        <f t="shared" si="88"/>
        <v>0</v>
      </c>
      <c r="T64" s="838">
        <f t="shared" si="13"/>
        <v>0</v>
      </c>
      <c r="U64" s="839">
        <f t="shared" ref="U64:W64" si="160">+U62+U63</f>
        <v>0</v>
      </c>
      <c r="V64" s="839">
        <f t="shared" si="160"/>
        <v>0</v>
      </c>
      <c r="W64" s="839">
        <f t="shared" si="160"/>
        <v>0</v>
      </c>
      <c r="X64" s="839">
        <f t="shared" si="90"/>
        <v>0</v>
      </c>
      <c r="Y64" s="839">
        <f t="shared" ref="Y64:AA64" si="161">+Y62+Y63</f>
        <v>0</v>
      </c>
      <c r="Z64" s="839">
        <f t="shared" si="161"/>
        <v>0</v>
      </c>
      <c r="AA64" s="839">
        <f t="shared" si="161"/>
        <v>0</v>
      </c>
      <c r="AB64" s="839">
        <f t="shared" si="92"/>
        <v>0</v>
      </c>
      <c r="AC64" s="838">
        <f t="shared" si="14"/>
        <v>0</v>
      </c>
    </row>
    <row r="65" spans="1:29" s="851" customFormat="1" ht="37.5">
      <c r="A65" s="860">
        <v>1.6</v>
      </c>
      <c r="B65" s="861" t="s">
        <v>268</v>
      </c>
      <c r="C65" s="840">
        <f t="shared" si="66"/>
        <v>0</v>
      </c>
      <c r="D65" s="838">
        <f t="shared" si="67"/>
        <v>0</v>
      </c>
      <c r="E65" s="838">
        <f t="shared" si="68"/>
        <v>0</v>
      </c>
      <c r="F65" s="838">
        <f t="shared" si="69"/>
        <v>0</v>
      </c>
      <c r="G65" s="838">
        <f t="shared" si="70"/>
        <v>0</v>
      </c>
      <c r="H65" s="838">
        <f t="shared" si="71"/>
        <v>0</v>
      </c>
      <c r="I65" s="838">
        <f t="shared" si="72"/>
        <v>0</v>
      </c>
      <c r="J65" s="838">
        <f t="shared" si="73"/>
        <v>0</v>
      </c>
      <c r="K65" s="838">
        <f t="shared" si="74"/>
        <v>0</v>
      </c>
      <c r="L65" s="862"/>
      <c r="M65" s="862"/>
      <c r="N65" s="862"/>
      <c r="O65" s="839">
        <f t="shared" si="86"/>
        <v>0</v>
      </c>
      <c r="P65" s="862"/>
      <c r="Q65" s="862"/>
      <c r="R65" s="862"/>
      <c r="S65" s="839">
        <f t="shared" si="88"/>
        <v>0</v>
      </c>
      <c r="T65" s="838">
        <f t="shared" si="13"/>
        <v>0</v>
      </c>
      <c r="U65" s="862"/>
      <c r="V65" s="862"/>
      <c r="W65" s="862"/>
      <c r="X65" s="839">
        <f t="shared" si="90"/>
        <v>0</v>
      </c>
      <c r="Y65" s="862"/>
      <c r="Z65" s="862"/>
      <c r="AA65" s="862"/>
      <c r="AB65" s="839">
        <f t="shared" si="92"/>
        <v>0</v>
      </c>
      <c r="AC65" s="838">
        <f t="shared" si="14"/>
        <v>0</v>
      </c>
    </row>
    <row r="66" spans="1:29" s="851" customFormat="1">
      <c r="A66" s="849"/>
      <c r="B66" s="850" t="s">
        <v>221</v>
      </c>
      <c r="C66" s="840">
        <f t="shared" si="66"/>
        <v>0</v>
      </c>
      <c r="D66" s="838">
        <f t="shared" si="67"/>
        <v>0</v>
      </c>
      <c r="E66" s="838">
        <f t="shared" si="68"/>
        <v>0</v>
      </c>
      <c r="F66" s="838">
        <f t="shared" si="69"/>
        <v>0</v>
      </c>
      <c r="G66" s="838">
        <f t="shared" si="70"/>
        <v>0</v>
      </c>
      <c r="H66" s="838">
        <f t="shared" si="71"/>
        <v>0</v>
      </c>
      <c r="I66" s="838">
        <f t="shared" si="72"/>
        <v>0</v>
      </c>
      <c r="J66" s="838">
        <f t="shared" si="73"/>
        <v>0</v>
      </c>
      <c r="K66" s="838">
        <f t="shared" si="74"/>
        <v>0</v>
      </c>
      <c r="L66" s="839">
        <f t="shared" ref="L66" si="162">+ROUND(L65*-0.4,-1)</f>
        <v>0</v>
      </c>
      <c r="M66" s="839">
        <f t="shared" ref="M66:N66" si="163">+ROUND(M65*-0.4,-1)</f>
        <v>0</v>
      </c>
      <c r="N66" s="839">
        <f t="shared" si="163"/>
        <v>0</v>
      </c>
      <c r="O66" s="839">
        <f t="shared" si="86"/>
        <v>0</v>
      </c>
      <c r="P66" s="839">
        <f t="shared" ref="P66:R66" si="164">+ROUND(P65*-0.4,-1)</f>
        <v>0</v>
      </c>
      <c r="Q66" s="839">
        <f t="shared" si="164"/>
        <v>0</v>
      </c>
      <c r="R66" s="839">
        <f t="shared" si="164"/>
        <v>0</v>
      </c>
      <c r="S66" s="839">
        <f t="shared" si="88"/>
        <v>0</v>
      </c>
      <c r="T66" s="838">
        <f t="shared" si="13"/>
        <v>0</v>
      </c>
      <c r="U66" s="839">
        <f t="shared" ref="U66:W66" si="165">+ROUND(U65*-0.4,-1)</f>
        <v>0</v>
      </c>
      <c r="V66" s="839">
        <f t="shared" si="165"/>
        <v>0</v>
      </c>
      <c r="W66" s="839">
        <f t="shared" si="165"/>
        <v>0</v>
      </c>
      <c r="X66" s="839">
        <f t="shared" si="90"/>
        <v>0</v>
      </c>
      <c r="Y66" s="839">
        <f t="shared" ref="Y66:AA66" si="166">+ROUND(Y65*-0.4,-1)</f>
        <v>0</v>
      </c>
      <c r="Z66" s="839">
        <f t="shared" si="166"/>
        <v>0</v>
      </c>
      <c r="AA66" s="839">
        <f t="shared" si="166"/>
        <v>0</v>
      </c>
      <c r="AB66" s="839">
        <f t="shared" si="92"/>
        <v>0</v>
      </c>
      <c r="AC66" s="838">
        <f t="shared" si="14"/>
        <v>0</v>
      </c>
    </row>
    <row r="67" spans="1:29" s="851" customFormat="1">
      <c r="A67" s="849"/>
      <c r="B67" s="850" t="s">
        <v>222</v>
      </c>
      <c r="C67" s="840">
        <f t="shared" si="66"/>
        <v>0</v>
      </c>
      <c r="D67" s="838">
        <f t="shared" si="67"/>
        <v>0</v>
      </c>
      <c r="E67" s="838">
        <f t="shared" si="68"/>
        <v>0</v>
      </c>
      <c r="F67" s="838">
        <f t="shared" si="69"/>
        <v>0</v>
      </c>
      <c r="G67" s="838">
        <f t="shared" si="70"/>
        <v>0</v>
      </c>
      <c r="H67" s="838">
        <f t="shared" si="71"/>
        <v>0</v>
      </c>
      <c r="I67" s="838">
        <f t="shared" si="72"/>
        <v>0</v>
      </c>
      <c r="J67" s="838">
        <f t="shared" si="73"/>
        <v>0</v>
      </c>
      <c r="K67" s="838">
        <f t="shared" si="74"/>
        <v>0</v>
      </c>
      <c r="L67" s="839">
        <f t="shared" ref="L67" si="167">+L65+L66</f>
        <v>0</v>
      </c>
      <c r="M67" s="839">
        <f t="shared" ref="M67:N67" si="168">+M65+M66</f>
        <v>0</v>
      </c>
      <c r="N67" s="839">
        <f t="shared" si="168"/>
        <v>0</v>
      </c>
      <c r="O67" s="839">
        <f t="shared" si="86"/>
        <v>0</v>
      </c>
      <c r="P67" s="839">
        <f t="shared" ref="P67:R67" si="169">+P65+P66</f>
        <v>0</v>
      </c>
      <c r="Q67" s="839">
        <f t="shared" si="169"/>
        <v>0</v>
      </c>
      <c r="R67" s="839">
        <f t="shared" si="169"/>
        <v>0</v>
      </c>
      <c r="S67" s="839">
        <f t="shared" si="88"/>
        <v>0</v>
      </c>
      <c r="T67" s="838">
        <f t="shared" si="13"/>
        <v>0</v>
      </c>
      <c r="U67" s="839">
        <f t="shared" ref="U67:W67" si="170">+U65+U66</f>
        <v>0</v>
      </c>
      <c r="V67" s="839">
        <f t="shared" si="170"/>
        <v>0</v>
      </c>
      <c r="W67" s="839">
        <f t="shared" si="170"/>
        <v>0</v>
      </c>
      <c r="X67" s="839">
        <f t="shared" si="90"/>
        <v>0</v>
      </c>
      <c r="Y67" s="839">
        <f t="shared" ref="Y67:AA67" si="171">+Y65+Y66</f>
        <v>0</v>
      </c>
      <c r="Z67" s="839">
        <f t="shared" si="171"/>
        <v>0</v>
      </c>
      <c r="AA67" s="839">
        <f t="shared" si="171"/>
        <v>0</v>
      </c>
      <c r="AB67" s="839">
        <f t="shared" si="92"/>
        <v>0</v>
      </c>
      <c r="AC67" s="838">
        <f t="shared" si="14"/>
        <v>0</v>
      </c>
    </row>
    <row r="68" spans="1:29" s="851" customFormat="1">
      <c r="A68" s="852">
        <v>1.7</v>
      </c>
      <c r="B68" s="859" t="s">
        <v>269</v>
      </c>
      <c r="C68" s="840">
        <f t="shared" si="66"/>
        <v>0</v>
      </c>
      <c r="D68" s="838">
        <f t="shared" si="67"/>
        <v>0</v>
      </c>
      <c r="E68" s="838">
        <f t="shared" si="68"/>
        <v>0</v>
      </c>
      <c r="F68" s="838">
        <f t="shared" si="69"/>
        <v>0</v>
      </c>
      <c r="G68" s="838">
        <f t="shared" si="70"/>
        <v>0</v>
      </c>
      <c r="H68" s="838">
        <f t="shared" si="71"/>
        <v>0</v>
      </c>
      <c r="I68" s="838">
        <f t="shared" si="72"/>
        <v>0</v>
      </c>
      <c r="J68" s="838">
        <f t="shared" si="73"/>
        <v>0</v>
      </c>
      <c r="K68" s="838">
        <f t="shared" si="74"/>
        <v>0</v>
      </c>
      <c r="L68" s="862"/>
      <c r="M68" s="862"/>
      <c r="N68" s="862"/>
      <c r="O68" s="839">
        <f t="shared" si="86"/>
        <v>0</v>
      </c>
      <c r="P68" s="862"/>
      <c r="Q68" s="862"/>
      <c r="R68" s="862"/>
      <c r="S68" s="839">
        <f t="shared" si="88"/>
        <v>0</v>
      </c>
      <c r="T68" s="838">
        <f t="shared" si="13"/>
        <v>0</v>
      </c>
      <c r="U68" s="862"/>
      <c r="V68" s="862"/>
      <c r="W68" s="862"/>
      <c r="X68" s="839">
        <f t="shared" si="90"/>
        <v>0</v>
      </c>
      <c r="Y68" s="862"/>
      <c r="Z68" s="862"/>
      <c r="AA68" s="862"/>
      <c r="AB68" s="839">
        <f t="shared" si="92"/>
        <v>0</v>
      </c>
      <c r="AC68" s="838">
        <f t="shared" si="14"/>
        <v>0</v>
      </c>
    </row>
    <row r="69" spans="1:29" s="851" customFormat="1">
      <c r="A69" s="849"/>
      <c r="B69" s="850" t="s">
        <v>221</v>
      </c>
      <c r="C69" s="840">
        <f t="shared" si="66"/>
        <v>0</v>
      </c>
      <c r="D69" s="838">
        <f t="shared" si="67"/>
        <v>0</v>
      </c>
      <c r="E69" s="838">
        <f t="shared" si="68"/>
        <v>0</v>
      </c>
      <c r="F69" s="838">
        <f t="shared" si="69"/>
        <v>0</v>
      </c>
      <c r="G69" s="838">
        <f t="shared" si="70"/>
        <v>0</v>
      </c>
      <c r="H69" s="838">
        <f t="shared" si="71"/>
        <v>0</v>
      </c>
      <c r="I69" s="838">
        <f t="shared" si="72"/>
        <v>0</v>
      </c>
      <c r="J69" s="838">
        <f t="shared" si="73"/>
        <v>0</v>
      </c>
      <c r="K69" s="838">
        <f t="shared" si="74"/>
        <v>0</v>
      </c>
      <c r="L69" s="839">
        <f t="shared" ref="L69" si="172">+ROUND(L68*-0.4,-1)</f>
        <v>0</v>
      </c>
      <c r="M69" s="839">
        <f t="shared" ref="M69:N69" si="173">+ROUND(M68*-0.4,-1)</f>
        <v>0</v>
      </c>
      <c r="N69" s="839">
        <f t="shared" si="173"/>
        <v>0</v>
      </c>
      <c r="O69" s="839">
        <f t="shared" si="86"/>
        <v>0</v>
      </c>
      <c r="P69" s="839">
        <f t="shared" ref="P69:R69" si="174">+ROUND(P68*-0.4,-1)</f>
        <v>0</v>
      </c>
      <c r="Q69" s="839">
        <f t="shared" si="174"/>
        <v>0</v>
      </c>
      <c r="R69" s="839">
        <f t="shared" si="174"/>
        <v>0</v>
      </c>
      <c r="S69" s="839">
        <f t="shared" si="88"/>
        <v>0</v>
      </c>
      <c r="T69" s="838">
        <f t="shared" si="13"/>
        <v>0</v>
      </c>
      <c r="U69" s="839">
        <f t="shared" ref="U69:W69" si="175">+ROUND(U68*-0.4,-1)</f>
        <v>0</v>
      </c>
      <c r="V69" s="839">
        <f t="shared" si="175"/>
        <v>0</v>
      </c>
      <c r="W69" s="839">
        <f t="shared" si="175"/>
        <v>0</v>
      </c>
      <c r="X69" s="839">
        <f t="shared" si="90"/>
        <v>0</v>
      </c>
      <c r="Y69" s="839">
        <f t="shared" ref="Y69:AA69" si="176">+ROUND(Y68*-0.4,-1)</f>
        <v>0</v>
      </c>
      <c r="Z69" s="839">
        <f t="shared" si="176"/>
        <v>0</v>
      </c>
      <c r="AA69" s="839">
        <f t="shared" si="176"/>
        <v>0</v>
      </c>
      <c r="AB69" s="839">
        <f t="shared" si="92"/>
        <v>0</v>
      </c>
      <c r="AC69" s="838">
        <f t="shared" si="14"/>
        <v>0</v>
      </c>
    </row>
    <row r="70" spans="1:29" s="847" customFormat="1">
      <c r="A70" s="849"/>
      <c r="B70" s="850" t="s">
        <v>222</v>
      </c>
      <c r="C70" s="840">
        <f t="shared" si="66"/>
        <v>0</v>
      </c>
      <c r="D70" s="838">
        <f t="shared" si="67"/>
        <v>0</v>
      </c>
      <c r="E70" s="838">
        <f t="shared" si="68"/>
        <v>0</v>
      </c>
      <c r="F70" s="838">
        <f t="shared" si="69"/>
        <v>0</v>
      </c>
      <c r="G70" s="838">
        <f t="shared" si="70"/>
        <v>0</v>
      </c>
      <c r="H70" s="838">
        <f t="shared" si="71"/>
        <v>0</v>
      </c>
      <c r="I70" s="838">
        <f t="shared" si="72"/>
        <v>0</v>
      </c>
      <c r="J70" s="838">
        <f t="shared" si="73"/>
        <v>0</v>
      </c>
      <c r="K70" s="838">
        <f t="shared" si="74"/>
        <v>0</v>
      </c>
      <c r="L70" s="839">
        <f t="shared" ref="L70" si="177">+L68+L69</f>
        <v>0</v>
      </c>
      <c r="M70" s="839">
        <f t="shared" ref="M70:N70" si="178">+M68+M69</f>
        <v>0</v>
      </c>
      <c r="N70" s="839">
        <f t="shared" si="178"/>
        <v>0</v>
      </c>
      <c r="O70" s="839">
        <f t="shared" si="86"/>
        <v>0</v>
      </c>
      <c r="P70" s="839">
        <f t="shared" ref="P70:R70" si="179">+P68+P69</f>
        <v>0</v>
      </c>
      <c r="Q70" s="839">
        <f t="shared" si="179"/>
        <v>0</v>
      </c>
      <c r="R70" s="839">
        <f t="shared" si="179"/>
        <v>0</v>
      </c>
      <c r="S70" s="839">
        <f t="shared" si="88"/>
        <v>0</v>
      </c>
      <c r="T70" s="838">
        <f t="shared" si="13"/>
        <v>0</v>
      </c>
      <c r="U70" s="839">
        <f t="shared" ref="U70:W70" si="180">+U68+U69</f>
        <v>0</v>
      </c>
      <c r="V70" s="839">
        <f t="shared" si="180"/>
        <v>0</v>
      </c>
      <c r="W70" s="839">
        <f t="shared" si="180"/>
        <v>0</v>
      </c>
      <c r="X70" s="839">
        <f t="shared" si="90"/>
        <v>0</v>
      </c>
      <c r="Y70" s="839">
        <f t="shared" ref="Y70:AA70" si="181">+Y68+Y69</f>
        <v>0</v>
      </c>
      <c r="Z70" s="839">
        <f t="shared" si="181"/>
        <v>0</v>
      </c>
      <c r="AA70" s="839">
        <f t="shared" si="181"/>
        <v>0</v>
      </c>
      <c r="AB70" s="839">
        <f t="shared" si="92"/>
        <v>0</v>
      </c>
      <c r="AC70" s="838">
        <f t="shared" si="14"/>
        <v>0</v>
      </c>
    </row>
    <row r="71" spans="1:29" s="851" customFormat="1">
      <c r="A71" s="852">
        <v>1.8</v>
      </c>
      <c r="B71" s="859" t="s">
        <v>18</v>
      </c>
      <c r="C71" s="840">
        <f t="shared" ref="C71:C102" si="182">+L71+U71</f>
        <v>0</v>
      </c>
      <c r="D71" s="838">
        <f t="shared" ref="D71:D102" si="183">+M71+V71</f>
        <v>0</v>
      </c>
      <c r="E71" s="838">
        <f t="shared" ref="E71:E102" si="184">+N71+W71</f>
        <v>0</v>
      </c>
      <c r="F71" s="838">
        <f t="shared" ref="F71:F102" si="185">+O71+X71</f>
        <v>0</v>
      </c>
      <c r="G71" s="838">
        <f t="shared" ref="G71:G102" si="186">+P71+Y71</f>
        <v>0</v>
      </c>
      <c r="H71" s="838">
        <f t="shared" ref="H71:H102" si="187">+Q71+Z71</f>
        <v>0</v>
      </c>
      <c r="I71" s="838">
        <f t="shared" ref="I71:I102" si="188">+R71+AA71</f>
        <v>0</v>
      </c>
      <c r="J71" s="838">
        <f t="shared" ref="J71:J102" si="189">+S71+AB71</f>
        <v>0</v>
      </c>
      <c r="K71" s="838">
        <f t="shared" ref="K71:K102" si="190">+T71+AC71</f>
        <v>0</v>
      </c>
      <c r="L71" s="862"/>
      <c r="M71" s="862"/>
      <c r="N71" s="862"/>
      <c r="O71" s="839">
        <f t="shared" si="86"/>
        <v>0</v>
      </c>
      <c r="P71" s="862"/>
      <c r="Q71" s="862"/>
      <c r="R71" s="862"/>
      <c r="S71" s="839">
        <f t="shared" si="88"/>
        <v>0</v>
      </c>
      <c r="T71" s="838">
        <f t="shared" si="13"/>
        <v>0</v>
      </c>
      <c r="U71" s="862"/>
      <c r="V71" s="862"/>
      <c r="W71" s="862"/>
      <c r="X71" s="839">
        <f t="shared" si="90"/>
        <v>0</v>
      </c>
      <c r="Y71" s="862"/>
      <c r="Z71" s="862"/>
      <c r="AA71" s="862"/>
      <c r="AB71" s="839">
        <f t="shared" si="92"/>
        <v>0</v>
      </c>
      <c r="AC71" s="838">
        <f t="shared" si="14"/>
        <v>0</v>
      </c>
    </row>
    <row r="72" spans="1:29" s="828" customFormat="1">
      <c r="A72" s="849"/>
      <c r="B72" s="850" t="s">
        <v>221</v>
      </c>
      <c r="C72" s="840">
        <f t="shared" si="182"/>
        <v>0</v>
      </c>
      <c r="D72" s="838">
        <f t="shared" si="183"/>
        <v>0</v>
      </c>
      <c r="E72" s="838">
        <f t="shared" si="184"/>
        <v>0</v>
      </c>
      <c r="F72" s="838">
        <f t="shared" si="185"/>
        <v>0</v>
      </c>
      <c r="G72" s="838">
        <f t="shared" si="186"/>
        <v>0</v>
      </c>
      <c r="H72" s="838">
        <f t="shared" si="187"/>
        <v>0</v>
      </c>
      <c r="I72" s="838">
        <f t="shared" si="188"/>
        <v>0</v>
      </c>
      <c r="J72" s="838">
        <f t="shared" si="189"/>
        <v>0</v>
      </c>
      <c r="K72" s="838">
        <f t="shared" si="190"/>
        <v>0</v>
      </c>
      <c r="L72" s="839">
        <f t="shared" ref="L72" si="191">+ROUND(L71*-0.4,-1)</f>
        <v>0</v>
      </c>
      <c r="M72" s="839">
        <f t="shared" ref="M72:N72" si="192">+ROUND(M71*-0.4,-1)</f>
        <v>0</v>
      </c>
      <c r="N72" s="839">
        <f t="shared" si="192"/>
        <v>0</v>
      </c>
      <c r="O72" s="839">
        <f t="shared" si="86"/>
        <v>0</v>
      </c>
      <c r="P72" s="839">
        <f t="shared" ref="P72:R72" si="193">+ROUND(P71*-0.4,-1)</f>
        <v>0</v>
      </c>
      <c r="Q72" s="839">
        <f t="shared" si="193"/>
        <v>0</v>
      </c>
      <c r="R72" s="839">
        <f t="shared" si="193"/>
        <v>0</v>
      </c>
      <c r="S72" s="839">
        <f t="shared" si="88"/>
        <v>0</v>
      </c>
      <c r="T72" s="838">
        <f t="shared" si="13"/>
        <v>0</v>
      </c>
      <c r="U72" s="839">
        <f t="shared" ref="U72:W72" si="194">+ROUND(U71*-0.4,-1)</f>
        <v>0</v>
      </c>
      <c r="V72" s="839">
        <f t="shared" si="194"/>
        <v>0</v>
      </c>
      <c r="W72" s="839">
        <f t="shared" si="194"/>
        <v>0</v>
      </c>
      <c r="X72" s="839">
        <f t="shared" si="90"/>
        <v>0</v>
      </c>
      <c r="Y72" s="839">
        <f t="shared" ref="Y72:AA72" si="195">+ROUND(Y71*-0.4,-1)</f>
        <v>0</v>
      </c>
      <c r="Z72" s="839">
        <f t="shared" si="195"/>
        <v>0</v>
      </c>
      <c r="AA72" s="839">
        <f t="shared" si="195"/>
        <v>0</v>
      </c>
      <c r="AB72" s="839">
        <f t="shared" si="92"/>
        <v>0</v>
      </c>
      <c r="AC72" s="838">
        <f t="shared" si="14"/>
        <v>0</v>
      </c>
    </row>
    <row r="73" spans="1:29">
      <c r="A73" s="849"/>
      <c r="B73" s="850" t="s">
        <v>222</v>
      </c>
      <c r="C73" s="840">
        <f t="shared" si="182"/>
        <v>0</v>
      </c>
      <c r="D73" s="838">
        <f t="shared" si="183"/>
        <v>0</v>
      </c>
      <c r="E73" s="838">
        <f t="shared" si="184"/>
        <v>0</v>
      </c>
      <c r="F73" s="838">
        <f t="shared" si="185"/>
        <v>0</v>
      </c>
      <c r="G73" s="838">
        <f t="shared" si="186"/>
        <v>0</v>
      </c>
      <c r="H73" s="838">
        <f t="shared" si="187"/>
        <v>0</v>
      </c>
      <c r="I73" s="838">
        <f t="shared" si="188"/>
        <v>0</v>
      </c>
      <c r="J73" s="838">
        <f t="shared" si="189"/>
        <v>0</v>
      </c>
      <c r="K73" s="838">
        <f t="shared" si="190"/>
        <v>0</v>
      </c>
      <c r="L73" s="839">
        <f t="shared" ref="L73" si="196">+L71+L72</f>
        <v>0</v>
      </c>
      <c r="M73" s="839">
        <f t="shared" ref="M73:N73" si="197">+M71+M72</f>
        <v>0</v>
      </c>
      <c r="N73" s="839">
        <f t="shared" si="197"/>
        <v>0</v>
      </c>
      <c r="O73" s="839">
        <f t="shared" ref="O73:O136" si="198">SUM(L73:N73)</f>
        <v>0</v>
      </c>
      <c r="P73" s="839">
        <f t="shared" ref="P73:R73" si="199">+P71+P72</f>
        <v>0</v>
      </c>
      <c r="Q73" s="839">
        <f t="shared" si="199"/>
        <v>0</v>
      </c>
      <c r="R73" s="839">
        <f t="shared" si="199"/>
        <v>0</v>
      </c>
      <c r="S73" s="839">
        <f t="shared" ref="S73:S136" si="200">SUM(P73:R73)</f>
        <v>0</v>
      </c>
      <c r="T73" s="838">
        <f t="shared" si="13"/>
        <v>0</v>
      </c>
      <c r="U73" s="839">
        <f t="shared" ref="U73:W73" si="201">+U71+U72</f>
        <v>0</v>
      </c>
      <c r="V73" s="839">
        <f t="shared" si="201"/>
        <v>0</v>
      </c>
      <c r="W73" s="839">
        <f t="shared" si="201"/>
        <v>0</v>
      </c>
      <c r="X73" s="839">
        <f t="shared" ref="X73:X136" si="202">SUM(U73:W73)</f>
        <v>0</v>
      </c>
      <c r="Y73" s="839">
        <f t="shared" ref="Y73:AA73" si="203">+Y71+Y72</f>
        <v>0</v>
      </c>
      <c r="Z73" s="839">
        <f t="shared" si="203"/>
        <v>0</v>
      </c>
      <c r="AA73" s="839">
        <f t="shared" si="203"/>
        <v>0</v>
      </c>
      <c r="AB73" s="839">
        <f t="shared" ref="AB73:AB136" si="204">SUM(Y73:AA73)</f>
        <v>0</v>
      </c>
      <c r="AC73" s="838">
        <f t="shared" si="14"/>
        <v>0</v>
      </c>
    </row>
    <row r="74" spans="1:29">
      <c r="A74" s="860">
        <v>1.9</v>
      </c>
      <c r="B74" s="859" t="s">
        <v>270</v>
      </c>
      <c r="C74" s="840">
        <f t="shared" si="182"/>
        <v>0</v>
      </c>
      <c r="D74" s="838">
        <f t="shared" si="183"/>
        <v>0</v>
      </c>
      <c r="E74" s="838">
        <f t="shared" si="184"/>
        <v>0</v>
      </c>
      <c r="F74" s="838">
        <f t="shared" si="185"/>
        <v>0</v>
      </c>
      <c r="G74" s="838">
        <f t="shared" si="186"/>
        <v>0</v>
      </c>
      <c r="H74" s="838">
        <f t="shared" si="187"/>
        <v>0</v>
      </c>
      <c r="I74" s="838">
        <f t="shared" si="188"/>
        <v>0</v>
      </c>
      <c r="J74" s="838">
        <f t="shared" si="189"/>
        <v>0</v>
      </c>
      <c r="K74" s="838">
        <f t="shared" si="190"/>
        <v>0</v>
      </c>
      <c r="L74" s="862"/>
      <c r="M74" s="862"/>
      <c r="N74" s="862"/>
      <c r="O74" s="839">
        <f t="shared" si="198"/>
        <v>0</v>
      </c>
      <c r="P74" s="862"/>
      <c r="Q74" s="862"/>
      <c r="R74" s="862"/>
      <c r="S74" s="839">
        <f t="shared" si="200"/>
        <v>0</v>
      </c>
      <c r="T74" s="838">
        <f t="shared" ref="T74:T137" si="205">+S74-O74</f>
        <v>0</v>
      </c>
      <c r="U74" s="862"/>
      <c r="V74" s="862"/>
      <c r="W74" s="862"/>
      <c r="X74" s="839">
        <f t="shared" si="202"/>
        <v>0</v>
      </c>
      <c r="Y74" s="862"/>
      <c r="Z74" s="862"/>
      <c r="AA74" s="862"/>
      <c r="AB74" s="839">
        <f t="shared" si="204"/>
        <v>0</v>
      </c>
      <c r="AC74" s="838">
        <f t="shared" ref="AC74:AC97" si="206">+AB74-X74</f>
        <v>0</v>
      </c>
    </row>
    <row r="75" spans="1:29" s="863" customFormat="1">
      <c r="A75" s="849"/>
      <c r="B75" s="850" t="s">
        <v>221</v>
      </c>
      <c r="C75" s="840">
        <f t="shared" si="182"/>
        <v>0</v>
      </c>
      <c r="D75" s="838">
        <f t="shared" si="183"/>
        <v>0</v>
      </c>
      <c r="E75" s="838">
        <f t="shared" si="184"/>
        <v>0</v>
      </c>
      <c r="F75" s="838">
        <f t="shared" si="185"/>
        <v>0</v>
      </c>
      <c r="G75" s="838">
        <f t="shared" si="186"/>
        <v>0</v>
      </c>
      <c r="H75" s="838">
        <f t="shared" si="187"/>
        <v>0</v>
      </c>
      <c r="I75" s="838">
        <f t="shared" si="188"/>
        <v>0</v>
      </c>
      <c r="J75" s="838">
        <f t="shared" si="189"/>
        <v>0</v>
      </c>
      <c r="K75" s="838">
        <f t="shared" si="190"/>
        <v>0</v>
      </c>
      <c r="L75" s="839">
        <f t="shared" ref="L75" si="207">+ROUND(L74*-0.4,-1)</f>
        <v>0</v>
      </c>
      <c r="M75" s="839">
        <f t="shared" ref="M75:N75" si="208">+ROUND(M74*-0.4,-1)</f>
        <v>0</v>
      </c>
      <c r="N75" s="839">
        <f t="shared" si="208"/>
        <v>0</v>
      </c>
      <c r="O75" s="839">
        <f t="shared" si="198"/>
        <v>0</v>
      </c>
      <c r="P75" s="839">
        <f t="shared" ref="P75:R75" si="209">+ROUND(P74*-0.4,-1)</f>
        <v>0</v>
      </c>
      <c r="Q75" s="839">
        <f t="shared" si="209"/>
        <v>0</v>
      </c>
      <c r="R75" s="839">
        <f t="shared" si="209"/>
        <v>0</v>
      </c>
      <c r="S75" s="839">
        <f t="shared" si="200"/>
        <v>0</v>
      </c>
      <c r="T75" s="838">
        <f t="shared" si="205"/>
        <v>0</v>
      </c>
      <c r="U75" s="839">
        <f t="shared" ref="U75:W75" si="210">+ROUND(U74*-0.4,-1)</f>
        <v>0</v>
      </c>
      <c r="V75" s="839">
        <f t="shared" si="210"/>
        <v>0</v>
      </c>
      <c r="W75" s="839">
        <f t="shared" si="210"/>
        <v>0</v>
      </c>
      <c r="X75" s="839">
        <f t="shared" si="202"/>
        <v>0</v>
      </c>
      <c r="Y75" s="839">
        <f t="shared" ref="Y75:AA75" si="211">+ROUND(Y74*-0.4,-1)</f>
        <v>0</v>
      </c>
      <c r="Z75" s="839">
        <f t="shared" si="211"/>
        <v>0</v>
      </c>
      <c r="AA75" s="839">
        <f t="shared" si="211"/>
        <v>0</v>
      </c>
      <c r="AB75" s="839">
        <f t="shared" si="204"/>
        <v>0</v>
      </c>
      <c r="AC75" s="838">
        <f t="shared" si="206"/>
        <v>0</v>
      </c>
    </row>
    <row r="76" spans="1:29" s="863" customFormat="1">
      <c r="A76" s="849"/>
      <c r="B76" s="850" t="s">
        <v>222</v>
      </c>
      <c r="C76" s="840">
        <f t="shared" si="182"/>
        <v>0</v>
      </c>
      <c r="D76" s="838">
        <f t="shared" si="183"/>
        <v>0</v>
      </c>
      <c r="E76" s="838">
        <f t="shared" si="184"/>
        <v>0</v>
      </c>
      <c r="F76" s="838">
        <f t="shared" si="185"/>
        <v>0</v>
      </c>
      <c r="G76" s="838">
        <f t="shared" si="186"/>
        <v>0</v>
      </c>
      <c r="H76" s="838">
        <f t="shared" si="187"/>
        <v>0</v>
      </c>
      <c r="I76" s="838">
        <f t="shared" si="188"/>
        <v>0</v>
      </c>
      <c r="J76" s="838">
        <f t="shared" si="189"/>
        <v>0</v>
      </c>
      <c r="K76" s="838">
        <f t="shared" si="190"/>
        <v>0</v>
      </c>
      <c r="L76" s="839">
        <f t="shared" ref="L76" si="212">+L74+L75</f>
        <v>0</v>
      </c>
      <c r="M76" s="839">
        <f t="shared" ref="M76:N76" si="213">+M74+M75</f>
        <v>0</v>
      </c>
      <c r="N76" s="839">
        <f t="shared" si="213"/>
        <v>0</v>
      </c>
      <c r="O76" s="839">
        <f t="shared" si="198"/>
        <v>0</v>
      </c>
      <c r="P76" s="839">
        <f t="shared" ref="P76:R76" si="214">+P74+P75</f>
        <v>0</v>
      </c>
      <c r="Q76" s="839">
        <f t="shared" si="214"/>
        <v>0</v>
      </c>
      <c r="R76" s="839">
        <f t="shared" si="214"/>
        <v>0</v>
      </c>
      <c r="S76" s="839">
        <f t="shared" si="200"/>
        <v>0</v>
      </c>
      <c r="T76" s="838">
        <f t="shared" si="205"/>
        <v>0</v>
      </c>
      <c r="U76" s="839">
        <f t="shared" ref="U76:W76" si="215">+U74+U75</f>
        <v>0</v>
      </c>
      <c r="V76" s="839">
        <f t="shared" si="215"/>
        <v>0</v>
      </c>
      <c r="W76" s="839">
        <f t="shared" si="215"/>
        <v>0</v>
      </c>
      <c r="X76" s="839">
        <f t="shared" si="202"/>
        <v>0</v>
      </c>
      <c r="Y76" s="839">
        <f t="shared" ref="Y76:AA76" si="216">+Y74+Y75</f>
        <v>0</v>
      </c>
      <c r="Z76" s="839">
        <f t="shared" si="216"/>
        <v>0</v>
      </c>
      <c r="AA76" s="839">
        <f t="shared" si="216"/>
        <v>0</v>
      </c>
      <c r="AB76" s="839">
        <f t="shared" si="204"/>
        <v>0</v>
      </c>
      <c r="AC76" s="838">
        <f t="shared" si="206"/>
        <v>0</v>
      </c>
    </row>
    <row r="77" spans="1:29" s="863" customFormat="1">
      <c r="A77" s="864">
        <v>1.1000000000000001</v>
      </c>
      <c r="B77" s="859" t="s">
        <v>271</v>
      </c>
      <c r="C77" s="840">
        <f t="shared" si="182"/>
        <v>0</v>
      </c>
      <c r="D77" s="838">
        <f t="shared" si="183"/>
        <v>0</v>
      </c>
      <c r="E77" s="838">
        <f t="shared" si="184"/>
        <v>0</v>
      </c>
      <c r="F77" s="838">
        <f t="shared" si="185"/>
        <v>0</v>
      </c>
      <c r="G77" s="838">
        <f t="shared" si="186"/>
        <v>0</v>
      </c>
      <c r="H77" s="838">
        <f t="shared" si="187"/>
        <v>0</v>
      </c>
      <c r="I77" s="838">
        <f t="shared" si="188"/>
        <v>0</v>
      </c>
      <c r="J77" s="838">
        <f t="shared" si="189"/>
        <v>0</v>
      </c>
      <c r="K77" s="838">
        <f t="shared" si="190"/>
        <v>0</v>
      </c>
      <c r="L77" s="862"/>
      <c r="M77" s="862"/>
      <c r="N77" s="862"/>
      <c r="O77" s="839">
        <f t="shared" si="198"/>
        <v>0</v>
      </c>
      <c r="P77" s="862"/>
      <c r="Q77" s="862"/>
      <c r="R77" s="862"/>
      <c r="S77" s="839">
        <f t="shared" si="200"/>
        <v>0</v>
      </c>
      <c r="T77" s="838">
        <f t="shared" si="205"/>
        <v>0</v>
      </c>
      <c r="U77" s="862"/>
      <c r="V77" s="862"/>
      <c r="W77" s="862"/>
      <c r="X77" s="839">
        <f t="shared" si="202"/>
        <v>0</v>
      </c>
      <c r="Y77" s="862"/>
      <c r="Z77" s="862"/>
      <c r="AA77" s="862"/>
      <c r="AB77" s="839">
        <f t="shared" si="204"/>
        <v>0</v>
      </c>
      <c r="AC77" s="838">
        <f t="shared" si="206"/>
        <v>0</v>
      </c>
    </row>
    <row r="78" spans="1:29" s="863" customFormat="1">
      <c r="A78" s="849"/>
      <c r="B78" s="850" t="s">
        <v>221</v>
      </c>
      <c r="C78" s="840">
        <f t="shared" si="182"/>
        <v>0</v>
      </c>
      <c r="D78" s="838">
        <f t="shared" si="183"/>
        <v>0</v>
      </c>
      <c r="E78" s="838">
        <f t="shared" si="184"/>
        <v>0</v>
      </c>
      <c r="F78" s="838">
        <f t="shared" si="185"/>
        <v>0</v>
      </c>
      <c r="G78" s="838">
        <f t="shared" si="186"/>
        <v>0</v>
      </c>
      <c r="H78" s="838">
        <f t="shared" si="187"/>
        <v>0</v>
      </c>
      <c r="I78" s="838">
        <f t="shared" si="188"/>
        <v>0</v>
      </c>
      <c r="J78" s="838">
        <f t="shared" si="189"/>
        <v>0</v>
      </c>
      <c r="K78" s="838">
        <f t="shared" si="190"/>
        <v>0</v>
      </c>
      <c r="L78" s="839">
        <f t="shared" ref="L78" si="217">+ROUND(L77*-0.4,-1)</f>
        <v>0</v>
      </c>
      <c r="M78" s="839">
        <f t="shared" ref="M78:N78" si="218">+ROUND(M77*-0.4,-1)</f>
        <v>0</v>
      </c>
      <c r="N78" s="839">
        <f t="shared" si="218"/>
        <v>0</v>
      </c>
      <c r="O78" s="839">
        <f t="shared" si="198"/>
        <v>0</v>
      </c>
      <c r="P78" s="839">
        <f t="shared" ref="P78:R78" si="219">+ROUND(P77*-0.4,-1)</f>
        <v>0</v>
      </c>
      <c r="Q78" s="839">
        <f t="shared" si="219"/>
        <v>0</v>
      </c>
      <c r="R78" s="839">
        <f t="shared" si="219"/>
        <v>0</v>
      </c>
      <c r="S78" s="839">
        <f t="shared" si="200"/>
        <v>0</v>
      </c>
      <c r="T78" s="838">
        <f t="shared" si="205"/>
        <v>0</v>
      </c>
      <c r="U78" s="839">
        <f t="shared" ref="U78:W78" si="220">+ROUND(U77*-0.4,-1)</f>
        <v>0</v>
      </c>
      <c r="V78" s="839">
        <f t="shared" si="220"/>
        <v>0</v>
      </c>
      <c r="W78" s="839">
        <f t="shared" si="220"/>
        <v>0</v>
      </c>
      <c r="X78" s="839">
        <f t="shared" si="202"/>
        <v>0</v>
      </c>
      <c r="Y78" s="839">
        <f t="shared" ref="Y78:AA78" si="221">+ROUND(Y77*-0.4,-1)</f>
        <v>0</v>
      </c>
      <c r="Z78" s="839">
        <f t="shared" si="221"/>
        <v>0</v>
      </c>
      <c r="AA78" s="839">
        <f t="shared" si="221"/>
        <v>0</v>
      </c>
      <c r="AB78" s="839">
        <f t="shared" si="204"/>
        <v>0</v>
      </c>
      <c r="AC78" s="838">
        <f t="shared" si="206"/>
        <v>0</v>
      </c>
    </row>
    <row r="79" spans="1:29" s="863" customFormat="1">
      <c r="A79" s="849"/>
      <c r="B79" s="850" t="s">
        <v>222</v>
      </c>
      <c r="C79" s="840">
        <f t="shared" si="182"/>
        <v>0</v>
      </c>
      <c r="D79" s="838">
        <f t="shared" si="183"/>
        <v>0</v>
      </c>
      <c r="E79" s="838">
        <f t="shared" si="184"/>
        <v>0</v>
      </c>
      <c r="F79" s="838">
        <f t="shared" si="185"/>
        <v>0</v>
      </c>
      <c r="G79" s="838">
        <f t="shared" si="186"/>
        <v>0</v>
      </c>
      <c r="H79" s="838">
        <f t="shared" si="187"/>
        <v>0</v>
      </c>
      <c r="I79" s="838">
        <f t="shared" si="188"/>
        <v>0</v>
      </c>
      <c r="J79" s="838">
        <f t="shared" si="189"/>
        <v>0</v>
      </c>
      <c r="K79" s="838">
        <f t="shared" si="190"/>
        <v>0</v>
      </c>
      <c r="L79" s="839">
        <f t="shared" ref="L79" si="222">+L77+L78</f>
        <v>0</v>
      </c>
      <c r="M79" s="839">
        <f t="shared" ref="M79:N79" si="223">+M77+M78</f>
        <v>0</v>
      </c>
      <c r="N79" s="839">
        <f t="shared" si="223"/>
        <v>0</v>
      </c>
      <c r="O79" s="839">
        <f t="shared" si="198"/>
        <v>0</v>
      </c>
      <c r="P79" s="839">
        <f t="shared" ref="P79:R79" si="224">+P77+P78</f>
        <v>0</v>
      </c>
      <c r="Q79" s="839">
        <f t="shared" si="224"/>
        <v>0</v>
      </c>
      <c r="R79" s="839">
        <f t="shared" si="224"/>
        <v>0</v>
      </c>
      <c r="S79" s="839">
        <f t="shared" si="200"/>
        <v>0</v>
      </c>
      <c r="T79" s="838">
        <f t="shared" si="205"/>
        <v>0</v>
      </c>
      <c r="U79" s="839">
        <f t="shared" ref="U79:W79" si="225">+U77+U78</f>
        <v>0</v>
      </c>
      <c r="V79" s="839">
        <f t="shared" si="225"/>
        <v>0</v>
      </c>
      <c r="W79" s="839">
        <f t="shared" si="225"/>
        <v>0</v>
      </c>
      <c r="X79" s="839">
        <f t="shared" si="202"/>
        <v>0</v>
      </c>
      <c r="Y79" s="839">
        <f t="shared" ref="Y79:AA79" si="226">+Y77+Y78</f>
        <v>0</v>
      </c>
      <c r="Z79" s="839">
        <f t="shared" si="226"/>
        <v>0</v>
      </c>
      <c r="AA79" s="839">
        <f t="shared" si="226"/>
        <v>0</v>
      </c>
      <c r="AB79" s="839">
        <f t="shared" si="204"/>
        <v>0</v>
      </c>
      <c r="AC79" s="838">
        <f t="shared" si="206"/>
        <v>0</v>
      </c>
    </row>
    <row r="80" spans="1:29" s="863" customFormat="1" ht="56.25">
      <c r="A80" s="865">
        <v>1.1100000000000001</v>
      </c>
      <c r="B80" s="861" t="s">
        <v>272</v>
      </c>
      <c r="C80" s="840">
        <f t="shared" si="182"/>
        <v>0</v>
      </c>
      <c r="D80" s="838">
        <f t="shared" si="183"/>
        <v>0</v>
      </c>
      <c r="E80" s="838">
        <f t="shared" si="184"/>
        <v>0</v>
      </c>
      <c r="F80" s="838">
        <f t="shared" si="185"/>
        <v>0</v>
      </c>
      <c r="G80" s="838">
        <f t="shared" si="186"/>
        <v>0</v>
      </c>
      <c r="H80" s="838">
        <f t="shared" si="187"/>
        <v>0</v>
      </c>
      <c r="I80" s="838">
        <f t="shared" si="188"/>
        <v>0</v>
      </c>
      <c r="J80" s="838">
        <f t="shared" si="189"/>
        <v>0</v>
      </c>
      <c r="K80" s="838">
        <f t="shared" si="190"/>
        <v>0</v>
      </c>
      <c r="L80" s="862"/>
      <c r="M80" s="862"/>
      <c r="N80" s="862"/>
      <c r="O80" s="839">
        <f t="shared" si="198"/>
        <v>0</v>
      </c>
      <c r="P80" s="862"/>
      <c r="Q80" s="862"/>
      <c r="R80" s="862"/>
      <c r="S80" s="839">
        <f t="shared" si="200"/>
        <v>0</v>
      </c>
      <c r="T80" s="838">
        <f t="shared" si="205"/>
        <v>0</v>
      </c>
      <c r="U80" s="862"/>
      <c r="V80" s="862"/>
      <c r="W80" s="862"/>
      <c r="X80" s="839">
        <f t="shared" si="202"/>
        <v>0</v>
      </c>
      <c r="Y80" s="862"/>
      <c r="Z80" s="862"/>
      <c r="AA80" s="862"/>
      <c r="AB80" s="839">
        <f t="shared" si="204"/>
        <v>0</v>
      </c>
      <c r="AC80" s="838">
        <f t="shared" si="206"/>
        <v>0</v>
      </c>
    </row>
    <row r="81" spans="1:29" s="863" customFormat="1">
      <c r="A81" s="849"/>
      <c r="B81" s="850" t="s">
        <v>221</v>
      </c>
      <c r="C81" s="840">
        <f t="shared" si="182"/>
        <v>0</v>
      </c>
      <c r="D81" s="838">
        <f t="shared" si="183"/>
        <v>0</v>
      </c>
      <c r="E81" s="838">
        <f t="shared" si="184"/>
        <v>0</v>
      </c>
      <c r="F81" s="838">
        <f t="shared" si="185"/>
        <v>0</v>
      </c>
      <c r="G81" s="838">
        <f t="shared" si="186"/>
        <v>0</v>
      </c>
      <c r="H81" s="838">
        <f t="shared" si="187"/>
        <v>0</v>
      </c>
      <c r="I81" s="838">
        <f t="shared" si="188"/>
        <v>0</v>
      </c>
      <c r="J81" s="838">
        <f t="shared" si="189"/>
        <v>0</v>
      </c>
      <c r="K81" s="838">
        <f t="shared" si="190"/>
        <v>0</v>
      </c>
      <c r="L81" s="839">
        <f t="shared" ref="L81" si="227">+ROUND(L80*-0.4,-1)</f>
        <v>0</v>
      </c>
      <c r="M81" s="839">
        <f t="shared" ref="M81:N81" si="228">+ROUND(M80*-0.4,-1)</f>
        <v>0</v>
      </c>
      <c r="N81" s="839">
        <f t="shared" si="228"/>
        <v>0</v>
      </c>
      <c r="O81" s="839">
        <f t="shared" si="198"/>
        <v>0</v>
      </c>
      <c r="P81" s="839">
        <f t="shared" ref="P81:R81" si="229">+ROUND(P80*-0.4,-1)</f>
        <v>0</v>
      </c>
      <c r="Q81" s="839">
        <f t="shared" si="229"/>
        <v>0</v>
      </c>
      <c r="R81" s="839">
        <f t="shared" si="229"/>
        <v>0</v>
      </c>
      <c r="S81" s="839">
        <f t="shared" si="200"/>
        <v>0</v>
      </c>
      <c r="T81" s="838">
        <f t="shared" si="205"/>
        <v>0</v>
      </c>
      <c r="U81" s="839">
        <f t="shared" ref="U81:W81" si="230">+ROUND(U80*-0.4,-1)</f>
        <v>0</v>
      </c>
      <c r="V81" s="839">
        <f t="shared" si="230"/>
        <v>0</v>
      </c>
      <c r="W81" s="839">
        <f t="shared" si="230"/>
        <v>0</v>
      </c>
      <c r="X81" s="839">
        <f t="shared" si="202"/>
        <v>0</v>
      </c>
      <c r="Y81" s="839">
        <f t="shared" ref="Y81:AA81" si="231">+ROUND(Y80*-0.4,-1)</f>
        <v>0</v>
      </c>
      <c r="Z81" s="839">
        <f t="shared" si="231"/>
        <v>0</v>
      </c>
      <c r="AA81" s="839">
        <f t="shared" si="231"/>
        <v>0</v>
      </c>
      <c r="AB81" s="839">
        <f t="shared" si="204"/>
        <v>0</v>
      </c>
      <c r="AC81" s="838">
        <f t="shared" si="206"/>
        <v>0</v>
      </c>
    </row>
    <row r="82" spans="1:29" s="863" customFormat="1">
      <c r="A82" s="849"/>
      <c r="B82" s="850" t="s">
        <v>222</v>
      </c>
      <c r="C82" s="840">
        <f t="shared" si="182"/>
        <v>0</v>
      </c>
      <c r="D82" s="838">
        <f t="shared" si="183"/>
        <v>0</v>
      </c>
      <c r="E82" s="838">
        <f t="shared" si="184"/>
        <v>0</v>
      </c>
      <c r="F82" s="838">
        <f t="shared" si="185"/>
        <v>0</v>
      </c>
      <c r="G82" s="838">
        <f t="shared" si="186"/>
        <v>0</v>
      </c>
      <c r="H82" s="838">
        <f t="shared" si="187"/>
        <v>0</v>
      </c>
      <c r="I82" s="838">
        <f t="shared" si="188"/>
        <v>0</v>
      </c>
      <c r="J82" s="838">
        <f t="shared" si="189"/>
        <v>0</v>
      </c>
      <c r="K82" s="838">
        <f t="shared" si="190"/>
        <v>0</v>
      </c>
      <c r="L82" s="839">
        <f t="shared" ref="L82" si="232">+L80+L81</f>
        <v>0</v>
      </c>
      <c r="M82" s="839">
        <f t="shared" ref="M82:N82" si="233">+M80+M81</f>
        <v>0</v>
      </c>
      <c r="N82" s="839">
        <f t="shared" si="233"/>
        <v>0</v>
      </c>
      <c r="O82" s="839">
        <f t="shared" si="198"/>
        <v>0</v>
      </c>
      <c r="P82" s="839">
        <f t="shared" ref="P82:R82" si="234">+P80+P81</f>
        <v>0</v>
      </c>
      <c r="Q82" s="839">
        <f t="shared" si="234"/>
        <v>0</v>
      </c>
      <c r="R82" s="839">
        <f t="shared" si="234"/>
        <v>0</v>
      </c>
      <c r="S82" s="839">
        <f t="shared" si="200"/>
        <v>0</v>
      </c>
      <c r="T82" s="838">
        <f t="shared" si="205"/>
        <v>0</v>
      </c>
      <c r="U82" s="839">
        <f t="shared" ref="U82:W82" si="235">+U80+U81</f>
        <v>0</v>
      </c>
      <c r="V82" s="839">
        <f t="shared" si="235"/>
        <v>0</v>
      </c>
      <c r="W82" s="839">
        <f t="shared" si="235"/>
        <v>0</v>
      </c>
      <c r="X82" s="839">
        <f t="shared" si="202"/>
        <v>0</v>
      </c>
      <c r="Y82" s="839">
        <f t="shared" ref="Y82:AA82" si="236">+Y80+Y81</f>
        <v>0</v>
      </c>
      <c r="Z82" s="839">
        <f t="shared" si="236"/>
        <v>0</v>
      </c>
      <c r="AA82" s="839">
        <f t="shared" si="236"/>
        <v>0</v>
      </c>
      <c r="AB82" s="839">
        <f t="shared" si="204"/>
        <v>0</v>
      </c>
      <c r="AC82" s="838">
        <f t="shared" si="206"/>
        <v>0</v>
      </c>
    </row>
    <row r="83" spans="1:29" s="863" customFormat="1">
      <c r="A83" s="852">
        <v>1.1200000000000001</v>
      </c>
      <c r="B83" s="859" t="s">
        <v>273</v>
      </c>
      <c r="C83" s="840">
        <f t="shared" si="182"/>
        <v>0</v>
      </c>
      <c r="D83" s="838">
        <f t="shared" si="183"/>
        <v>0</v>
      </c>
      <c r="E83" s="838">
        <f t="shared" si="184"/>
        <v>0</v>
      </c>
      <c r="F83" s="838">
        <f t="shared" si="185"/>
        <v>0</v>
      </c>
      <c r="G83" s="838">
        <f t="shared" si="186"/>
        <v>0</v>
      </c>
      <c r="H83" s="838">
        <f t="shared" si="187"/>
        <v>0</v>
      </c>
      <c r="I83" s="838">
        <f t="shared" si="188"/>
        <v>0</v>
      </c>
      <c r="J83" s="838">
        <f t="shared" si="189"/>
        <v>0</v>
      </c>
      <c r="K83" s="838">
        <f t="shared" si="190"/>
        <v>0</v>
      </c>
      <c r="L83" s="862"/>
      <c r="M83" s="862"/>
      <c r="N83" s="862"/>
      <c r="O83" s="839">
        <f t="shared" si="198"/>
        <v>0</v>
      </c>
      <c r="P83" s="862"/>
      <c r="Q83" s="862"/>
      <c r="R83" s="862"/>
      <c r="S83" s="839">
        <f t="shared" si="200"/>
        <v>0</v>
      </c>
      <c r="T83" s="838">
        <f t="shared" si="205"/>
        <v>0</v>
      </c>
      <c r="U83" s="862"/>
      <c r="V83" s="862"/>
      <c r="W83" s="862"/>
      <c r="X83" s="839">
        <f t="shared" si="202"/>
        <v>0</v>
      </c>
      <c r="Y83" s="862"/>
      <c r="Z83" s="862"/>
      <c r="AA83" s="862"/>
      <c r="AB83" s="839">
        <f t="shared" si="204"/>
        <v>0</v>
      </c>
      <c r="AC83" s="838">
        <f t="shared" si="206"/>
        <v>0</v>
      </c>
    </row>
    <row r="84" spans="1:29" s="863" customFormat="1">
      <c r="A84" s="849"/>
      <c r="B84" s="850" t="s">
        <v>221</v>
      </c>
      <c r="C84" s="840">
        <f t="shared" si="182"/>
        <v>0</v>
      </c>
      <c r="D84" s="838">
        <f t="shared" si="183"/>
        <v>0</v>
      </c>
      <c r="E84" s="838">
        <f t="shared" si="184"/>
        <v>0</v>
      </c>
      <c r="F84" s="838">
        <f t="shared" si="185"/>
        <v>0</v>
      </c>
      <c r="G84" s="838">
        <f t="shared" si="186"/>
        <v>0</v>
      </c>
      <c r="H84" s="838">
        <f t="shared" si="187"/>
        <v>0</v>
      </c>
      <c r="I84" s="838">
        <f t="shared" si="188"/>
        <v>0</v>
      </c>
      <c r="J84" s="838">
        <f t="shared" si="189"/>
        <v>0</v>
      </c>
      <c r="K84" s="838">
        <f t="shared" si="190"/>
        <v>0</v>
      </c>
      <c r="L84" s="839">
        <f t="shared" ref="L84" si="237">+ROUND(L83*-0.4,-1)</f>
        <v>0</v>
      </c>
      <c r="M84" s="839">
        <f t="shared" ref="M84:N84" si="238">+ROUND(M83*-0.4,-1)</f>
        <v>0</v>
      </c>
      <c r="N84" s="839">
        <f t="shared" si="238"/>
        <v>0</v>
      </c>
      <c r="O84" s="839">
        <f t="shared" si="198"/>
        <v>0</v>
      </c>
      <c r="P84" s="839">
        <f t="shared" ref="P84:R84" si="239">+ROUND(P83*-0.4,-1)</f>
        <v>0</v>
      </c>
      <c r="Q84" s="839">
        <f t="shared" si="239"/>
        <v>0</v>
      </c>
      <c r="R84" s="839">
        <f t="shared" si="239"/>
        <v>0</v>
      </c>
      <c r="S84" s="839">
        <f t="shared" si="200"/>
        <v>0</v>
      </c>
      <c r="T84" s="838">
        <f t="shared" si="205"/>
        <v>0</v>
      </c>
      <c r="U84" s="839">
        <f t="shared" ref="U84:W84" si="240">+ROUND(U83*-0.4,-1)</f>
        <v>0</v>
      </c>
      <c r="V84" s="839">
        <f t="shared" si="240"/>
        <v>0</v>
      </c>
      <c r="W84" s="839">
        <f t="shared" si="240"/>
        <v>0</v>
      </c>
      <c r="X84" s="839">
        <f t="shared" si="202"/>
        <v>0</v>
      </c>
      <c r="Y84" s="839">
        <f t="shared" ref="Y84:AA84" si="241">+ROUND(Y83*-0.4,-1)</f>
        <v>0</v>
      </c>
      <c r="Z84" s="839">
        <f t="shared" si="241"/>
        <v>0</v>
      </c>
      <c r="AA84" s="839">
        <f t="shared" si="241"/>
        <v>0</v>
      </c>
      <c r="AB84" s="839">
        <f t="shared" si="204"/>
        <v>0</v>
      </c>
      <c r="AC84" s="838">
        <f t="shared" si="206"/>
        <v>0</v>
      </c>
    </row>
    <row r="85" spans="1:29" s="863" customFormat="1">
      <c r="A85" s="849"/>
      <c r="B85" s="850" t="s">
        <v>222</v>
      </c>
      <c r="C85" s="840">
        <f t="shared" si="182"/>
        <v>0</v>
      </c>
      <c r="D85" s="838">
        <f t="shared" si="183"/>
        <v>0</v>
      </c>
      <c r="E85" s="838">
        <f t="shared" si="184"/>
        <v>0</v>
      </c>
      <c r="F85" s="838">
        <f t="shared" si="185"/>
        <v>0</v>
      </c>
      <c r="G85" s="838">
        <f t="shared" si="186"/>
        <v>0</v>
      </c>
      <c r="H85" s="838">
        <f t="shared" si="187"/>
        <v>0</v>
      </c>
      <c r="I85" s="838">
        <f t="shared" si="188"/>
        <v>0</v>
      </c>
      <c r="J85" s="838">
        <f t="shared" si="189"/>
        <v>0</v>
      </c>
      <c r="K85" s="838">
        <f t="shared" si="190"/>
        <v>0</v>
      </c>
      <c r="L85" s="839">
        <f t="shared" ref="L85" si="242">+L83+L84</f>
        <v>0</v>
      </c>
      <c r="M85" s="839">
        <f t="shared" ref="M85:N85" si="243">+M83+M84</f>
        <v>0</v>
      </c>
      <c r="N85" s="839">
        <f t="shared" si="243"/>
        <v>0</v>
      </c>
      <c r="O85" s="839">
        <f t="shared" si="198"/>
        <v>0</v>
      </c>
      <c r="P85" s="839">
        <f t="shared" ref="P85:R85" si="244">+P83+P84</f>
        <v>0</v>
      </c>
      <c r="Q85" s="839">
        <f t="shared" si="244"/>
        <v>0</v>
      </c>
      <c r="R85" s="839">
        <f t="shared" si="244"/>
        <v>0</v>
      </c>
      <c r="S85" s="839">
        <f t="shared" si="200"/>
        <v>0</v>
      </c>
      <c r="T85" s="838">
        <f t="shared" si="205"/>
        <v>0</v>
      </c>
      <c r="U85" s="839">
        <f t="shared" ref="U85:W85" si="245">+U83+U84</f>
        <v>0</v>
      </c>
      <c r="V85" s="839">
        <f t="shared" si="245"/>
        <v>0</v>
      </c>
      <c r="W85" s="839">
        <f t="shared" si="245"/>
        <v>0</v>
      </c>
      <c r="X85" s="839">
        <f t="shared" si="202"/>
        <v>0</v>
      </c>
      <c r="Y85" s="839">
        <f t="shared" ref="Y85:AA85" si="246">+Y83+Y84</f>
        <v>0</v>
      </c>
      <c r="Z85" s="839">
        <f t="shared" si="246"/>
        <v>0</v>
      </c>
      <c r="AA85" s="839">
        <f t="shared" si="246"/>
        <v>0</v>
      </c>
      <c r="AB85" s="839">
        <f t="shared" si="204"/>
        <v>0</v>
      </c>
      <c r="AC85" s="838">
        <f t="shared" si="206"/>
        <v>0</v>
      </c>
    </row>
    <row r="86" spans="1:29" s="863" customFormat="1">
      <c r="A86" s="864">
        <v>1.1299999999999999</v>
      </c>
      <c r="B86" s="859" t="s">
        <v>274</v>
      </c>
      <c r="C86" s="840">
        <f t="shared" si="182"/>
        <v>0</v>
      </c>
      <c r="D86" s="838">
        <f t="shared" si="183"/>
        <v>0</v>
      </c>
      <c r="E86" s="838">
        <f t="shared" si="184"/>
        <v>0</v>
      </c>
      <c r="F86" s="838">
        <f t="shared" si="185"/>
        <v>0</v>
      </c>
      <c r="G86" s="838">
        <f t="shared" si="186"/>
        <v>0</v>
      </c>
      <c r="H86" s="838">
        <f t="shared" si="187"/>
        <v>0</v>
      </c>
      <c r="I86" s="838">
        <f t="shared" si="188"/>
        <v>0</v>
      </c>
      <c r="J86" s="838">
        <f t="shared" si="189"/>
        <v>0</v>
      </c>
      <c r="K86" s="838">
        <f t="shared" si="190"/>
        <v>0</v>
      </c>
      <c r="L86" s="862"/>
      <c r="M86" s="862"/>
      <c r="N86" s="862"/>
      <c r="O86" s="839">
        <f t="shared" si="198"/>
        <v>0</v>
      </c>
      <c r="P86" s="862"/>
      <c r="Q86" s="862"/>
      <c r="R86" s="862"/>
      <c r="S86" s="839">
        <f t="shared" si="200"/>
        <v>0</v>
      </c>
      <c r="T86" s="838">
        <f t="shared" si="205"/>
        <v>0</v>
      </c>
      <c r="U86" s="862"/>
      <c r="V86" s="862"/>
      <c r="W86" s="862"/>
      <c r="X86" s="839">
        <f t="shared" si="202"/>
        <v>0</v>
      </c>
      <c r="Y86" s="862"/>
      <c r="Z86" s="862"/>
      <c r="AA86" s="862"/>
      <c r="AB86" s="839">
        <f t="shared" si="204"/>
        <v>0</v>
      </c>
      <c r="AC86" s="838">
        <f t="shared" si="206"/>
        <v>0</v>
      </c>
    </row>
    <row r="87" spans="1:29" s="863" customFormat="1">
      <c r="A87" s="849"/>
      <c r="B87" s="850" t="s">
        <v>221</v>
      </c>
      <c r="C87" s="840">
        <f t="shared" si="182"/>
        <v>0</v>
      </c>
      <c r="D87" s="838">
        <f t="shared" si="183"/>
        <v>0</v>
      </c>
      <c r="E87" s="838">
        <f t="shared" si="184"/>
        <v>0</v>
      </c>
      <c r="F87" s="838">
        <f t="shared" si="185"/>
        <v>0</v>
      </c>
      <c r="G87" s="838">
        <f t="shared" si="186"/>
        <v>0</v>
      </c>
      <c r="H87" s="838">
        <f t="shared" si="187"/>
        <v>0</v>
      </c>
      <c r="I87" s="838">
        <f t="shared" si="188"/>
        <v>0</v>
      </c>
      <c r="J87" s="838">
        <f t="shared" si="189"/>
        <v>0</v>
      </c>
      <c r="K87" s="838">
        <f t="shared" si="190"/>
        <v>0</v>
      </c>
      <c r="L87" s="839">
        <f t="shared" ref="L87" si="247">+ROUND(L86*-0.4,-1)</f>
        <v>0</v>
      </c>
      <c r="M87" s="839">
        <f t="shared" ref="M87:N87" si="248">+ROUND(M86*-0.4,-1)</f>
        <v>0</v>
      </c>
      <c r="N87" s="839">
        <f t="shared" si="248"/>
        <v>0</v>
      </c>
      <c r="O87" s="839">
        <f t="shared" si="198"/>
        <v>0</v>
      </c>
      <c r="P87" s="839">
        <f t="shared" ref="P87:R87" si="249">+ROUND(P86*-0.4,-1)</f>
        <v>0</v>
      </c>
      <c r="Q87" s="839">
        <f t="shared" si="249"/>
        <v>0</v>
      </c>
      <c r="R87" s="839">
        <f t="shared" si="249"/>
        <v>0</v>
      </c>
      <c r="S87" s="839">
        <f t="shared" si="200"/>
        <v>0</v>
      </c>
      <c r="T87" s="838">
        <f t="shared" si="205"/>
        <v>0</v>
      </c>
      <c r="U87" s="839">
        <f t="shared" ref="U87:W87" si="250">+ROUND(U86*-0.4,-1)</f>
        <v>0</v>
      </c>
      <c r="V87" s="839">
        <f t="shared" si="250"/>
        <v>0</v>
      </c>
      <c r="W87" s="839">
        <f t="shared" si="250"/>
        <v>0</v>
      </c>
      <c r="X87" s="839">
        <f t="shared" si="202"/>
        <v>0</v>
      </c>
      <c r="Y87" s="839">
        <f t="shared" ref="Y87:AA87" si="251">+ROUND(Y86*-0.4,-1)</f>
        <v>0</v>
      </c>
      <c r="Z87" s="839">
        <f t="shared" si="251"/>
        <v>0</v>
      </c>
      <c r="AA87" s="839">
        <f t="shared" si="251"/>
        <v>0</v>
      </c>
      <c r="AB87" s="839">
        <f t="shared" si="204"/>
        <v>0</v>
      </c>
      <c r="AC87" s="838">
        <f t="shared" si="206"/>
        <v>0</v>
      </c>
    </row>
    <row r="88" spans="1:29" s="863" customFormat="1">
      <c r="A88" s="849"/>
      <c r="B88" s="850" t="s">
        <v>222</v>
      </c>
      <c r="C88" s="840">
        <f t="shared" si="182"/>
        <v>0</v>
      </c>
      <c r="D88" s="838">
        <f t="shared" si="183"/>
        <v>0</v>
      </c>
      <c r="E88" s="838">
        <f t="shared" si="184"/>
        <v>0</v>
      </c>
      <c r="F88" s="838">
        <f t="shared" si="185"/>
        <v>0</v>
      </c>
      <c r="G88" s="838">
        <f t="shared" si="186"/>
        <v>0</v>
      </c>
      <c r="H88" s="838">
        <f t="shared" si="187"/>
        <v>0</v>
      </c>
      <c r="I88" s="838">
        <f t="shared" si="188"/>
        <v>0</v>
      </c>
      <c r="J88" s="838">
        <f t="shared" si="189"/>
        <v>0</v>
      </c>
      <c r="K88" s="838">
        <f t="shared" si="190"/>
        <v>0</v>
      </c>
      <c r="L88" s="839">
        <f t="shared" ref="L88" si="252">+L86+L87</f>
        <v>0</v>
      </c>
      <c r="M88" s="839">
        <f t="shared" ref="M88:N88" si="253">+M86+M87</f>
        <v>0</v>
      </c>
      <c r="N88" s="839">
        <f t="shared" si="253"/>
        <v>0</v>
      </c>
      <c r="O88" s="839">
        <f t="shared" si="198"/>
        <v>0</v>
      </c>
      <c r="P88" s="839">
        <f t="shared" ref="P88:R88" si="254">+P86+P87</f>
        <v>0</v>
      </c>
      <c r="Q88" s="839">
        <f t="shared" si="254"/>
        <v>0</v>
      </c>
      <c r="R88" s="839">
        <f t="shared" si="254"/>
        <v>0</v>
      </c>
      <c r="S88" s="839">
        <f t="shared" si="200"/>
        <v>0</v>
      </c>
      <c r="T88" s="838">
        <f t="shared" si="205"/>
        <v>0</v>
      </c>
      <c r="U88" s="839">
        <f t="shared" ref="U88:W88" si="255">+U86+U87</f>
        <v>0</v>
      </c>
      <c r="V88" s="839">
        <f t="shared" si="255"/>
        <v>0</v>
      </c>
      <c r="W88" s="839">
        <f t="shared" si="255"/>
        <v>0</v>
      </c>
      <c r="X88" s="839">
        <f t="shared" si="202"/>
        <v>0</v>
      </c>
      <c r="Y88" s="839">
        <f t="shared" ref="Y88:AA88" si="256">+Y86+Y87</f>
        <v>0</v>
      </c>
      <c r="Z88" s="839">
        <f t="shared" si="256"/>
        <v>0</v>
      </c>
      <c r="AA88" s="839">
        <f t="shared" si="256"/>
        <v>0</v>
      </c>
      <c r="AB88" s="839">
        <f t="shared" si="204"/>
        <v>0</v>
      </c>
      <c r="AC88" s="838">
        <f t="shared" si="206"/>
        <v>0</v>
      </c>
    </row>
    <row r="89" spans="1:29" s="863" customFormat="1">
      <c r="A89" s="852">
        <v>1.1399999999999999</v>
      </c>
      <c r="B89" s="859" t="s">
        <v>275</v>
      </c>
      <c r="C89" s="840">
        <f t="shared" si="182"/>
        <v>0</v>
      </c>
      <c r="D89" s="838">
        <f t="shared" si="183"/>
        <v>0</v>
      </c>
      <c r="E89" s="838">
        <f t="shared" si="184"/>
        <v>0</v>
      </c>
      <c r="F89" s="838">
        <f t="shared" si="185"/>
        <v>0</v>
      </c>
      <c r="G89" s="838">
        <f t="shared" si="186"/>
        <v>0</v>
      </c>
      <c r="H89" s="838">
        <f t="shared" si="187"/>
        <v>0</v>
      </c>
      <c r="I89" s="838">
        <f t="shared" si="188"/>
        <v>0</v>
      </c>
      <c r="J89" s="838">
        <f t="shared" si="189"/>
        <v>0</v>
      </c>
      <c r="K89" s="838">
        <f t="shared" si="190"/>
        <v>0</v>
      </c>
      <c r="L89" s="862"/>
      <c r="M89" s="862"/>
      <c r="N89" s="862"/>
      <c r="O89" s="839">
        <f t="shared" si="198"/>
        <v>0</v>
      </c>
      <c r="P89" s="862"/>
      <c r="Q89" s="862"/>
      <c r="R89" s="862"/>
      <c r="S89" s="839">
        <f t="shared" si="200"/>
        <v>0</v>
      </c>
      <c r="T89" s="838">
        <f t="shared" si="205"/>
        <v>0</v>
      </c>
      <c r="U89" s="862"/>
      <c r="V89" s="862"/>
      <c r="W89" s="862"/>
      <c r="X89" s="839">
        <f t="shared" si="202"/>
        <v>0</v>
      </c>
      <c r="Y89" s="862"/>
      <c r="Z89" s="862"/>
      <c r="AA89" s="862"/>
      <c r="AB89" s="839">
        <f t="shared" si="204"/>
        <v>0</v>
      </c>
      <c r="AC89" s="838">
        <f t="shared" si="206"/>
        <v>0</v>
      </c>
    </row>
    <row r="90" spans="1:29" s="863" customFormat="1">
      <c r="A90" s="849"/>
      <c r="B90" s="850" t="s">
        <v>221</v>
      </c>
      <c r="C90" s="840">
        <f t="shared" si="182"/>
        <v>0</v>
      </c>
      <c r="D90" s="838">
        <f t="shared" si="183"/>
        <v>0</v>
      </c>
      <c r="E90" s="838">
        <f t="shared" si="184"/>
        <v>0</v>
      </c>
      <c r="F90" s="838">
        <f t="shared" si="185"/>
        <v>0</v>
      </c>
      <c r="G90" s="838">
        <f t="shared" si="186"/>
        <v>0</v>
      </c>
      <c r="H90" s="838">
        <f t="shared" si="187"/>
        <v>0</v>
      </c>
      <c r="I90" s="838">
        <f t="shared" si="188"/>
        <v>0</v>
      </c>
      <c r="J90" s="838">
        <f t="shared" si="189"/>
        <v>0</v>
      </c>
      <c r="K90" s="838">
        <f t="shared" si="190"/>
        <v>0</v>
      </c>
      <c r="L90" s="839">
        <f t="shared" ref="L90" si="257">+ROUND(L89*-0.4,-1)</f>
        <v>0</v>
      </c>
      <c r="M90" s="839">
        <f t="shared" ref="M90:N90" si="258">+ROUND(M89*-0.4,-1)</f>
        <v>0</v>
      </c>
      <c r="N90" s="839">
        <f t="shared" si="258"/>
        <v>0</v>
      </c>
      <c r="O90" s="839">
        <f t="shared" si="198"/>
        <v>0</v>
      </c>
      <c r="P90" s="839">
        <f t="shared" ref="P90:R90" si="259">+ROUND(P89*-0.4,-1)</f>
        <v>0</v>
      </c>
      <c r="Q90" s="839">
        <f t="shared" si="259"/>
        <v>0</v>
      </c>
      <c r="R90" s="839">
        <f t="shared" si="259"/>
        <v>0</v>
      </c>
      <c r="S90" s="839">
        <f t="shared" si="200"/>
        <v>0</v>
      </c>
      <c r="T90" s="838">
        <f t="shared" si="205"/>
        <v>0</v>
      </c>
      <c r="U90" s="839">
        <f t="shared" ref="U90:W90" si="260">+ROUND(U89*-0.4,-1)</f>
        <v>0</v>
      </c>
      <c r="V90" s="839">
        <f t="shared" si="260"/>
        <v>0</v>
      </c>
      <c r="W90" s="839">
        <f t="shared" si="260"/>
        <v>0</v>
      </c>
      <c r="X90" s="839">
        <f t="shared" si="202"/>
        <v>0</v>
      </c>
      <c r="Y90" s="839">
        <f t="shared" ref="Y90:AA90" si="261">+ROUND(Y89*-0.4,-1)</f>
        <v>0</v>
      </c>
      <c r="Z90" s="839">
        <f t="shared" si="261"/>
        <v>0</v>
      </c>
      <c r="AA90" s="839">
        <f t="shared" si="261"/>
        <v>0</v>
      </c>
      <c r="AB90" s="839">
        <f t="shared" si="204"/>
        <v>0</v>
      </c>
      <c r="AC90" s="838">
        <f t="shared" si="206"/>
        <v>0</v>
      </c>
    </row>
    <row r="91" spans="1:29" s="863" customFormat="1">
      <c r="A91" s="849"/>
      <c r="B91" s="850" t="s">
        <v>222</v>
      </c>
      <c r="C91" s="840">
        <f t="shared" si="182"/>
        <v>0</v>
      </c>
      <c r="D91" s="838">
        <f t="shared" si="183"/>
        <v>0</v>
      </c>
      <c r="E91" s="838">
        <f t="shared" si="184"/>
        <v>0</v>
      </c>
      <c r="F91" s="838">
        <f t="shared" si="185"/>
        <v>0</v>
      </c>
      <c r="G91" s="838">
        <f t="shared" si="186"/>
        <v>0</v>
      </c>
      <c r="H91" s="838">
        <f t="shared" si="187"/>
        <v>0</v>
      </c>
      <c r="I91" s="838">
        <f t="shared" si="188"/>
        <v>0</v>
      </c>
      <c r="J91" s="838">
        <f t="shared" si="189"/>
        <v>0</v>
      </c>
      <c r="K91" s="838">
        <f t="shared" si="190"/>
        <v>0</v>
      </c>
      <c r="L91" s="839">
        <f t="shared" ref="L91" si="262">+L89+L90</f>
        <v>0</v>
      </c>
      <c r="M91" s="839">
        <f t="shared" ref="M91:N91" si="263">+M89+M90</f>
        <v>0</v>
      </c>
      <c r="N91" s="839">
        <f t="shared" si="263"/>
        <v>0</v>
      </c>
      <c r="O91" s="839">
        <f t="shared" si="198"/>
        <v>0</v>
      </c>
      <c r="P91" s="839">
        <f t="shared" ref="P91:R91" si="264">+P89+P90</f>
        <v>0</v>
      </c>
      <c r="Q91" s="839">
        <f t="shared" si="264"/>
        <v>0</v>
      </c>
      <c r="R91" s="839">
        <f t="shared" si="264"/>
        <v>0</v>
      </c>
      <c r="S91" s="839">
        <f t="shared" si="200"/>
        <v>0</v>
      </c>
      <c r="T91" s="838">
        <f t="shared" si="205"/>
        <v>0</v>
      </c>
      <c r="U91" s="839">
        <f t="shared" ref="U91:W91" si="265">+U89+U90</f>
        <v>0</v>
      </c>
      <c r="V91" s="839">
        <f t="shared" si="265"/>
        <v>0</v>
      </c>
      <c r="W91" s="839">
        <f t="shared" si="265"/>
        <v>0</v>
      </c>
      <c r="X91" s="839">
        <f t="shared" si="202"/>
        <v>0</v>
      </c>
      <c r="Y91" s="839">
        <f t="shared" ref="Y91:AA91" si="266">+Y89+Y90</f>
        <v>0</v>
      </c>
      <c r="Z91" s="839">
        <f t="shared" si="266"/>
        <v>0</v>
      </c>
      <c r="AA91" s="839">
        <f t="shared" si="266"/>
        <v>0</v>
      </c>
      <c r="AB91" s="839">
        <f t="shared" si="204"/>
        <v>0</v>
      </c>
      <c r="AC91" s="838">
        <f t="shared" si="206"/>
        <v>0</v>
      </c>
    </row>
    <row r="92" spans="1:29" s="863" customFormat="1">
      <c r="A92" s="864">
        <v>1.1499999999999999</v>
      </c>
      <c r="B92" s="859" t="s">
        <v>276</v>
      </c>
      <c r="C92" s="840">
        <f t="shared" si="182"/>
        <v>0</v>
      </c>
      <c r="D92" s="838">
        <f t="shared" si="183"/>
        <v>0</v>
      </c>
      <c r="E92" s="838">
        <f t="shared" si="184"/>
        <v>0</v>
      </c>
      <c r="F92" s="838">
        <f t="shared" si="185"/>
        <v>0</v>
      </c>
      <c r="G92" s="838">
        <f t="shared" si="186"/>
        <v>0</v>
      </c>
      <c r="H92" s="838">
        <f t="shared" si="187"/>
        <v>0</v>
      </c>
      <c r="I92" s="838">
        <f t="shared" si="188"/>
        <v>0</v>
      </c>
      <c r="J92" s="838">
        <f t="shared" si="189"/>
        <v>0</v>
      </c>
      <c r="K92" s="838">
        <f t="shared" si="190"/>
        <v>0</v>
      </c>
      <c r="L92" s="862"/>
      <c r="M92" s="862"/>
      <c r="N92" s="862"/>
      <c r="O92" s="839">
        <f t="shared" si="198"/>
        <v>0</v>
      </c>
      <c r="P92" s="862"/>
      <c r="Q92" s="862"/>
      <c r="R92" s="862"/>
      <c r="S92" s="839">
        <f t="shared" si="200"/>
        <v>0</v>
      </c>
      <c r="T92" s="838">
        <f t="shared" si="205"/>
        <v>0</v>
      </c>
      <c r="U92" s="862"/>
      <c r="V92" s="862"/>
      <c r="W92" s="862"/>
      <c r="X92" s="839">
        <f t="shared" si="202"/>
        <v>0</v>
      </c>
      <c r="Y92" s="862"/>
      <c r="Z92" s="862"/>
      <c r="AA92" s="862"/>
      <c r="AB92" s="839">
        <f t="shared" si="204"/>
        <v>0</v>
      </c>
      <c r="AC92" s="838">
        <f t="shared" si="206"/>
        <v>0</v>
      </c>
    </row>
    <row r="93" spans="1:29" s="863" customFormat="1">
      <c r="A93" s="849"/>
      <c r="B93" s="850" t="s">
        <v>323</v>
      </c>
      <c r="C93" s="840">
        <f t="shared" si="182"/>
        <v>0</v>
      </c>
      <c r="D93" s="838">
        <f t="shared" si="183"/>
        <v>0</v>
      </c>
      <c r="E93" s="838">
        <f t="shared" si="184"/>
        <v>0</v>
      </c>
      <c r="F93" s="838">
        <f t="shared" si="185"/>
        <v>0</v>
      </c>
      <c r="G93" s="838">
        <f t="shared" si="186"/>
        <v>0</v>
      </c>
      <c r="H93" s="838">
        <f t="shared" si="187"/>
        <v>0</v>
      </c>
      <c r="I93" s="838">
        <f t="shared" si="188"/>
        <v>0</v>
      </c>
      <c r="J93" s="838">
        <f t="shared" si="189"/>
        <v>0</v>
      </c>
      <c r="K93" s="838">
        <f t="shared" si="190"/>
        <v>0</v>
      </c>
      <c r="L93" s="839">
        <f>+ROUND(L92*-0.37,-1)</f>
        <v>0</v>
      </c>
      <c r="M93" s="839">
        <f>+ROUND(M92*-0.37,-1)</f>
        <v>0</v>
      </c>
      <c r="N93" s="839">
        <f>+ROUND(N92*-0.37,-1)</f>
        <v>0</v>
      </c>
      <c r="O93" s="839">
        <f t="shared" si="198"/>
        <v>0</v>
      </c>
      <c r="P93" s="839">
        <f>+ROUND(P92*-0.37,-1)</f>
        <v>0</v>
      </c>
      <c r="Q93" s="839">
        <f>+ROUND(Q92*-0.37,-1)</f>
        <v>0</v>
      </c>
      <c r="R93" s="839">
        <f>+ROUND(R92*-0.37,-1)</f>
        <v>0</v>
      </c>
      <c r="S93" s="839">
        <f t="shared" si="200"/>
        <v>0</v>
      </c>
      <c r="T93" s="838">
        <f t="shared" si="205"/>
        <v>0</v>
      </c>
      <c r="U93" s="839">
        <f>+ROUND(U92*-0.37,-1)</f>
        <v>0</v>
      </c>
      <c r="V93" s="839">
        <f>+ROUND(V92*-0.37,-1)</f>
        <v>0</v>
      </c>
      <c r="W93" s="839">
        <f>+ROUND(W92*-0.37,-1)</f>
        <v>0</v>
      </c>
      <c r="X93" s="839">
        <f t="shared" si="202"/>
        <v>0</v>
      </c>
      <c r="Y93" s="839">
        <f>+ROUND(Y92*-0.37,-1)</f>
        <v>0</v>
      </c>
      <c r="Z93" s="839">
        <f>+ROUND(Z92*-0.37,-1)</f>
        <v>0</v>
      </c>
      <c r="AA93" s="839">
        <f>+ROUND(AA92*-0.37,-1)</f>
        <v>0</v>
      </c>
      <c r="AB93" s="839">
        <f t="shared" si="204"/>
        <v>0</v>
      </c>
      <c r="AC93" s="838">
        <f t="shared" si="206"/>
        <v>0</v>
      </c>
    </row>
    <row r="94" spans="1:29" s="863" customFormat="1">
      <c r="A94" s="849"/>
      <c r="B94" s="850" t="s">
        <v>324</v>
      </c>
      <c r="C94" s="840">
        <f t="shared" si="182"/>
        <v>0</v>
      </c>
      <c r="D94" s="838">
        <f t="shared" si="183"/>
        <v>0</v>
      </c>
      <c r="E94" s="838">
        <f t="shared" si="184"/>
        <v>0</v>
      </c>
      <c r="F94" s="838">
        <f t="shared" si="185"/>
        <v>0</v>
      </c>
      <c r="G94" s="838">
        <f t="shared" si="186"/>
        <v>0</v>
      </c>
      <c r="H94" s="838">
        <f t="shared" si="187"/>
        <v>0</v>
      </c>
      <c r="I94" s="838">
        <f t="shared" si="188"/>
        <v>0</v>
      </c>
      <c r="J94" s="838">
        <f t="shared" si="189"/>
        <v>0</v>
      </c>
      <c r="K94" s="838">
        <f t="shared" si="190"/>
        <v>0</v>
      </c>
      <c r="L94" s="839">
        <f t="shared" ref="L94" si="267">+L92+L93</f>
        <v>0</v>
      </c>
      <c r="M94" s="839">
        <f t="shared" ref="M94:N94" si="268">+M92+M93</f>
        <v>0</v>
      </c>
      <c r="N94" s="839">
        <f t="shared" si="268"/>
        <v>0</v>
      </c>
      <c r="O94" s="839">
        <f t="shared" si="198"/>
        <v>0</v>
      </c>
      <c r="P94" s="839">
        <f t="shared" ref="P94:R94" si="269">+P92+P93</f>
        <v>0</v>
      </c>
      <c r="Q94" s="839">
        <f t="shared" si="269"/>
        <v>0</v>
      </c>
      <c r="R94" s="839">
        <f t="shared" si="269"/>
        <v>0</v>
      </c>
      <c r="S94" s="839">
        <f t="shared" si="200"/>
        <v>0</v>
      </c>
      <c r="T94" s="838">
        <f t="shared" si="205"/>
        <v>0</v>
      </c>
      <c r="U94" s="839">
        <f t="shared" ref="U94:W94" si="270">+U92+U93</f>
        <v>0</v>
      </c>
      <c r="V94" s="839">
        <f t="shared" si="270"/>
        <v>0</v>
      </c>
      <c r="W94" s="839">
        <f t="shared" si="270"/>
        <v>0</v>
      </c>
      <c r="X94" s="839">
        <f t="shared" si="202"/>
        <v>0</v>
      </c>
      <c r="Y94" s="839">
        <f t="shared" ref="Y94:AA94" si="271">+Y92+Y93</f>
        <v>0</v>
      </c>
      <c r="Z94" s="839">
        <f t="shared" si="271"/>
        <v>0</v>
      </c>
      <c r="AA94" s="839">
        <f t="shared" si="271"/>
        <v>0</v>
      </c>
      <c r="AB94" s="839">
        <f t="shared" si="204"/>
        <v>0</v>
      </c>
      <c r="AC94" s="838">
        <f t="shared" si="206"/>
        <v>0</v>
      </c>
    </row>
    <row r="95" spans="1:29">
      <c r="A95" s="852">
        <v>1.1599999999999999</v>
      </c>
      <c r="B95" s="859" t="s">
        <v>277</v>
      </c>
      <c r="C95" s="840">
        <f t="shared" si="182"/>
        <v>0</v>
      </c>
      <c r="D95" s="838">
        <f t="shared" si="183"/>
        <v>0</v>
      </c>
      <c r="E95" s="838">
        <f t="shared" si="184"/>
        <v>0</v>
      </c>
      <c r="F95" s="838">
        <f t="shared" si="185"/>
        <v>0</v>
      </c>
      <c r="G95" s="838">
        <f t="shared" si="186"/>
        <v>0</v>
      </c>
      <c r="H95" s="838">
        <f t="shared" si="187"/>
        <v>0</v>
      </c>
      <c r="I95" s="838">
        <f t="shared" si="188"/>
        <v>0</v>
      </c>
      <c r="J95" s="838">
        <f t="shared" si="189"/>
        <v>0</v>
      </c>
      <c r="K95" s="838">
        <f t="shared" si="190"/>
        <v>0</v>
      </c>
      <c r="L95" s="862"/>
      <c r="M95" s="862"/>
      <c r="N95" s="862"/>
      <c r="O95" s="839">
        <f t="shared" si="198"/>
        <v>0</v>
      </c>
      <c r="P95" s="862"/>
      <c r="Q95" s="862"/>
      <c r="R95" s="862"/>
      <c r="S95" s="839">
        <f t="shared" si="200"/>
        <v>0</v>
      </c>
      <c r="T95" s="838">
        <f t="shared" si="205"/>
        <v>0</v>
      </c>
      <c r="U95" s="862"/>
      <c r="V95" s="862"/>
      <c r="W95" s="862"/>
      <c r="X95" s="839">
        <f t="shared" si="202"/>
        <v>0</v>
      </c>
      <c r="Y95" s="862"/>
      <c r="Z95" s="862"/>
      <c r="AA95" s="862"/>
      <c r="AB95" s="839">
        <f t="shared" si="204"/>
        <v>0</v>
      </c>
      <c r="AC95" s="838">
        <f t="shared" si="206"/>
        <v>0</v>
      </c>
    </row>
    <row r="96" spans="1:29">
      <c r="A96" s="849"/>
      <c r="B96" s="850" t="s">
        <v>221</v>
      </c>
      <c r="C96" s="840">
        <f t="shared" si="182"/>
        <v>0</v>
      </c>
      <c r="D96" s="838">
        <f t="shared" si="183"/>
        <v>0</v>
      </c>
      <c r="E96" s="838">
        <f t="shared" si="184"/>
        <v>0</v>
      </c>
      <c r="F96" s="838">
        <f t="shared" si="185"/>
        <v>0</v>
      </c>
      <c r="G96" s="838">
        <f t="shared" si="186"/>
        <v>0</v>
      </c>
      <c r="H96" s="838">
        <f t="shared" si="187"/>
        <v>0</v>
      </c>
      <c r="I96" s="838">
        <f t="shared" si="188"/>
        <v>0</v>
      </c>
      <c r="J96" s="838">
        <f t="shared" si="189"/>
        <v>0</v>
      </c>
      <c r="K96" s="838">
        <f t="shared" si="190"/>
        <v>0</v>
      </c>
      <c r="L96" s="839">
        <f t="shared" ref="L96" si="272">+ROUND(L95*-0.4,-1)</f>
        <v>0</v>
      </c>
      <c r="M96" s="839">
        <f t="shared" ref="M96:N96" si="273">+ROUND(M95*-0.4,-1)</f>
        <v>0</v>
      </c>
      <c r="N96" s="839">
        <f t="shared" si="273"/>
        <v>0</v>
      </c>
      <c r="O96" s="839">
        <f t="shared" si="198"/>
        <v>0</v>
      </c>
      <c r="P96" s="839">
        <f t="shared" ref="P96:R96" si="274">+ROUND(P95*-0.4,-1)</f>
        <v>0</v>
      </c>
      <c r="Q96" s="839">
        <f t="shared" si="274"/>
        <v>0</v>
      </c>
      <c r="R96" s="839">
        <f t="shared" si="274"/>
        <v>0</v>
      </c>
      <c r="S96" s="839">
        <f t="shared" si="200"/>
        <v>0</v>
      </c>
      <c r="T96" s="838">
        <f t="shared" si="205"/>
        <v>0</v>
      </c>
      <c r="U96" s="839">
        <f t="shared" ref="U96:W96" si="275">+ROUND(U95*-0.4,-1)</f>
        <v>0</v>
      </c>
      <c r="V96" s="839">
        <f t="shared" si="275"/>
        <v>0</v>
      </c>
      <c r="W96" s="839">
        <f t="shared" si="275"/>
        <v>0</v>
      </c>
      <c r="X96" s="839">
        <f t="shared" si="202"/>
        <v>0</v>
      </c>
      <c r="Y96" s="839">
        <f t="shared" ref="Y96:AA96" si="276">+ROUND(Y95*-0.4,-1)</f>
        <v>0</v>
      </c>
      <c r="Z96" s="839">
        <f t="shared" si="276"/>
        <v>0</v>
      </c>
      <c r="AA96" s="839">
        <f t="shared" si="276"/>
        <v>0</v>
      </c>
      <c r="AB96" s="839">
        <f t="shared" si="204"/>
        <v>0</v>
      </c>
      <c r="AC96" s="838">
        <f t="shared" si="206"/>
        <v>0</v>
      </c>
    </row>
    <row r="97" spans="1:29">
      <c r="A97" s="849"/>
      <c r="B97" s="850" t="s">
        <v>222</v>
      </c>
      <c r="C97" s="840">
        <f t="shared" si="182"/>
        <v>0</v>
      </c>
      <c r="D97" s="838">
        <f t="shared" si="183"/>
        <v>0</v>
      </c>
      <c r="E97" s="838">
        <f t="shared" si="184"/>
        <v>0</v>
      </c>
      <c r="F97" s="838">
        <f t="shared" si="185"/>
        <v>0</v>
      </c>
      <c r="G97" s="838">
        <f t="shared" si="186"/>
        <v>0</v>
      </c>
      <c r="H97" s="838">
        <f t="shared" si="187"/>
        <v>0</v>
      </c>
      <c r="I97" s="838">
        <f t="shared" si="188"/>
        <v>0</v>
      </c>
      <c r="J97" s="838">
        <f t="shared" si="189"/>
        <v>0</v>
      </c>
      <c r="K97" s="838">
        <f t="shared" si="190"/>
        <v>0</v>
      </c>
      <c r="L97" s="839">
        <f t="shared" ref="L97" si="277">+L95+L96</f>
        <v>0</v>
      </c>
      <c r="M97" s="839">
        <f t="shared" ref="M97:N97" si="278">+M95+M96</f>
        <v>0</v>
      </c>
      <c r="N97" s="839">
        <f t="shared" si="278"/>
        <v>0</v>
      </c>
      <c r="O97" s="839">
        <f t="shared" si="198"/>
        <v>0</v>
      </c>
      <c r="P97" s="839">
        <f t="shared" ref="P97:R97" si="279">+P95+P96</f>
        <v>0</v>
      </c>
      <c r="Q97" s="839">
        <f t="shared" si="279"/>
        <v>0</v>
      </c>
      <c r="R97" s="839">
        <f t="shared" si="279"/>
        <v>0</v>
      </c>
      <c r="S97" s="839">
        <f t="shared" si="200"/>
        <v>0</v>
      </c>
      <c r="T97" s="838">
        <f t="shared" si="205"/>
        <v>0</v>
      </c>
      <c r="U97" s="839">
        <f t="shared" ref="U97:W97" si="280">+U95+U96</f>
        <v>0</v>
      </c>
      <c r="V97" s="839">
        <f t="shared" si="280"/>
        <v>0</v>
      </c>
      <c r="W97" s="839">
        <f t="shared" si="280"/>
        <v>0</v>
      </c>
      <c r="X97" s="839">
        <f t="shared" si="202"/>
        <v>0</v>
      </c>
      <c r="Y97" s="839">
        <f t="shared" ref="Y97:AA97" si="281">+Y95+Y96</f>
        <v>0</v>
      </c>
      <c r="Z97" s="839">
        <f t="shared" si="281"/>
        <v>0</v>
      </c>
      <c r="AA97" s="839">
        <f t="shared" si="281"/>
        <v>0</v>
      </c>
      <c r="AB97" s="839">
        <f t="shared" si="204"/>
        <v>0</v>
      </c>
      <c r="AC97" s="838">
        <f t="shared" si="206"/>
        <v>0</v>
      </c>
    </row>
    <row r="98" spans="1:29">
      <c r="A98" s="864">
        <v>1.17</v>
      </c>
      <c r="B98" s="859" t="s">
        <v>278</v>
      </c>
      <c r="C98" s="840">
        <f t="shared" si="182"/>
        <v>0</v>
      </c>
      <c r="D98" s="838">
        <f t="shared" si="183"/>
        <v>0</v>
      </c>
      <c r="E98" s="838">
        <f t="shared" si="184"/>
        <v>0</v>
      </c>
      <c r="F98" s="838">
        <f t="shared" si="185"/>
        <v>0</v>
      </c>
      <c r="G98" s="838">
        <f t="shared" si="186"/>
        <v>0</v>
      </c>
      <c r="H98" s="838">
        <f t="shared" si="187"/>
        <v>0</v>
      </c>
      <c r="I98" s="838">
        <f t="shared" si="188"/>
        <v>0</v>
      </c>
      <c r="J98" s="838">
        <f t="shared" si="189"/>
        <v>0</v>
      </c>
      <c r="K98" s="838">
        <f t="shared" si="190"/>
        <v>0</v>
      </c>
      <c r="L98" s="862"/>
      <c r="M98" s="862"/>
      <c r="N98" s="862"/>
      <c r="O98" s="839">
        <f t="shared" si="198"/>
        <v>0</v>
      </c>
      <c r="P98" s="862"/>
      <c r="Q98" s="862"/>
      <c r="R98" s="862"/>
      <c r="S98" s="839">
        <f t="shared" si="200"/>
        <v>0</v>
      </c>
      <c r="T98" s="838">
        <f>+S98-O98</f>
        <v>0</v>
      </c>
      <c r="U98" s="862"/>
      <c r="V98" s="862"/>
      <c r="W98" s="862"/>
      <c r="X98" s="839">
        <f t="shared" si="202"/>
        <v>0</v>
      </c>
      <c r="Y98" s="862"/>
      <c r="Z98" s="862"/>
      <c r="AA98" s="862"/>
      <c r="AB98" s="839">
        <f t="shared" si="204"/>
        <v>0</v>
      </c>
      <c r="AC98" s="838">
        <f>+AB98-X98</f>
        <v>0</v>
      </c>
    </row>
    <row r="99" spans="1:29">
      <c r="A99" s="849"/>
      <c r="B99" s="850" t="s">
        <v>221</v>
      </c>
      <c r="C99" s="840">
        <f t="shared" si="182"/>
        <v>0</v>
      </c>
      <c r="D99" s="838">
        <f t="shared" si="183"/>
        <v>0</v>
      </c>
      <c r="E99" s="838">
        <f t="shared" si="184"/>
        <v>0</v>
      </c>
      <c r="F99" s="838">
        <f t="shared" si="185"/>
        <v>0</v>
      </c>
      <c r="G99" s="838">
        <f t="shared" si="186"/>
        <v>0</v>
      </c>
      <c r="H99" s="838">
        <f t="shared" si="187"/>
        <v>0</v>
      </c>
      <c r="I99" s="838">
        <f t="shared" si="188"/>
        <v>0</v>
      </c>
      <c r="J99" s="838">
        <f t="shared" si="189"/>
        <v>0</v>
      </c>
      <c r="K99" s="838">
        <f t="shared" si="190"/>
        <v>0</v>
      </c>
      <c r="L99" s="839">
        <f t="shared" ref="L99" si="282">+ROUND(L98*-0.4,-1)</f>
        <v>0</v>
      </c>
      <c r="M99" s="839">
        <f t="shared" ref="M99:N99" si="283">+ROUND(M98*-0.4,-1)</f>
        <v>0</v>
      </c>
      <c r="N99" s="839">
        <f t="shared" si="283"/>
        <v>0</v>
      </c>
      <c r="O99" s="839">
        <f t="shared" si="198"/>
        <v>0</v>
      </c>
      <c r="P99" s="839">
        <f t="shared" ref="P99:R99" si="284">+ROUND(P98*-0.4,-1)</f>
        <v>0</v>
      </c>
      <c r="Q99" s="839">
        <f t="shared" si="284"/>
        <v>0</v>
      </c>
      <c r="R99" s="839">
        <f t="shared" si="284"/>
        <v>0</v>
      </c>
      <c r="S99" s="839">
        <f t="shared" si="200"/>
        <v>0</v>
      </c>
      <c r="T99" s="838">
        <f t="shared" si="205"/>
        <v>0</v>
      </c>
      <c r="U99" s="839">
        <f t="shared" ref="U99:W99" si="285">+ROUND(U98*-0.4,-1)</f>
        <v>0</v>
      </c>
      <c r="V99" s="839">
        <f t="shared" si="285"/>
        <v>0</v>
      </c>
      <c r="W99" s="839">
        <f t="shared" si="285"/>
        <v>0</v>
      </c>
      <c r="X99" s="839">
        <f t="shared" si="202"/>
        <v>0</v>
      </c>
      <c r="Y99" s="839">
        <f t="shared" ref="Y99:AA99" si="286">+ROUND(Y98*-0.4,-1)</f>
        <v>0</v>
      </c>
      <c r="Z99" s="839">
        <f t="shared" si="286"/>
        <v>0</v>
      </c>
      <c r="AA99" s="839">
        <f t="shared" si="286"/>
        <v>0</v>
      </c>
      <c r="AB99" s="839">
        <f t="shared" si="204"/>
        <v>0</v>
      </c>
      <c r="AC99" s="838">
        <f t="shared" ref="AC99:AC117" si="287">+AB99-X99</f>
        <v>0</v>
      </c>
    </row>
    <row r="100" spans="1:29">
      <c r="A100" s="849"/>
      <c r="B100" s="850" t="s">
        <v>222</v>
      </c>
      <c r="C100" s="840">
        <f t="shared" si="182"/>
        <v>0</v>
      </c>
      <c r="D100" s="838">
        <f t="shared" si="183"/>
        <v>0</v>
      </c>
      <c r="E100" s="838">
        <f t="shared" si="184"/>
        <v>0</v>
      </c>
      <c r="F100" s="838">
        <f t="shared" si="185"/>
        <v>0</v>
      </c>
      <c r="G100" s="838">
        <f t="shared" si="186"/>
        <v>0</v>
      </c>
      <c r="H100" s="838">
        <f t="shared" si="187"/>
        <v>0</v>
      </c>
      <c r="I100" s="838">
        <f t="shared" si="188"/>
        <v>0</v>
      </c>
      <c r="J100" s="838">
        <f t="shared" si="189"/>
        <v>0</v>
      </c>
      <c r="K100" s="838">
        <f t="shared" si="190"/>
        <v>0</v>
      </c>
      <c r="L100" s="839">
        <f t="shared" ref="L100" si="288">+L98+L99</f>
        <v>0</v>
      </c>
      <c r="M100" s="839">
        <f t="shared" ref="M100:N100" si="289">+M98+M99</f>
        <v>0</v>
      </c>
      <c r="N100" s="839">
        <f t="shared" si="289"/>
        <v>0</v>
      </c>
      <c r="O100" s="839">
        <f t="shared" si="198"/>
        <v>0</v>
      </c>
      <c r="P100" s="839">
        <f t="shared" ref="P100:R100" si="290">+P98+P99</f>
        <v>0</v>
      </c>
      <c r="Q100" s="839">
        <f t="shared" si="290"/>
        <v>0</v>
      </c>
      <c r="R100" s="839">
        <f t="shared" si="290"/>
        <v>0</v>
      </c>
      <c r="S100" s="839">
        <f t="shared" si="200"/>
        <v>0</v>
      </c>
      <c r="T100" s="838">
        <f t="shared" si="205"/>
        <v>0</v>
      </c>
      <c r="U100" s="839">
        <f t="shared" ref="U100:W100" si="291">+U98+U99</f>
        <v>0</v>
      </c>
      <c r="V100" s="839">
        <f t="shared" si="291"/>
        <v>0</v>
      </c>
      <c r="W100" s="839">
        <f t="shared" si="291"/>
        <v>0</v>
      </c>
      <c r="X100" s="839">
        <f t="shared" si="202"/>
        <v>0</v>
      </c>
      <c r="Y100" s="839">
        <f t="shared" ref="Y100:AA100" si="292">+Y98+Y99</f>
        <v>0</v>
      </c>
      <c r="Z100" s="839">
        <f t="shared" si="292"/>
        <v>0</v>
      </c>
      <c r="AA100" s="839">
        <f t="shared" si="292"/>
        <v>0</v>
      </c>
      <c r="AB100" s="839">
        <f t="shared" si="204"/>
        <v>0</v>
      </c>
      <c r="AC100" s="838">
        <f t="shared" si="287"/>
        <v>0</v>
      </c>
    </row>
    <row r="101" spans="1:29">
      <c r="A101" s="852">
        <v>1.18</v>
      </c>
      <c r="B101" s="859" t="s">
        <v>279</v>
      </c>
      <c r="C101" s="840">
        <f t="shared" si="182"/>
        <v>0</v>
      </c>
      <c r="D101" s="838">
        <f t="shared" si="183"/>
        <v>0</v>
      </c>
      <c r="E101" s="838">
        <f t="shared" si="184"/>
        <v>0</v>
      </c>
      <c r="F101" s="838">
        <f t="shared" si="185"/>
        <v>0</v>
      </c>
      <c r="G101" s="838">
        <f t="shared" si="186"/>
        <v>0</v>
      </c>
      <c r="H101" s="838">
        <f t="shared" si="187"/>
        <v>0</v>
      </c>
      <c r="I101" s="838">
        <f t="shared" si="188"/>
        <v>0</v>
      </c>
      <c r="J101" s="838">
        <f t="shared" si="189"/>
        <v>0</v>
      </c>
      <c r="K101" s="838">
        <f t="shared" si="190"/>
        <v>0</v>
      </c>
      <c r="L101" s="862"/>
      <c r="M101" s="862"/>
      <c r="N101" s="862"/>
      <c r="O101" s="839">
        <f t="shared" si="198"/>
        <v>0</v>
      </c>
      <c r="P101" s="862"/>
      <c r="Q101" s="862"/>
      <c r="R101" s="862"/>
      <c r="S101" s="839">
        <f t="shared" si="200"/>
        <v>0</v>
      </c>
      <c r="T101" s="838">
        <f t="shared" si="205"/>
        <v>0</v>
      </c>
      <c r="U101" s="862"/>
      <c r="V101" s="862"/>
      <c r="W101" s="862"/>
      <c r="X101" s="839">
        <f t="shared" si="202"/>
        <v>0</v>
      </c>
      <c r="Y101" s="862"/>
      <c r="Z101" s="862"/>
      <c r="AA101" s="862"/>
      <c r="AB101" s="839">
        <f t="shared" si="204"/>
        <v>0</v>
      </c>
      <c r="AC101" s="838">
        <f t="shared" si="287"/>
        <v>0</v>
      </c>
    </row>
    <row r="102" spans="1:29" s="863" customFormat="1">
      <c r="A102" s="849"/>
      <c r="B102" s="850" t="s">
        <v>221</v>
      </c>
      <c r="C102" s="840">
        <f t="shared" si="182"/>
        <v>0</v>
      </c>
      <c r="D102" s="838">
        <f t="shared" si="183"/>
        <v>0</v>
      </c>
      <c r="E102" s="838">
        <f t="shared" si="184"/>
        <v>0</v>
      </c>
      <c r="F102" s="838">
        <f t="shared" si="185"/>
        <v>0</v>
      </c>
      <c r="G102" s="838">
        <f t="shared" si="186"/>
        <v>0</v>
      </c>
      <c r="H102" s="838">
        <f t="shared" si="187"/>
        <v>0</v>
      </c>
      <c r="I102" s="838">
        <f t="shared" si="188"/>
        <v>0</v>
      </c>
      <c r="J102" s="838">
        <f t="shared" si="189"/>
        <v>0</v>
      </c>
      <c r="K102" s="838">
        <f t="shared" si="190"/>
        <v>0</v>
      </c>
      <c r="L102" s="839">
        <f t="shared" ref="L102" si="293">+ROUND(L101*-0.4,-1)</f>
        <v>0</v>
      </c>
      <c r="M102" s="839">
        <f t="shared" ref="M102:N102" si="294">+ROUND(M101*-0.4,-1)</f>
        <v>0</v>
      </c>
      <c r="N102" s="839">
        <f t="shared" si="294"/>
        <v>0</v>
      </c>
      <c r="O102" s="839">
        <f t="shared" si="198"/>
        <v>0</v>
      </c>
      <c r="P102" s="839">
        <f t="shared" ref="P102:R102" si="295">+ROUND(P101*-0.4,-1)</f>
        <v>0</v>
      </c>
      <c r="Q102" s="839">
        <f t="shared" si="295"/>
        <v>0</v>
      </c>
      <c r="R102" s="839">
        <f t="shared" si="295"/>
        <v>0</v>
      </c>
      <c r="S102" s="839">
        <f t="shared" si="200"/>
        <v>0</v>
      </c>
      <c r="T102" s="838">
        <f t="shared" si="205"/>
        <v>0</v>
      </c>
      <c r="U102" s="839">
        <f t="shared" ref="U102:W102" si="296">+ROUND(U101*-0.4,-1)</f>
        <v>0</v>
      </c>
      <c r="V102" s="839">
        <f t="shared" si="296"/>
        <v>0</v>
      </c>
      <c r="W102" s="839">
        <f t="shared" si="296"/>
        <v>0</v>
      </c>
      <c r="X102" s="839">
        <f t="shared" si="202"/>
        <v>0</v>
      </c>
      <c r="Y102" s="839">
        <f t="shared" ref="Y102:AA102" si="297">+ROUND(Y101*-0.4,-1)</f>
        <v>0</v>
      </c>
      <c r="Z102" s="839">
        <f t="shared" si="297"/>
        <v>0</v>
      </c>
      <c r="AA102" s="839">
        <f t="shared" si="297"/>
        <v>0</v>
      </c>
      <c r="AB102" s="839">
        <f t="shared" si="204"/>
        <v>0</v>
      </c>
      <c r="AC102" s="838">
        <f t="shared" si="287"/>
        <v>0</v>
      </c>
    </row>
    <row r="103" spans="1:29" s="863" customFormat="1">
      <c r="A103" s="849"/>
      <c r="B103" s="850" t="s">
        <v>222</v>
      </c>
      <c r="C103" s="840">
        <f t="shared" ref="C103:C134" si="298">+L103+U103</f>
        <v>0</v>
      </c>
      <c r="D103" s="838">
        <f t="shared" ref="D103:D134" si="299">+M103+V103</f>
        <v>0</v>
      </c>
      <c r="E103" s="838">
        <f t="shared" ref="E103:E134" si="300">+N103+W103</f>
        <v>0</v>
      </c>
      <c r="F103" s="838">
        <f t="shared" ref="F103:F134" si="301">+O103+X103</f>
        <v>0</v>
      </c>
      <c r="G103" s="838">
        <f t="shared" ref="G103:G134" si="302">+P103+Y103</f>
        <v>0</v>
      </c>
      <c r="H103" s="838">
        <f t="shared" ref="H103:H134" si="303">+Q103+Z103</f>
        <v>0</v>
      </c>
      <c r="I103" s="838">
        <f t="shared" ref="I103:I134" si="304">+R103+AA103</f>
        <v>0</v>
      </c>
      <c r="J103" s="838">
        <f t="shared" ref="J103:J134" si="305">+S103+AB103</f>
        <v>0</v>
      </c>
      <c r="K103" s="838">
        <f t="shared" ref="K103:K134" si="306">+T103+AC103</f>
        <v>0</v>
      </c>
      <c r="L103" s="839">
        <f t="shared" ref="L103" si="307">+L101+L102</f>
        <v>0</v>
      </c>
      <c r="M103" s="839">
        <f t="shared" ref="M103:N103" si="308">+M101+M102</f>
        <v>0</v>
      </c>
      <c r="N103" s="839">
        <f t="shared" si="308"/>
        <v>0</v>
      </c>
      <c r="O103" s="839">
        <f t="shared" si="198"/>
        <v>0</v>
      </c>
      <c r="P103" s="839">
        <f t="shared" ref="P103:R103" si="309">+P101+P102</f>
        <v>0</v>
      </c>
      <c r="Q103" s="839">
        <f t="shared" si="309"/>
        <v>0</v>
      </c>
      <c r="R103" s="839">
        <f t="shared" si="309"/>
        <v>0</v>
      </c>
      <c r="S103" s="839">
        <f t="shared" si="200"/>
        <v>0</v>
      </c>
      <c r="T103" s="838">
        <f t="shared" si="205"/>
        <v>0</v>
      </c>
      <c r="U103" s="839">
        <f t="shared" ref="U103:W103" si="310">+U101+U102</f>
        <v>0</v>
      </c>
      <c r="V103" s="839">
        <f t="shared" si="310"/>
        <v>0</v>
      </c>
      <c r="W103" s="839">
        <f t="shared" si="310"/>
        <v>0</v>
      </c>
      <c r="X103" s="839">
        <f t="shared" si="202"/>
        <v>0</v>
      </c>
      <c r="Y103" s="839">
        <f t="shared" ref="Y103:AA103" si="311">+Y101+Y102</f>
        <v>0</v>
      </c>
      <c r="Z103" s="839">
        <f t="shared" si="311"/>
        <v>0</v>
      </c>
      <c r="AA103" s="839">
        <f t="shared" si="311"/>
        <v>0</v>
      </c>
      <c r="AB103" s="839">
        <f t="shared" si="204"/>
        <v>0</v>
      </c>
      <c r="AC103" s="838">
        <f t="shared" si="287"/>
        <v>0</v>
      </c>
    </row>
    <row r="104" spans="1:29" s="863" customFormat="1">
      <c r="A104" s="864">
        <v>1.19</v>
      </c>
      <c r="B104" s="866"/>
      <c r="C104" s="840">
        <f t="shared" si="298"/>
        <v>0</v>
      </c>
      <c r="D104" s="838">
        <f t="shared" si="299"/>
        <v>0</v>
      </c>
      <c r="E104" s="838">
        <f t="shared" si="300"/>
        <v>0</v>
      </c>
      <c r="F104" s="838">
        <f t="shared" si="301"/>
        <v>0</v>
      </c>
      <c r="G104" s="838">
        <f t="shared" si="302"/>
        <v>0</v>
      </c>
      <c r="H104" s="838">
        <f t="shared" si="303"/>
        <v>0</v>
      </c>
      <c r="I104" s="838">
        <f t="shared" si="304"/>
        <v>0</v>
      </c>
      <c r="J104" s="838">
        <f t="shared" si="305"/>
        <v>0</v>
      </c>
      <c r="K104" s="838">
        <f t="shared" si="306"/>
        <v>0</v>
      </c>
      <c r="L104" s="862"/>
      <c r="M104" s="862"/>
      <c r="N104" s="862"/>
      <c r="O104" s="839">
        <f t="shared" si="198"/>
        <v>0</v>
      </c>
      <c r="P104" s="862"/>
      <c r="Q104" s="862"/>
      <c r="R104" s="862"/>
      <c r="S104" s="839">
        <f t="shared" si="200"/>
        <v>0</v>
      </c>
      <c r="T104" s="838">
        <f t="shared" si="205"/>
        <v>0</v>
      </c>
      <c r="U104" s="862"/>
      <c r="V104" s="862"/>
      <c r="W104" s="862"/>
      <c r="X104" s="839">
        <f t="shared" si="202"/>
        <v>0</v>
      </c>
      <c r="Y104" s="862"/>
      <c r="Z104" s="862"/>
      <c r="AA104" s="862"/>
      <c r="AB104" s="839">
        <f t="shared" si="204"/>
        <v>0</v>
      </c>
      <c r="AC104" s="838">
        <f t="shared" si="287"/>
        <v>0</v>
      </c>
    </row>
    <row r="105" spans="1:29" s="863" customFormat="1">
      <c r="A105" s="849"/>
      <c r="B105" s="850" t="s">
        <v>221</v>
      </c>
      <c r="C105" s="840">
        <f t="shared" si="298"/>
        <v>0</v>
      </c>
      <c r="D105" s="838">
        <f t="shared" si="299"/>
        <v>0</v>
      </c>
      <c r="E105" s="838">
        <f t="shared" si="300"/>
        <v>0</v>
      </c>
      <c r="F105" s="838">
        <f t="shared" si="301"/>
        <v>0</v>
      </c>
      <c r="G105" s="838">
        <f t="shared" si="302"/>
        <v>0</v>
      </c>
      <c r="H105" s="838">
        <f t="shared" si="303"/>
        <v>0</v>
      </c>
      <c r="I105" s="838">
        <f t="shared" si="304"/>
        <v>0</v>
      </c>
      <c r="J105" s="838">
        <f t="shared" si="305"/>
        <v>0</v>
      </c>
      <c r="K105" s="838">
        <f t="shared" si="306"/>
        <v>0</v>
      </c>
      <c r="L105" s="839">
        <f>+ROUND(L104*-0.4,-1)</f>
        <v>0</v>
      </c>
      <c r="M105" s="839">
        <f>+ROUND(M104*-0.4,-1)</f>
        <v>0</v>
      </c>
      <c r="N105" s="839">
        <f>+ROUND(N104*-0.4,-1)</f>
        <v>0</v>
      </c>
      <c r="O105" s="839">
        <f t="shared" si="198"/>
        <v>0</v>
      </c>
      <c r="P105" s="839">
        <f>+ROUND(P104*-0.4,-1)</f>
        <v>0</v>
      </c>
      <c r="Q105" s="839">
        <f>+ROUND(Q104*-0.4,-1)</f>
        <v>0</v>
      </c>
      <c r="R105" s="839">
        <f>+ROUND(R104*-0.4,-1)</f>
        <v>0</v>
      </c>
      <c r="S105" s="839">
        <f t="shared" si="200"/>
        <v>0</v>
      </c>
      <c r="T105" s="838">
        <f t="shared" si="205"/>
        <v>0</v>
      </c>
      <c r="U105" s="839">
        <f>+ROUND(U104*-0.4,-1)</f>
        <v>0</v>
      </c>
      <c r="V105" s="839">
        <f>+ROUND(V104*-0.4,-1)</f>
        <v>0</v>
      </c>
      <c r="W105" s="839">
        <f>+ROUND(W104*-0.4,-1)</f>
        <v>0</v>
      </c>
      <c r="X105" s="839">
        <f t="shared" si="202"/>
        <v>0</v>
      </c>
      <c r="Y105" s="839">
        <f>+ROUND(Y104*-0.4,-1)</f>
        <v>0</v>
      </c>
      <c r="Z105" s="839">
        <f>+ROUND(Z104*-0.4,-1)</f>
        <v>0</v>
      </c>
      <c r="AA105" s="839">
        <f>+ROUND(AA104*-0.4,-1)</f>
        <v>0</v>
      </c>
      <c r="AB105" s="839">
        <f t="shared" si="204"/>
        <v>0</v>
      </c>
      <c r="AC105" s="838">
        <f t="shared" si="287"/>
        <v>0</v>
      </c>
    </row>
    <row r="106" spans="1:29" s="863" customFormat="1">
      <c r="A106" s="849"/>
      <c r="B106" s="850" t="s">
        <v>222</v>
      </c>
      <c r="C106" s="840">
        <f t="shared" si="298"/>
        <v>0</v>
      </c>
      <c r="D106" s="838">
        <f t="shared" si="299"/>
        <v>0</v>
      </c>
      <c r="E106" s="838">
        <f t="shared" si="300"/>
        <v>0</v>
      </c>
      <c r="F106" s="838">
        <f t="shared" si="301"/>
        <v>0</v>
      </c>
      <c r="G106" s="838">
        <f t="shared" si="302"/>
        <v>0</v>
      </c>
      <c r="H106" s="838">
        <f t="shared" si="303"/>
        <v>0</v>
      </c>
      <c r="I106" s="838">
        <f t="shared" si="304"/>
        <v>0</v>
      </c>
      <c r="J106" s="838">
        <f t="shared" si="305"/>
        <v>0</v>
      </c>
      <c r="K106" s="838">
        <f t="shared" si="306"/>
        <v>0</v>
      </c>
      <c r="L106" s="839">
        <f t="shared" ref="L106" si="312">+L104+L105</f>
        <v>0</v>
      </c>
      <c r="M106" s="839">
        <f t="shared" ref="M106:N106" si="313">+M104+M105</f>
        <v>0</v>
      </c>
      <c r="N106" s="839">
        <f t="shared" si="313"/>
        <v>0</v>
      </c>
      <c r="O106" s="839">
        <f t="shared" si="198"/>
        <v>0</v>
      </c>
      <c r="P106" s="839">
        <f t="shared" ref="P106:R106" si="314">+P104+P105</f>
        <v>0</v>
      </c>
      <c r="Q106" s="839">
        <f t="shared" si="314"/>
        <v>0</v>
      </c>
      <c r="R106" s="839">
        <f t="shared" si="314"/>
        <v>0</v>
      </c>
      <c r="S106" s="839">
        <f t="shared" si="200"/>
        <v>0</v>
      </c>
      <c r="T106" s="838">
        <f t="shared" si="205"/>
        <v>0</v>
      </c>
      <c r="U106" s="839">
        <f t="shared" ref="U106:W106" si="315">+U104+U105</f>
        <v>0</v>
      </c>
      <c r="V106" s="839">
        <f t="shared" si="315"/>
        <v>0</v>
      </c>
      <c r="W106" s="839">
        <f t="shared" si="315"/>
        <v>0</v>
      </c>
      <c r="X106" s="839">
        <f t="shared" si="202"/>
        <v>0</v>
      </c>
      <c r="Y106" s="839">
        <f t="shared" ref="Y106:AA106" si="316">+Y104+Y105</f>
        <v>0</v>
      </c>
      <c r="Z106" s="839">
        <f t="shared" si="316"/>
        <v>0</v>
      </c>
      <c r="AA106" s="839">
        <f t="shared" si="316"/>
        <v>0</v>
      </c>
      <c r="AB106" s="839">
        <f t="shared" si="204"/>
        <v>0</v>
      </c>
      <c r="AC106" s="838">
        <f t="shared" si="287"/>
        <v>0</v>
      </c>
    </row>
    <row r="107" spans="1:29" s="863" customFormat="1">
      <c r="A107" s="864">
        <v>1.2</v>
      </c>
      <c r="B107" s="866"/>
      <c r="C107" s="840">
        <f t="shared" si="298"/>
        <v>0</v>
      </c>
      <c r="D107" s="838">
        <f t="shared" si="299"/>
        <v>0</v>
      </c>
      <c r="E107" s="838">
        <f t="shared" si="300"/>
        <v>0</v>
      </c>
      <c r="F107" s="838">
        <f t="shared" si="301"/>
        <v>0</v>
      </c>
      <c r="G107" s="838">
        <f t="shared" si="302"/>
        <v>0</v>
      </c>
      <c r="H107" s="838">
        <f t="shared" si="303"/>
        <v>0</v>
      </c>
      <c r="I107" s="838">
        <f t="shared" si="304"/>
        <v>0</v>
      </c>
      <c r="J107" s="838">
        <f t="shared" si="305"/>
        <v>0</v>
      </c>
      <c r="K107" s="838">
        <f t="shared" si="306"/>
        <v>0</v>
      </c>
      <c r="L107" s="862"/>
      <c r="M107" s="862"/>
      <c r="N107" s="862"/>
      <c r="O107" s="839">
        <f t="shared" si="198"/>
        <v>0</v>
      </c>
      <c r="P107" s="862"/>
      <c r="Q107" s="862"/>
      <c r="R107" s="862"/>
      <c r="S107" s="839">
        <f t="shared" si="200"/>
        <v>0</v>
      </c>
      <c r="T107" s="838">
        <f t="shared" si="205"/>
        <v>0</v>
      </c>
      <c r="U107" s="862"/>
      <c r="V107" s="862"/>
      <c r="W107" s="862"/>
      <c r="X107" s="839">
        <f t="shared" si="202"/>
        <v>0</v>
      </c>
      <c r="Y107" s="862"/>
      <c r="Z107" s="862"/>
      <c r="AA107" s="862"/>
      <c r="AB107" s="839">
        <f t="shared" si="204"/>
        <v>0</v>
      </c>
      <c r="AC107" s="838">
        <f t="shared" si="287"/>
        <v>0</v>
      </c>
    </row>
    <row r="108" spans="1:29" s="863" customFormat="1">
      <c r="A108" s="849"/>
      <c r="B108" s="850" t="s">
        <v>221</v>
      </c>
      <c r="C108" s="840">
        <f t="shared" si="298"/>
        <v>0</v>
      </c>
      <c r="D108" s="838">
        <f t="shared" si="299"/>
        <v>0</v>
      </c>
      <c r="E108" s="838">
        <f t="shared" si="300"/>
        <v>0</v>
      </c>
      <c r="F108" s="838">
        <f t="shared" si="301"/>
        <v>0</v>
      </c>
      <c r="G108" s="838">
        <f t="shared" si="302"/>
        <v>0</v>
      </c>
      <c r="H108" s="838">
        <f t="shared" si="303"/>
        <v>0</v>
      </c>
      <c r="I108" s="838">
        <f t="shared" si="304"/>
        <v>0</v>
      </c>
      <c r="J108" s="838">
        <f t="shared" si="305"/>
        <v>0</v>
      </c>
      <c r="K108" s="838">
        <f t="shared" si="306"/>
        <v>0</v>
      </c>
      <c r="L108" s="839">
        <f t="shared" ref="L108" si="317">+ROUND(L107*-0.4,-1)</f>
        <v>0</v>
      </c>
      <c r="M108" s="839">
        <f t="shared" ref="M108:N108" si="318">+ROUND(M107*-0.4,-1)</f>
        <v>0</v>
      </c>
      <c r="N108" s="839">
        <f t="shared" si="318"/>
        <v>0</v>
      </c>
      <c r="O108" s="839">
        <f t="shared" si="198"/>
        <v>0</v>
      </c>
      <c r="P108" s="839">
        <f t="shared" ref="P108:R108" si="319">+ROUND(P107*-0.4,-1)</f>
        <v>0</v>
      </c>
      <c r="Q108" s="839">
        <f t="shared" si="319"/>
        <v>0</v>
      </c>
      <c r="R108" s="839">
        <f t="shared" si="319"/>
        <v>0</v>
      </c>
      <c r="S108" s="839">
        <f t="shared" si="200"/>
        <v>0</v>
      </c>
      <c r="T108" s="838">
        <f t="shared" si="205"/>
        <v>0</v>
      </c>
      <c r="U108" s="839">
        <f t="shared" ref="U108:W108" si="320">+ROUND(U107*-0.4,-1)</f>
        <v>0</v>
      </c>
      <c r="V108" s="839">
        <f t="shared" si="320"/>
        <v>0</v>
      </c>
      <c r="W108" s="839">
        <f t="shared" si="320"/>
        <v>0</v>
      </c>
      <c r="X108" s="839">
        <f t="shared" si="202"/>
        <v>0</v>
      </c>
      <c r="Y108" s="839">
        <f t="shared" ref="Y108:AA108" si="321">+ROUND(Y107*-0.4,-1)</f>
        <v>0</v>
      </c>
      <c r="Z108" s="839">
        <f t="shared" si="321"/>
        <v>0</v>
      </c>
      <c r="AA108" s="839">
        <f t="shared" si="321"/>
        <v>0</v>
      </c>
      <c r="AB108" s="839">
        <f t="shared" si="204"/>
        <v>0</v>
      </c>
      <c r="AC108" s="838">
        <f t="shared" si="287"/>
        <v>0</v>
      </c>
    </row>
    <row r="109" spans="1:29" s="863" customFormat="1">
      <c r="A109" s="849"/>
      <c r="B109" s="850" t="s">
        <v>222</v>
      </c>
      <c r="C109" s="840">
        <f t="shared" si="298"/>
        <v>0</v>
      </c>
      <c r="D109" s="838">
        <f t="shared" si="299"/>
        <v>0</v>
      </c>
      <c r="E109" s="838">
        <f t="shared" si="300"/>
        <v>0</v>
      </c>
      <c r="F109" s="838">
        <f t="shared" si="301"/>
        <v>0</v>
      </c>
      <c r="G109" s="838">
        <f t="shared" si="302"/>
        <v>0</v>
      </c>
      <c r="H109" s="838">
        <f t="shared" si="303"/>
        <v>0</v>
      </c>
      <c r="I109" s="838">
        <f t="shared" si="304"/>
        <v>0</v>
      </c>
      <c r="J109" s="838">
        <f t="shared" si="305"/>
        <v>0</v>
      </c>
      <c r="K109" s="838">
        <f t="shared" si="306"/>
        <v>0</v>
      </c>
      <c r="L109" s="839">
        <f t="shared" ref="L109" si="322">+L107+L108</f>
        <v>0</v>
      </c>
      <c r="M109" s="839">
        <f t="shared" ref="M109:N109" si="323">+M107+M108</f>
        <v>0</v>
      </c>
      <c r="N109" s="839">
        <f t="shared" si="323"/>
        <v>0</v>
      </c>
      <c r="O109" s="839">
        <f t="shared" si="198"/>
        <v>0</v>
      </c>
      <c r="P109" s="839">
        <f t="shared" ref="P109:R109" si="324">+P107+P108</f>
        <v>0</v>
      </c>
      <c r="Q109" s="839">
        <f t="shared" si="324"/>
        <v>0</v>
      </c>
      <c r="R109" s="839">
        <f t="shared" si="324"/>
        <v>0</v>
      </c>
      <c r="S109" s="839">
        <f t="shared" si="200"/>
        <v>0</v>
      </c>
      <c r="T109" s="838">
        <f t="shared" si="205"/>
        <v>0</v>
      </c>
      <c r="U109" s="839">
        <f t="shared" ref="U109:W109" si="325">+U107+U108</f>
        <v>0</v>
      </c>
      <c r="V109" s="839">
        <f t="shared" si="325"/>
        <v>0</v>
      </c>
      <c r="W109" s="839">
        <f t="shared" si="325"/>
        <v>0</v>
      </c>
      <c r="X109" s="839">
        <f t="shared" si="202"/>
        <v>0</v>
      </c>
      <c r="Y109" s="839">
        <f t="shared" ref="Y109:AA109" si="326">+Y107+Y108</f>
        <v>0</v>
      </c>
      <c r="Z109" s="839">
        <f t="shared" si="326"/>
        <v>0</v>
      </c>
      <c r="AA109" s="839">
        <f t="shared" si="326"/>
        <v>0</v>
      </c>
      <c r="AB109" s="839">
        <f t="shared" si="204"/>
        <v>0</v>
      </c>
      <c r="AC109" s="838">
        <f t="shared" si="287"/>
        <v>0</v>
      </c>
    </row>
    <row r="110" spans="1:29" s="863" customFormat="1">
      <c r="A110" s="864">
        <v>1.21</v>
      </c>
      <c r="B110" s="866" t="s">
        <v>457</v>
      </c>
      <c r="C110" s="840">
        <f t="shared" si="298"/>
        <v>0</v>
      </c>
      <c r="D110" s="838">
        <f t="shared" si="299"/>
        <v>0</v>
      </c>
      <c r="E110" s="838">
        <f t="shared" si="300"/>
        <v>0</v>
      </c>
      <c r="F110" s="838">
        <f t="shared" si="301"/>
        <v>0</v>
      </c>
      <c r="G110" s="838">
        <f t="shared" si="302"/>
        <v>0</v>
      </c>
      <c r="H110" s="838">
        <f t="shared" si="303"/>
        <v>0</v>
      </c>
      <c r="I110" s="838">
        <f t="shared" si="304"/>
        <v>0</v>
      </c>
      <c r="J110" s="838">
        <f t="shared" si="305"/>
        <v>0</v>
      </c>
      <c r="K110" s="838">
        <f t="shared" si="306"/>
        <v>0</v>
      </c>
      <c r="L110" s="862"/>
      <c r="M110" s="862"/>
      <c r="N110" s="862"/>
      <c r="O110" s="839">
        <f t="shared" si="198"/>
        <v>0</v>
      </c>
      <c r="P110" s="862"/>
      <c r="Q110" s="862"/>
      <c r="R110" s="862"/>
      <c r="S110" s="839">
        <f t="shared" si="200"/>
        <v>0</v>
      </c>
      <c r="T110" s="838">
        <f t="shared" si="205"/>
        <v>0</v>
      </c>
      <c r="U110" s="862"/>
      <c r="V110" s="862"/>
      <c r="W110" s="862"/>
      <c r="X110" s="839">
        <f t="shared" si="202"/>
        <v>0</v>
      </c>
      <c r="Y110" s="862"/>
      <c r="Z110" s="862"/>
      <c r="AA110" s="862"/>
      <c r="AB110" s="839">
        <f t="shared" si="204"/>
        <v>0</v>
      </c>
      <c r="AC110" s="838">
        <f t="shared" si="287"/>
        <v>0</v>
      </c>
    </row>
    <row r="111" spans="1:29" s="863" customFormat="1">
      <c r="A111" s="849"/>
      <c r="B111" s="850" t="s">
        <v>502</v>
      </c>
      <c r="C111" s="840">
        <f t="shared" si="298"/>
        <v>0</v>
      </c>
      <c r="D111" s="838">
        <f t="shared" si="299"/>
        <v>0</v>
      </c>
      <c r="E111" s="838">
        <f t="shared" si="300"/>
        <v>0</v>
      </c>
      <c r="F111" s="838">
        <f t="shared" si="301"/>
        <v>0</v>
      </c>
      <c r="G111" s="838">
        <f t="shared" si="302"/>
        <v>0</v>
      </c>
      <c r="H111" s="838">
        <f t="shared" si="303"/>
        <v>0</v>
      </c>
      <c r="I111" s="838">
        <f t="shared" si="304"/>
        <v>0</v>
      </c>
      <c r="J111" s="838">
        <f t="shared" si="305"/>
        <v>0</v>
      </c>
      <c r="K111" s="838">
        <f t="shared" si="306"/>
        <v>0</v>
      </c>
      <c r="L111" s="839">
        <f t="shared" ref="L111" si="327">+ROUND(L110*-0.34,-1)</f>
        <v>0</v>
      </c>
      <c r="M111" s="839">
        <f t="shared" ref="M111:N111" si="328">+ROUND(M110*-0.34,-1)</f>
        <v>0</v>
      </c>
      <c r="N111" s="839">
        <f t="shared" si="328"/>
        <v>0</v>
      </c>
      <c r="O111" s="839">
        <f t="shared" si="198"/>
        <v>0</v>
      </c>
      <c r="P111" s="839">
        <f t="shared" ref="P111:R111" si="329">+ROUND(P110*-0.34,-1)</f>
        <v>0</v>
      </c>
      <c r="Q111" s="839">
        <f t="shared" si="329"/>
        <v>0</v>
      </c>
      <c r="R111" s="839">
        <f t="shared" si="329"/>
        <v>0</v>
      </c>
      <c r="S111" s="839">
        <f t="shared" si="200"/>
        <v>0</v>
      </c>
      <c r="T111" s="838">
        <f t="shared" si="205"/>
        <v>0</v>
      </c>
      <c r="U111" s="839">
        <f t="shared" ref="U111:W111" si="330">+ROUND(U110*-0.34,-1)</f>
        <v>0</v>
      </c>
      <c r="V111" s="839">
        <f t="shared" si="330"/>
        <v>0</v>
      </c>
      <c r="W111" s="839">
        <f t="shared" si="330"/>
        <v>0</v>
      </c>
      <c r="X111" s="839">
        <f t="shared" si="202"/>
        <v>0</v>
      </c>
      <c r="Y111" s="839">
        <f t="shared" ref="Y111:AA111" si="331">+ROUND(Y110*-0.34,-1)</f>
        <v>0</v>
      </c>
      <c r="Z111" s="839">
        <f t="shared" si="331"/>
        <v>0</v>
      </c>
      <c r="AA111" s="839">
        <f t="shared" si="331"/>
        <v>0</v>
      </c>
      <c r="AB111" s="839">
        <f t="shared" si="204"/>
        <v>0</v>
      </c>
      <c r="AC111" s="838">
        <f t="shared" si="287"/>
        <v>0</v>
      </c>
    </row>
    <row r="112" spans="1:29" s="863" customFormat="1">
      <c r="A112" s="849"/>
      <c r="B112" s="850" t="s">
        <v>503</v>
      </c>
      <c r="C112" s="840">
        <f t="shared" si="298"/>
        <v>0</v>
      </c>
      <c r="D112" s="838">
        <f t="shared" si="299"/>
        <v>0</v>
      </c>
      <c r="E112" s="838">
        <f t="shared" si="300"/>
        <v>0</v>
      </c>
      <c r="F112" s="838">
        <f t="shared" si="301"/>
        <v>0</v>
      </c>
      <c r="G112" s="838">
        <f t="shared" si="302"/>
        <v>0</v>
      </c>
      <c r="H112" s="838">
        <f t="shared" si="303"/>
        <v>0</v>
      </c>
      <c r="I112" s="838">
        <f t="shared" si="304"/>
        <v>0</v>
      </c>
      <c r="J112" s="838">
        <f t="shared" si="305"/>
        <v>0</v>
      </c>
      <c r="K112" s="838">
        <f t="shared" si="306"/>
        <v>0</v>
      </c>
      <c r="L112" s="839">
        <f t="shared" ref="L112" si="332">+L110+L111</f>
        <v>0</v>
      </c>
      <c r="M112" s="839">
        <f t="shared" ref="M112:N112" si="333">+M110+M111</f>
        <v>0</v>
      </c>
      <c r="N112" s="839">
        <f t="shared" si="333"/>
        <v>0</v>
      </c>
      <c r="O112" s="839">
        <f t="shared" si="198"/>
        <v>0</v>
      </c>
      <c r="P112" s="839">
        <f t="shared" ref="P112:R112" si="334">+P110+P111</f>
        <v>0</v>
      </c>
      <c r="Q112" s="839">
        <f t="shared" si="334"/>
        <v>0</v>
      </c>
      <c r="R112" s="839">
        <f t="shared" si="334"/>
        <v>0</v>
      </c>
      <c r="S112" s="839">
        <f t="shared" si="200"/>
        <v>0</v>
      </c>
      <c r="T112" s="838">
        <f t="shared" si="205"/>
        <v>0</v>
      </c>
      <c r="U112" s="839">
        <f t="shared" ref="U112:W112" si="335">+U110+U111</f>
        <v>0</v>
      </c>
      <c r="V112" s="839">
        <f t="shared" si="335"/>
        <v>0</v>
      </c>
      <c r="W112" s="839">
        <f t="shared" si="335"/>
        <v>0</v>
      </c>
      <c r="X112" s="839">
        <f t="shared" si="202"/>
        <v>0</v>
      </c>
      <c r="Y112" s="839">
        <f t="shared" ref="Y112:AA112" si="336">+Y110+Y111</f>
        <v>0</v>
      </c>
      <c r="Z112" s="839">
        <f t="shared" si="336"/>
        <v>0</v>
      </c>
      <c r="AA112" s="839">
        <f t="shared" si="336"/>
        <v>0</v>
      </c>
      <c r="AB112" s="839">
        <f t="shared" si="204"/>
        <v>0</v>
      </c>
      <c r="AC112" s="838">
        <f t="shared" si="287"/>
        <v>0</v>
      </c>
    </row>
    <row r="113" spans="1:29" s="863" customFormat="1">
      <c r="A113" s="843" t="s">
        <v>28</v>
      </c>
      <c r="B113" s="843"/>
      <c r="C113" s="840">
        <f t="shared" si="298"/>
        <v>0</v>
      </c>
      <c r="D113" s="838">
        <f t="shared" si="299"/>
        <v>0</v>
      </c>
      <c r="E113" s="838">
        <f t="shared" si="300"/>
        <v>0</v>
      </c>
      <c r="F113" s="838">
        <f t="shared" si="301"/>
        <v>0</v>
      </c>
      <c r="G113" s="838">
        <f t="shared" si="302"/>
        <v>0</v>
      </c>
      <c r="H113" s="838">
        <f t="shared" si="303"/>
        <v>0</v>
      </c>
      <c r="I113" s="838">
        <f t="shared" si="304"/>
        <v>0</v>
      </c>
      <c r="J113" s="838">
        <f t="shared" si="305"/>
        <v>0</v>
      </c>
      <c r="K113" s="838">
        <f t="shared" si="306"/>
        <v>0</v>
      </c>
      <c r="L113" s="845">
        <f>+L114+L117</f>
        <v>0</v>
      </c>
      <c r="M113" s="845">
        <f>+M114+M117</f>
        <v>0</v>
      </c>
      <c r="N113" s="845">
        <f>+N114+N117</f>
        <v>0</v>
      </c>
      <c r="O113" s="839">
        <f t="shared" si="198"/>
        <v>0</v>
      </c>
      <c r="P113" s="845">
        <f>+P114+P117</f>
        <v>0</v>
      </c>
      <c r="Q113" s="845">
        <f>+Q114+Q117</f>
        <v>0</v>
      </c>
      <c r="R113" s="845">
        <f>+R114+R117</f>
        <v>0</v>
      </c>
      <c r="S113" s="839">
        <f t="shared" si="200"/>
        <v>0</v>
      </c>
      <c r="T113" s="838">
        <f t="shared" si="205"/>
        <v>0</v>
      </c>
      <c r="U113" s="845">
        <f>+U114+U117</f>
        <v>0</v>
      </c>
      <c r="V113" s="845">
        <f>+V114+V117</f>
        <v>0</v>
      </c>
      <c r="W113" s="845">
        <f>+W114+W117</f>
        <v>0</v>
      </c>
      <c r="X113" s="839">
        <f t="shared" si="202"/>
        <v>0</v>
      </c>
      <c r="Y113" s="845">
        <f>+Y114+Y117</f>
        <v>0</v>
      </c>
      <c r="Z113" s="845">
        <f>+Z114+Z117</f>
        <v>0</v>
      </c>
      <c r="AA113" s="845">
        <f>+AA114+AA117</f>
        <v>0</v>
      </c>
      <c r="AB113" s="839">
        <f t="shared" si="204"/>
        <v>0</v>
      </c>
      <c r="AC113" s="838">
        <f t="shared" si="287"/>
        <v>0</v>
      </c>
    </row>
    <row r="114" spans="1:29" s="863" customFormat="1">
      <c r="A114" s="867">
        <v>1.26</v>
      </c>
      <c r="B114" s="868" t="s">
        <v>280</v>
      </c>
      <c r="C114" s="840">
        <f t="shared" si="298"/>
        <v>0</v>
      </c>
      <c r="D114" s="838">
        <f t="shared" si="299"/>
        <v>0</v>
      </c>
      <c r="E114" s="838">
        <f t="shared" si="300"/>
        <v>0</v>
      </c>
      <c r="F114" s="838">
        <f t="shared" si="301"/>
        <v>0</v>
      </c>
      <c r="G114" s="838">
        <f t="shared" si="302"/>
        <v>0</v>
      </c>
      <c r="H114" s="838">
        <f t="shared" si="303"/>
        <v>0</v>
      </c>
      <c r="I114" s="838">
        <f t="shared" si="304"/>
        <v>0</v>
      </c>
      <c r="J114" s="838">
        <f t="shared" si="305"/>
        <v>0</v>
      </c>
      <c r="K114" s="838">
        <f t="shared" si="306"/>
        <v>0</v>
      </c>
      <c r="L114" s="862"/>
      <c r="M114" s="862"/>
      <c r="N114" s="862"/>
      <c r="O114" s="839">
        <f t="shared" si="198"/>
        <v>0</v>
      </c>
      <c r="P114" s="862"/>
      <c r="Q114" s="862"/>
      <c r="R114" s="862"/>
      <c r="S114" s="839">
        <f t="shared" si="200"/>
        <v>0</v>
      </c>
      <c r="T114" s="838">
        <f t="shared" si="205"/>
        <v>0</v>
      </c>
      <c r="U114" s="862"/>
      <c r="V114" s="862"/>
      <c r="W114" s="862"/>
      <c r="X114" s="839">
        <f t="shared" si="202"/>
        <v>0</v>
      </c>
      <c r="Y114" s="862"/>
      <c r="Z114" s="862"/>
      <c r="AA114" s="862"/>
      <c r="AB114" s="839">
        <f t="shared" si="204"/>
        <v>0</v>
      </c>
      <c r="AC114" s="838">
        <f t="shared" si="287"/>
        <v>0</v>
      </c>
    </row>
    <row r="115" spans="1:29" s="863" customFormat="1">
      <c r="A115" s="867"/>
      <c r="B115" s="850" t="s">
        <v>224</v>
      </c>
      <c r="C115" s="840">
        <f t="shared" si="298"/>
        <v>0</v>
      </c>
      <c r="D115" s="838">
        <f t="shared" si="299"/>
        <v>0</v>
      </c>
      <c r="E115" s="838">
        <f t="shared" si="300"/>
        <v>0</v>
      </c>
      <c r="F115" s="838">
        <f t="shared" si="301"/>
        <v>0</v>
      </c>
      <c r="G115" s="838">
        <f t="shared" si="302"/>
        <v>0</v>
      </c>
      <c r="H115" s="838">
        <f t="shared" si="303"/>
        <v>0</v>
      </c>
      <c r="I115" s="838">
        <f t="shared" si="304"/>
        <v>0</v>
      </c>
      <c r="J115" s="838">
        <f t="shared" si="305"/>
        <v>0</v>
      </c>
      <c r="K115" s="838">
        <f t="shared" si="306"/>
        <v>0</v>
      </c>
      <c r="L115" s="839">
        <f>+ROUND(L114*-0.16,-1)</f>
        <v>0</v>
      </c>
      <c r="M115" s="839">
        <f>+ROUND(M114*-0.16,-1)</f>
        <v>0</v>
      </c>
      <c r="N115" s="839">
        <f>+ROUND(N114*-0.16,-1)</f>
        <v>0</v>
      </c>
      <c r="O115" s="839">
        <f t="shared" si="198"/>
        <v>0</v>
      </c>
      <c r="P115" s="839">
        <f>+ROUND(P114*-0.16,-1)</f>
        <v>0</v>
      </c>
      <c r="Q115" s="839">
        <f>+ROUND(Q114*-0.16,-1)</f>
        <v>0</v>
      </c>
      <c r="R115" s="839">
        <f>+ROUND(R114*-0.16,-1)</f>
        <v>0</v>
      </c>
      <c r="S115" s="839">
        <f t="shared" si="200"/>
        <v>0</v>
      </c>
      <c r="T115" s="838">
        <f t="shared" si="205"/>
        <v>0</v>
      </c>
      <c r="U115" s="839">
        <f>+ROUND(U114*-0.16,-1)</f>
        <v>0</v>
      </c>
      <c r="V115" s="839">
        <f>+ROUND(V114*-0.16,-1)</f>
        <v>0</v>
      </c>
      <c r="W115" s="839">
        <f>+ROUND(W114*-0.16,-1)</f>
        <v>0</v>
      </c>
      <c r="X115" s="839">
        <f t="shared" si="202"/>
        <v>0</v>
      </c>
      <c r="Y115" s="839">
        <f>+ROUND(Y114*-0.16,-1)</f>
        <v>0</v>
      </c>
      <c r="Z115" s="839">
        <f>+ROUND(Z114*-0.16,-1)</f>
        <v>0</v>
      </c>
      <c r="AA115" s="839">
        <f>+ROUND(AA114*-0.16,-1)</f>
        <v>0</v>
      </c>
      <c r="AB115" s="839">
        <f t="shared" si="204"/>
        <v>0</v>
      </c>
      <c r="AC115" s="838">
        <f t="shared" si="287"/>
        <v>0</v>
      </c>
    </row>
    <row r="116" spans="1:29" s="863" customFormat="1">
      <c r="A116" s="867"/>
      <c r="B116" s="850" t="s">
        <v>225</v>
      </c>
      <c r="C116" s="840">
        <f t="shared" si="298"/>
        <v>0</v>
      </c>
      <c r="D116" s="838">
        <f t="shared" si="299"/>
        <v>0</v>
      </c>
      <c r="E116" s="838">
        <f t="shared" si="300"/>
        <v>0</v>
      </c>
      <c r="F116" s="838">
        <f t="shared" si="301"/>
        <v>0</v>
      </c>
      <c r="G116" s="838">
        <f t="shared" si="302"/>
        <v>0</v>
      </c>
      <c r="H116" s="838">
        <f t="shared" si="303"/>
        <v>0</v>
      </c>
      <c r="I116" s="838">
        <f t="shared" si="304"/>
        <v>0</v>
      </c>
      <c r="J116" s="838">
        <f t="shared" si="305"/>
        <v>0</v>
      </c>
      <c r="K116" s="838">
        <f t="shared" si="306"/>
        <v>0</v>
      </c>
      <c r="L116" s="839">
        <f t="shared" ref="L116" si="337">+L114+L115</f>
        <v>0</v>
      </c>
      <c r="M116" s="839">
        <f t="shared" ref="M116:N116" si="338">+M114+M115</f>
        <v>0</v>
      </c>
      <c r="N116" s="839">
        <f t="shared" si="338"/>
        <v>0</v>
      </c>
      <c r="O116" s="839">
        <f t="shared" si="198"/>
        <v>0</v>
      </c>
      <c r="P116" s="839">
        <f t="shared" ref="P116:R116" si="339">+P114+P115</f>
        <v>0</v>
      </c>
      <c r="Q116" s="839">
        <f t="shared" si="339"/>
        <v>0</v>
      </c>
      <c r="R116" s="839">
        <f t="shared" si="339"/>
        <v>0</v>
      </c>
      <c r="S116" s="839">
        <f t="shared" si="200"/>
        <v>0</v>
      </c>
      <c r="T116" s="838">
        <f t="shared" si="205"/>
        <v>0</v>
      </c>
      <c r="U116" s="839">
        <f t="shared" ref="U116:W116" si="340">+U114+U115</f>
        <v>0</v>
      </c>
      <c r="V116" s="839">
        <f t="shared" si="340"/>
        <v>0</v>
      </c>
      <c r="W116" s="839">
        <f t="shared" si="340"/>
        <v>0</v>
      </c>
      <c r="X116" s="839">
        <f t="shared" si="202"/>
        <v>0</v>
      </c>
      <c r="Y116" s="839">
        <f t="shared" ref="Y116:AA116" si="341">+Y114+Y115</f>
        <v>0</v>
      </c>
      <c r="Z116" s="839">
        <f t="shared" si="341"/>
        <v>0</v>
      </c>
      <c r="AA116" s="839">
        <f t="shared" si="341"/>
        <v>0</v>
      </c>
      <c r="AB116" s="839">
        <f t="shared" si="204"/>
        <v>0</v>
      </c>
      <c r="AC116" s="838">
        <f t="shared" si="287"/>
        <v>0</v>
      </c>
    </row>
    <row r="117" spans="1:29" s="863" customFormat="1" ht="21.75">
      <c r="A117" s="846">
        <v>1.27</v>
      </c>
      <c r="B117" s="868" t="s">
        <v>458</v>
      </c>
      <c r="C117" s="840">
        <f t="shared" si="298"/>
        <v>0</v>
      </c>
      <c r="D117" s="838">
        <f t="shared" si="299"/>
        <v>0</v>
      </c>
      <c r="E117" s="838">
        <f t="shared" si="300"/>
        <v>0</v>
      </c>
      <c r="F117" s="838">
        <f t="shared" si="301"/>
        <v>0</v>
      </c>
      <c r="G117" s="838">
        <f t="shared" si="302"/>
        <v>0</v>
      </c>
      <c r="H117" s="838">
        <f t="shared" si="303"/>
        <v>0</v>
      </c>
      <c r="I117" s="838">
        <f t="shared" si="304"/>
        <v>0</v>
      </c>
      <c r="J117" s="838">
        <f t="shared" si="305"/>
        <v>0</v>
      </c>
      <c r="K117" s="838">
        <f t="shared" si="306"/>
        <v>0</v>
      </c>
      <c r="L117" s="845">
        <f>+L118+L119</f>
        <v>0</v>
      </c>
      <c r="M117" s="845">
        <f>+M118+M119</f>
        <v>0</v>
      </c>
      <c r="N117" s="845">
        <f>+N118+N119</f>
        <v>0</v>
      </c>
      <c r="O117" s="839">
        <f t="shared" si="198"/>
        <v>0</v>
      </c>
      <c r="P117" s="845">
        <f>+P118+P119</f>
        <v>0</v>
      </c>
      <c r="Q117" s="845">
        <f>+Q118+Q119</f>
        <v>0</v>
      </c>
      <c r="R117" s="845">
        <f>+R118+R119</f>
        <v>0</v>
      </c>
      <c r="S117" s="839">
        <f t="shared" si="200"/>
        <v>0</v>
      </c>
      <c r="T117" s="838">
        <f t="shared" si="205"/>
        <v>0</v>
      </c>
      <c r="U117" s="845">
        <f>+U118+U119</f>
        <v>0</v>
      </c>
      <c r="V117" s="845">
        <f>+V118+V119</f>
        <v>0</v>
      </c>
      <c r="W117" s="845">
        <f>+W118+W119</f>
        <v>0</v>
      </c>
      <c r="X117" s="839">
        <f t="shared" si="202"/>
        <v>0</v>
      </c>
      <c r="Y117" s="845">
        <f>+Y118+Y119</f>
        <v>0</v>
      </c>
      <c r="Z117" s="845">
        <f>+Z118+Z119</f>
        <v>0</v>
      </c>
      <c r="AA117" s="845">
        <f>+AA118+AA119</f>
        <v>0</v>
      </c>
      <c r="AB117" s="839">
        <f t="shared" si="204"/>
        <v>0</v>
      </c>
      <c r="AC117" s="838">
        <f t="shared" si="287"/>
        <v>0</v>
      </c>
    </row>
    <row r="118" spans="1:29" s="863" customFormat="1">
      <c r="A118" s="852"/>
      <c r="B118" s="869" t="s">
        <v>459</v>
      </c>
      <c r="C118" s="840">
        <f t="shared" si="298"/>
        <v>0</v>
      </c>
      <c r="D118" s="838">
        <f t="shared" si="299"/>
        <v>0</v>
      </c>
      <c r="E118" s="838">
        <f t="shared" si="300"/>
        <v>0</v>
      </c>
      <c r="F118" s="838">
        <f t="shared" si="301"/>
        <v>0</v>
      </c>
      <c r="G118" s="838">
        <f t="shared" si="302"/>
        <v>0</v>
      </c>
      <c r="H118" s="838">
        <f t="shared" si="303"/>
        <v>0</v>
      </c>
      <c r="I118" s="838">
        <f t="shared" si="304"/>
        <v>0</v>
      </c>
      <c r="J118" s="838">
        <f t="shared" si="305"/>
        <v>0</v>
      </c>
      <c r="K118" s="838">
        <f t="shared" si="306"/>
        <v>0</v>
      </c>
      <c r="L118" s="853"/>
      <c r="M118" s="853"/>
      <c r="N118" s="853"/>
      <c r="O118" s="839">
        <f t="shared" si="198"/>
        <v>0</v>
      </c>
      <c r="P118" s="853"/>
      <c r="Q118" s="853"/>
      <c r="R118" s="853"/>
      <c r="S118" s="839">
        <f t="shared" si="200"/>
        <v>0</v>
      </c>
      <c r="T118" s="838">
        <f>+S118-O118</f>
        <v>0</v>
      </c>
      <c r="U118" s="853"/>
      <c r="V118" s="853"/>
      <c r="W118" s="853"/>
      <c r="X118" s="839">
        <f t="shared" si="202"/>
        <v>0</v>
      </c>
      <c r="Y118" s="853"/>
      <c r="Z118" s="853"/>
      <c r="AA118" s="853"/>
      <c r="AB118" s="839">
        <f t="shared" si="204"/>
        <v>0</v>
      </c>
      <c r="AC118" s="838">
        <f>+AB118-X118</f>
        <v>0</v>
      </c>
    </row>
    <row r="119" spans="1:29" s="863" customFormat="1">
      <c r="A119" s="852"/>
      <c r="B119" s="869" t="s">
        <v>460</v>
      </c>
      <c r="C119" s="840">
        <f t="shared" si="298"/>
        <v>0</v>
      </c>
      <c r="D119" s="838">
        <f t="shared" si="299"/>
        <v>0</v>
      </c>
      <c r="E119" s="838">
        <f t="shared" si="300"/>
        <v>0</v>
      </c>
      <c r="F119" s="838">
        <f t="shared" si="301"/>
        <v>0</v>
      </c>
      <c r="G119" s="838">
        <f t="shared" si="302"/>
        <v>0</v>
      </c>
      <c r="H119" s="838">
        <f t="shared" si="303"/>
        <v>0</v>
      </c>
      <c r="I119" s="838">
        <f t="shared" si="304"/>
        <v>0</v>
      </c>
      <c r="J119" s="838">
        <f t="shared" si="305"/>
        <v>0</v>
      </c>
      <c r="K119" s="838">
        <f t="shared" si="306"/>
        <v>0</v>
      </c>
      <c r="L119" s="855"/>
      <c r="M119" s="855"/>
      <c r="N119" s="855"/>
      <c r="O119" s="839">
        <f t="shared" si="198"/>
        <v>0</v>
      </c>
      <c r="P119" s="855"/>
      <c r="Q119" s="855"/>
      <c r="R119" s="855"/>
      <c r="S119" s="839">
        <f t="shared" si="200"/>
        <v>0</v>
      </c>
      <c r="T119" s="838">
        <f>+S119-O119</f>
        <v>0</v>
      </c>
      <c r="U119" s="855"/>
      <c r="V119" s="855"/>
      <c r="W119" s="855"/>
      <c r="X119" s="839">
        <f t="shared" si="202"/>
        <v>0</v>
      </c>
      <c r="Y119" s="855"/>
      <c r="Z119" s="855"/>
      <c r="AA119" s="855"/>
      <c r="AB119" s="839">
        <f t="shared" si="204"/>
        <v>0</v>
      </c>
      <c r="AC119" s="838">
        <f>+AB119-X119</f>
        <v>0</v>
      </c>
    </row>
    <row r="120" spans="1:29" s="863" customFormat="1">
      <c r="A120" s="867"/>
      <c r="B120" s="870" t="s">
        <v>224</v>
      </c>
      <c r="C120" s="840">
        <f t="shared" si="298"/>
        <v>0</v>
      </c>
      <c r="D120" s="838">
        <f t="shared" si="299"/>
        <v>0</v>
      </c>
      <c r="E120" s="838">
        <f t="shared" si="300"/>
        <v>0</v>
      </c>
      <c r="F120" s="838">
        <f t="shared" si="301"/>
        <v>0</v>
      </c>
      <c r="G120" s="838">
        <f t="shared" si="302"/>
        <v>0</v>
      </c>
      <c r="H120" s="838">
        <f t="shared" si="303"/>
        <v>0</v>
      </c>
      <c r="I120" s="838">
        <f t="shared" si="304"/>
        <v>0</v>
      </c>
      <c r="J120" s="838">
        <f t="shared" si="305"/>
        <v>0</v>
      </c>
      <c r="K120" s="838">
        <f t="shared" si="306"/>
        <v>0</v>
      </c>
      <c r="L120" s="839">
        <f>+ROUND(L119*-0.16,-1)</f>
        <v>0</v>
      </c>
      <c r="M120" s="839">
        <f>+ROUND(M119*-0.16,-1)</f>
        <v>0</v>
      </c>
      <c r="N120" s="839">
        <f>+ROUND(N119*-0.16,-1)</f>
        <v>0</v>
      </c>
      <c r="O120" s="839">
        <f t="shared" si="198"/>
        <v>0</v>
      </c>
      <c r="P120" s="839">
        <f>+ROUND(P119*-0.16,-1)</f>
        <v>0</v>
      </c>
      <c r="Q120" s="839">
        <f>+ROUND(Q119*-0.16,-1)</f>
        <v>0</v>
      </c>
      <c r="R120" s="839">
        <f>+ROUND(R119*-0.16,-1)</f>
        <v>0</v>
      </c>
      <c r="S120" s="839">
        <f t="shared" si="200"/>
        <v>0</v>
      </c>
      <c r="T120" s="838">
        <f t="shared" ref="T120:T121" si="342">+S120-O120</f>
        <v>0</v>
      </c>
      <c r="U120" s="839">
        <f>+ROUND(U119*-0.16,-1)</f>
        <v>0</v>
      </c>
      <c r="V120" s="839">
        <f>+ROUND(V119*-0.16,-1)</f>
        <v>0</v>
      </c>
      <c r="W120" s="839">
        <f>+ROUND(W119*-0.16,-1)</f>
        <v>0</v>
      </c>
      <c r="X120" s="839">
        <f t="shared" si="202"/>
        <v>0</v>
      </c>
      <c r="Y120" s="839">
        <f>+ROUND(Y119*-0.16,-1)</f>
        <v>0</v>
      </c>
      <c r="Z120" s="839">
        <f>+ROUND(Z119*-0.16,-1)</f>
        <v>0</v>
      </c>
      <c r="AA120" s="839">
        <f>+ROUND(AA119*-0.16,-1)</f>
        <v>0</v>
      </c>
      <c r="AB120" s="839">
        <f t="shared" si="204"/>
        <v>0</v>
      </c>
      <c r="AC120" s="838">
        <f t="shared" ref="AC120:AC160" si="343">+AB120-X120</f>
        <v>0</v>
      </c>
    </row>
    <row r="121" spans="1:29" s="863" customFormat="1">
      <c r="A121" s="867"/>
      <c r="B121" s="870" t="s">
        <v>225</v>
      </c>
      <c r="C121" s="840">
        <f t="shared" si="298"/>
        <v>0</v>
      </c>
      <c r="D121" s="838">
        <f t="shared" si="299"/>
        <v>0</v>
      </c>
      <c r="E121" s="838">
        <f t="shared" si="300"/>
        <v>0</v>
      </c>
      <c r="F121" s="838">
        <f t="shared" si="301"/>
        <v>0</v>
      </c>
      <c r="G121" s="838">
        <f t="shared" si="302"/>
        <v>0</v>
      </c>
      <c r="H121" s="838">
        <f t="shared" si="303"/>
        <v>0</v>
      </c>
      <c r="I121" s="838">
        <f t="shared" si="304"/>
        <v>0</v>
      </c>
      <c r="J121" s="838">
        <f t="shared" si="305"/>
        <v>0</v>
      </c>
      <c r="K121" s="838">
        <f t="shared" si="306"/>
        <v>0</v>
      </c>
      <c r="L121" s="839">
        <f>+L119+L120</f>
        <v>0</v>
      </c>
      <c r="M121" s="839">
        <f>+M119+M120</f>
        <v>0</v>
      </c>
      <c r="N121" s="839">
        <f>+N119+N120</f>
        <v>0</v>
      </c>
      <c r="O121" s="839">
        <f t="shared" si="198"/>
        <v>0</v>
      </c>
      <c r="P121" s="839">
        <f>+P119+P120</f>
        <v>0</v>
      </c>
      <c r="Q121" s="839">
        <f>+Q119+Q120</f>
        <v>0</v>
      </c>
      <c r="R121" s="839">
        <f>+R119+R120</f>
        <v>0</v>
      </c>
      <c r="S121" s="839">
        <f t="shared" si="200"/>
        <v>0</v>
      </c>
      <c r="T121" s="838">
        <f t="shared" si="342"/>
        <v>0</v>
      </c>
      <c r="U121" s="839">
        <f>+U119+U120</f>
        <v>0</v>
      </c>
      <c r="V121" s="839">
        <f>+V119+V120</f>
        <v>0</v>
      </c>
      <c r="W121" s="839">
        <f>+W119+W120</f>
        <v>0</v>
      </c>
      <c r="X121" s="839">
        <f t="shared" si="202"/>
        <v>0</v>
      </c>
      <c r="Y121" s="839">
        <f>+Y119+Y120</f>
        <v>0</v>
      </c>
      <c r="Z121" s="839">
        <f>+Z119+Z120</f>
        <v>0</v>
      </c>
      <c r="AA121" s="839">
        <f>+AA119+AA120</f>
        <v>0</v>
      </c>
      <c r="AB121" s="839">
        <f t="shared" si="204"/>
        <v>0</v>
      </c>
      <c r="AC121" s="838">
        <f t="shared" si="343"/>
        <v>0</v>
      </c>
    </row>
    <row r="122" spans="1:29">
      <c r="A122" s="867" t="s">
        <v>226</v>
      </c>
      <c r="B122" s="871"/>
      <c r="C122" s="840">
        <f t="shared" si="298"/>
        <v>0</v>
      </c>
      <c r="D122" s="838">
        <f t="shared" si="299"/>
        <v>0</v>
      </c>
      <c r="E122" s="838">
        <f t="shared" si="300"/>
        <v>0</v>
      </c>
      <c r="F122" s="838">
        <f t="shared" si="301"/>
        <v>0</v>
      </c>
      <c r="G122" s="838">
        <f t="shared" si="302"/>
        <v>0</v>
      </c>
      <c r="H122" s="838">
        <f t="shared" si="303"/>
        <v>0</v>
      </c>
      <c r="I122" s="838">
        <f t="shared" si="304"/>
        <v>0</v>
      </c>
      <c r="J122" s="838">
        <f t="shared" si="305"/>
        <v>0</v>
      </c>
      <c r="K122" s="838">
        <f t="shared" si="306"/>
        <v>0</v>
      </c>
      <c r="L122" s="845">
        <f>+L8</f>
        <v>0</v>
      </c>
      <c r="M122" s="845">
        <f>+M8</f>
        <v>0</v>
      </c>
      <c r="N122" s="845">
        <f>+N8</f>
        <v>0</v>
      </c>
      <c r="O122" s="839">
        <f t="shared" si="198"/>
        <v>0</v>
      </c>
      <c r="P122" s="845">
        <f>+P8</f>
        <v>0</v>
      </c>
      <c r="Q122" s="845">
        <f>+Q8</f>
        <v>0</v>
      </c>
      <c r="R122" s="845">
        <f>+R8</f>
        <v>0</v>
      </c>
      <c r="S122" s="839">
        <f t="shared" si="200"/>
        <v>0</v>
      </c>
      <c r="T122" s="838">
        <f t="shared" si="205"/>
        <v>0</v>
      </c>
      <c r="U122" s="845">
        <f>+U8</f>
        <v>0</v>
      </c>
      <c r="V122" s="845">
        <f>+V8</f>
        <v>0</v>
      </c>
      <c r="W122" s="845">
        <f>+W8</f>
        <v>0</v>
      </c>
      <c r="X122" s="839">
        <f t="shared" si="202"/>
        <v>0</v>
      </c>
      <c r="Y122" s="845">
        <f>+Y8</f>
        <v>0</v>
      </c>
      <c r="Z122" s="845">
        <f>+Z8</f>
        <v>0</v>
      </c>
      <c r="AA122" s="845">
        <f>+AA8</f>
        <v>0</v>
      </c>
      <c r="AB122" s="839">
        <f t="shared" si="204"/>
        <v>0</v>
      </c>
      <c r="AC122" s="838">
        <f t="shared" si="343"/>
        <v>0</v>
      </c>
    </row>
    <row r="123" spans="1:29">
      <c r="A123" s="867" t="s">
        <v>227</v>
      </c>
      <c r="B123" s="843"/>
      <c r="C123" s="840">
        <f t="shared" si="298"/>
        <v>0</v>
      </c>
      <c r="D123" s="838">
        <f t="shared" si="299"/>
        <v>0</v>
      </c>
      <c r="E123" s="838">
        <f t="shared" si="300"/>
        <v>0</v>
      </c>
      <c r="F123" s="838">
        <f t="shared" si="301"/>
        <v>0</v>
      </c>
      <c r="G123" s="838">
        <f t="shared" si="302"/>
        <v>0</v>
      </c>
      <c r="H123" s="838">
        <f t="shared" si="303"/>
        <v>0</v>
      </c>
      <c r="I123" s="838">
        <f t="shared" si="304"/>
        <v>0</v>
      </c>
      <c r="J123" s="838">
        <f t="shared" si="305"/>
        <v>0</v>
      </c>
      <c r="K123" s="838">
        <f t="shared" si="306"/>
        <v>0</v>
      </c>
      <c r="L123" s="845">
        <f>+L12+L15+L19+L24+L34+L38+L41+L50+L53+L60+L63+L66+L69+L72+L75+L78+L81+L84+L87+L90+L93+L96+L99+L102+L105+L108+L115+L120+L27+L111</f>
        <v>0</v>
      </c>
      <c r="M123" s="845">
        <f>+M12+M15+M19+M24+M34+M38+M41+M50+M53+M60+M63+M66+M69+M72+M75+M78+M81+M84+M87+M90+M93+M96+M99+M102+M105+M108+M115+M120+M27+M111</f>
        <v>0</v>
      </c>
      <c r="N123" s="845">
        <f>+N12+N15+N19+N24+N34+N38+N41+N50+N53+N60+N63+N66+N69+N72+N75+N78+N81+N84+N87+N90+N93+N96+N99+N102+N105+N108+N115+N120+N27+N111</f>
        <v>0</v>
      </c>
      <c r="O123" s="839">
        <f t="shared" si="198"/>
        <v>0</v>
      </c>
      <c r="P123" s="845">
        <f>+P12+P15+P19+P24+P34+P38+P41+P50+P53+P60+P63+P66+P69+P72+P75+P78+P81+P84+P87+P90+P93+P96+P99+P102+P105+P108+P115+P120+P27+P111</f>
        <v>0</v>
      </c>
      <c r="Q123" s="845">
        <f>+Q12+Q15+Q19+Q24+Q34+Q38+Q41+Q50+Q53+Q60+Q63+Q66+Q69+Q72+Q75+Q78+Q81+Q84+Q87+Q90+Q93+Q96+Q99+Q102+Q105+Q108+Q115+Q120+Q27+Q111</f>
        <v>0</v>
      </c>
      <c r="R123" s="845">
        <f>+R12+R15+R19+R24+R34+R38+R41+R50+R53+R60+R63+R66+R69+R72+R75+R78+R81+R84+R87+R90+R93+R96+R99+R102+R105+R108+R115+R120+R27+R111</f>
        <v>0</v>
      </c>
      <c r="S123" s="839">
        <f t="shared" si="200"/>
        <v>0</v>
      </c>
      <c r="T123" s="838">
        <f t="shared" si="205"/>
        <v>0</v>
      </c>
      <c r="U123" s="845">
        <f>+U12+U15+U19+U24+U34+U38+U41+U50+U53+U60+U63+U66+U69+U72+U75+U78+U81+U84+U87+U90+U93+U96+U99+U102+U105+U108+U115+U120+U27+U111</f>
        <v>0</v>
      </c>
      <c r="V123" s="845">
        <f>+V12+V15+V19+V24+V34+V38+V41+V50+V53+V60+V63+V66+V69+V72+V75+V78+V81+V84+V87+V90+V93+V96+V99+V102+V105+V108+V115+V120+V27+V111</f>
        <v>0</v>
      </c>
      <c r="W123" s="845">
        <f>+W12+W15+W19+W24+W34+W38+W41+W50+W53+W60+W63+W66+W69+W72+W75+W78+W81+W84+W87+W90+W93+W96+W99+W102+W105+W108+W115+W120+W27+W111</f>
        <v>0</v>
      </c>
      <c r="X123" s="839">
        <f t="shared" si="202"/>
        <v>0</v>
      </c>
      <c r="Y123" s="845">
        <f>+Y12+Y15+Y19+Y24+Y34+Y38+Y41+Y50+Y53+Y60+Y63+Y66+Y69+Y72+Y75+Y78+Y81+Y84+Y87+Y90+Y93+Y96+Y99+Y102+Y105+Y108+Y115+Y120+Y27+Y111</f>
        <v>0</v>
      </c>
      <c r="Z123" s="845">
        <f>+Z12+Z15+Z19+Z24+Z34+Z38+Z41+Z50+Z53+Z60+Z63+Z66+Z69+Z72+Z75+Z78+Z81+Z84+Z87+Z90+Z93+Z96+Z99+Z102+Z105+Z108+Z115+Z120+Z27+Z111</f>
        <v>0</v>
      </c>
      <c r="AA123" s="845">
        <f>+AA12+AA15+AA19+AA24+AA34+AA38+AA41+AA50+AA53+AA60+AA63+AA66+AA69+AA72+AA75+AA78+AA81+AA84+AA87+AA90+AA93+AA96+AA99+AA102+AA105+AA108+AA115+AA120+AA27+AA111</f>
        <v>0</v>
      </c>
      <c r="AB123" s="839">
        <f t="shared" si="204"/>
        <v>0</v>
      </c>
      <c r="AC123" s="838">
        <f t="shared" si="343"/>
        <v>0</v>
      </c>
    </row>
    <row r="124" spans="1:29">
      <c r="A124" s="867" t="s">
        <v>228</v>
      </c>
      <c r="B124" s="843"/>
      <c r="C124" s="840">
        <f t="shared" si="298"/>
        <v>0</v>
      </c>
      <c r="D124" s="838">
        <f t="shared" si="299"/>
        <v>0</v>
      </c>
      <c r="E124" s="838">
        <f t="shared" si="300"/>
        <v>0</v>
      </c>
      <c r="F124" s="838">
        <f t="shared" si="301"/>
        <v>0</v>
      </c>
      <c r="G124" s="838">
        <f t="shared" si="302"/>
        <v>0</v>
      </c>
      <c r="H124" s="838">
        <f t="shared" si="303"/>
        <v>0</v>
      </c>
      <c r="I124" s="838">
        <f t="shared" si="304"/>
        <v>0</v>
      </c>
      <c r="J124" s="838">
        <f t="shared" si="305"/>
        <v>0</v>
      </c>
      <c r="K124" s="838">
        <f t="shared" si="306"/>
        <v>0</v>
      </c>
      <c r="L124" s="845">
        <f>+L13+L16+L20+L25+L29+L35+L39+L42+L51+L54+L61+L64+L67+L70+L73+L76+L79+L82+L85+L88+L91+L94+L97+L100+L103+L106+L109+L116+L28+L112+L121+L118</f>
        <v>0</v>
      </c>
      <c r="M124" s="845">
        <f>+M13+M16+M20+M25+M29+M35+M39+M42+M51+M54+M61+M64+M67+M70+M73+M76+M79+M82+M85+M88+M91+M94+M97+M100+M103+M106+M109+M116+M28+M112+M121+M118</f>
        <v>0</v>
      </c>
      <c r="N124" s="845">
        <f>+N13+N16+N20+N25+N29+N35+N39+N42+N51+N54+N61+N64+N67+N70+N73+N76+N79+N82+N85+N88+N91+N94+N97+N100+N103+N106+N109+N116+N28+N112+N121+N118</f>
        <v>0</v>
      </c>
      <c r="O124" s="839">
        <f t="shared" si="198"/>
        <v>0</v>
      </c>
      <c r="P124" s="845">
        <f>+P13+P16+P20+P25+P29+P35+P39+P42+P51+P54+P61+P64+P67+P70+P73+P76+P79+P82+P85+P88+P91+P94+P97+P100+P103+P106+P109+P116+P28+P112+P121+P118</f>
        <v>0</v>
      </c>
      <c r="Q124" s="845">
        <f>+Q13+Q16+Q20+Q25+Q29+Q35+Q39+Q42+Q51+Q54+Q61+Q64+Q67+Q70+Q73+Q76+Q79+Q82+Q85+Q88+Q91+Q94+Q97+Q100+Q103+Q106+Q109+Q116+Q28+Q112+Q121+Q118</f>
        <v>0</v>
      </c>
      <c r="R124" s="845">
        <f>+R13+R16+R20+R25+R29+R35+R39+R42+R51+R54+R61+R64+R67+R70+R73+R76+R79+R82+R85+R88+R91+R94+R97+R100+R103+R106+R109+R116+R28+R112+R121+R118</f>
        <v>0</v>
      </c>
      <c r="S124" s="839">
        <f t="shared" si="200"/>
        <v>0</v>
      </c>
      <c r="T124" s="838">
        <f t="shared" si="205"/>
        <v>0</v>
      </c>
      <c r="U124" s="845">
        <f>+U13+U16+U20+U25+U29+U35+U39+U42+U51+U54+U61+U64+U67+U70+U73+U76+U79+U82+U85+U88+U91+U94+U97+U100+U103+U106+U109+U116+U28+U112+U121+U118</f>
        <v>0</v>
      </c>
      <c r="V124" s="845">
        <f>+V13+V16+V20+V25+V29+V35+V39+V42+V51+V54+V61+V64+V67+V70+V73+V76+V79+V82+V85+V88+V91+V94+V97+V100+V103+V106+V109+V116+V28+V112+V121+V118</f>
        <v>0</v>
      </c>
      <c r="W124" s="845">
        <f>+W13+W16+W20+W25+W29+W35+W39+W42+W51+W54+W61+W64+W67+W70+W73+W76+W79+W82+W85+W88+W91+W94+W97+W100+W103+W106+W109+W116+W28+W112+W121+W118</f>
        <v>0</v>
      </c>
      <c r="X124" s="839">
        <f t="shared" si="202"/>
        <v>0</v>
      </c>
      <c r="Y124" s="845">
        <f>+Y13+Y16+Y20+Y25+Y29+Y35+Y39+Y42+Y51+Y54+Y61+Y64+Y67+Y70+Y73+Y76+Y79+Y82+Y85+Y88+Y91+Y94+Y97+Y100+Y103+Y106+Y109+Y116+Y28+Y112+Y121+Y118</f>
        <v>0</v>
      </c>
      <c r="Z124" s="845">
        <f>+Z13+Z16+Z20+Z25+Z29+Z35+Z39+Z42+Z51+Z54+Z61+Z64+Z67+Z70+Z73+Z76+Z79+Z82+Z85+Z88+Z91+Z94+Z97+Z100+Z103+Z106+Z109+Z116+Z28+Z112+Z121+Z118</f>
        <v>0</v>
      </c>
      <c r="AA124" s="845">
        <f>+AA13+AA16+AA20+AA25+AA29+AA35+AA39+AA42+AA51+AA54+AA61+AA64+AA67+AA70+AA73+AA76+AA79+AA82+AA85+AA88+AA91+AA94+AA97+AA100+AA103+AA106+AA109+AA116+AA28+AA112+AA121+AA118</f>
        <v>0</v>
      </c>
      <c r="AB124" s="839">
        <f t="shared" si="204"/>
        <v>0</v>
      </c>
      <c r="AC124" s="838">
        <f t="shared" si="343"/>
        <v>0</v>
      </c>
    </row>
    <row r="125" spans="1:29">
      <c r="A125" s="872">
        <v>2</v>
      </c>
      <c r="B125" s="843" t="s">
        <v>281</v>
      </c>
      <c r="C125" s="840">
        <f t="shared" si="298"/>
        <v>0</v>
      </c>
      <c r="D125" s="838">
        <f t="shared" si="299"/>
        <v>0</v>
      </c>
      <c r="E125" s="838">
        <f t="shared" si="300"/>
        <v>0</v>
      </c>
      <c r="F125" s="838">
        <f t="shared" si="301"/>
        <v>0</v>
      </c>
      <c r="G125" s="838">
        <f t="shared" si="302"/>
        <v>0</v>
      </c>
      <c r="H125" s="838">
        <f t="shared" si="303"/>
        <v>0</v>
      </c>
      <c r="I125" s="838">
        <f t="shared" si="304"/>
        <v>0</v>
      </c>
      <c r="J125" s="838">
        <f t="shared" si="305"/>
        <v>0</v>
      </c>
      <c r="K125" s="838">
        <f t="shared" si="306"/>
        <v>0</v>
      </c>
      <c r="L125" s="848"/>
      <c r="M125" s="848"/>
      <c r="N125" s="848"/>
      <c r="O125" s="839">
        <f t="shared" si="198"/>
        <v>0</v>
      </c>
      <c r="P125" s="848"/>
      <c r="Q125" s="848"/>
      <c r="R125" s="848"/>
      <c r="S125" s="839">
        <f t="shared" si="200"/>
        <v>0</v>
      </c>
      <c r="T125" s="838">
        <f t="shared" si="205"/>
        <v>0</v>
      </c>
      <c r="U125" s="848"/>
      <c r="V125" s="848"/>
      <c r="W125" s="848"/>
      <c r="X125" s="839">
        <f t="shared" si="202"/>
        <v>0</v>
      </c>
      <c r="Y125" s="848"/>
      <c r="Z125" s="848"/>
      <c r="AA125" s="848"/>
      <c r="AB125" s="839">
        <f t="shared" si="204"/>
        <v>0</v>
      </c>
      <c r="AC125" s="838">
        <f t="shared" si="343"/>
        <v>0</v>
      </c>
    </row>
    <row r="126" spans="1:29">
      <c r="A126" s="867"/>
      <c r="B126" s="850" t="s">
        <v>29</v>
      </c>
      <c r="C126" s="840">
        <f t="shared" si="298"/>
        <v>0</v>
      </c>
      <c r="D126" s="838">
        <f t="shared" si="299"/>
        <v>0</v>
      </c>
      <c r="E126" s="838">
        <f t="shared" si="300"/>
        <v>0</v>
      </c>
      <c r="F126" s="838">
        <f t="shared" si="301"/>
        <v>0</v>
      </c>
      <c r="G126" s="838">
        <f t="shared" si="302"/>
        <v>0</v>
      </c>
      <c r="H126" s="838">
        <f t="shared" si="303"/>
        <v>0</v>
      </c>
      <c r="I126" s="838">
        <f t="shared" si="304"/>
        <v>0</v>
      </c>
      <c r="J126" s="838">
        <f t="shared" si="305"/>
        <v>0</v>
      </c>
      <c r="K126" s="838">
        <f t="shared" si="306"/>
        <v>0</v>
      </c>
      <c r="L126" s="839">
        <f>+ROUND(L125*-0.1,-1)</f>
        <v>0</v>
      </c>
      <c r="M126" s="839">
        <f>+ROUND(M125*-0.1,-1)</f>
        <v>0</v>
      </c>
      <c r="N126" s="839">
        <f>+ROUND(N125*-0.1,-1)</f>
        <v>0</v>
      </c>
      <c r="O126" s="839">
        <f t="shared" si="198"/>
        <v>0</v>
      </c>
      <c r="P126" s="839">
        <f>+ROUND(P125*-0.1,-1)</f>
        <v>0</v>
      </c>
      <c r="Q126" s="839">
        <f>+ROUND(Q125*-0.1,-1)</f>
        <v>0</v>
      </c>
      <c r="R126" s="839">
        <f>+ROUND(R125*-0.1,-1)</f>
        <v>0</v>
      </c>
      <c r="S126" s="839">
        <f t="shared" si="200"/>
        <v>0</v>
      </c>
      <c r="T126" s="838">
        <f t="shared" si="205"/>
        <v>0</v>
      </c>
      <c r="U126" s="839">
        <f>+ROUND(U125*-0.1,-1)</f>
        <v>0</v>
      </c>
      <c r="V126" s="839">
        <f>+ROUND(V125*-0.1,-1)</f>
        <v>0</v>
      </c>
      <c r="W126" s="839">
        <f>+ROUND(W125*-0.1,-1)</f>
        <v>0</v>
      </c>
      <c r="X126" s="839">
        <f t="shared" si="202"/>
        <v>0</v>
      </c>
      <c r="Y126" s="839">
        <f>+ROUND(Y125*-0.1,-1)</f>
        <v>0</v>
      </c>
      <c r="Z126" s="839">
        <f>+ROUND(Z125*-0.1,-1)</f>
        <v>0</v>
      </c>
      <c r="AA126" s="839">
        <f>+ROUND(AA125*-0.1,-1)</f>
        <v>0</v>
      </c>
      <c r="AB126" s="839">
        <f t="shared" si="204"/>
        <v>0</v>
      </c>
      <c r="AC126" s="838">
        <f t="shared" si="343"/>
        <v>0</v>
      </c>
    </row>
    <row r="127" spans="1:29">
      <c r="A127" s="867"/>
      <c r="B127" s="850" t="s">
        <v>30</v>
      </c>
      <c r="C127" s="840">
        <f t="shared" si="298"/>
        <v>0</v>
      </c>
      <c r="D127" s="838">
        <f t="shared" si="299"/>
        <v>0</v>
      </c>
      <c r="E127" s="838">
        <f t="shared" si="300"/>
        <v>0</v>
      </c>
      <c r="F127" s="838">
        <f t="shared" si="301"/>
        <v>0</v>
      </c>
      <c r="G127" s="838">
        <f t="shared" si="302"/>
        <v>0</v>
      </c>
      <c r="H127" s="838">
        <f t="shared" si="303"/>
        <v>0</v>
      </c>
      <c r="I127" s="838">
        <f t="shared" si="304"/>
        <v>0</v>
      </c>
      <c r="J127" s="838">
        <f t="shared" si="305"/>
        <v>0</v>
      </c>
      <c r="K127" s="838">
        <f t="shared" si="306"/>
        <v>0</v>
      </c>
      <c r="L127" s="839">
        <f t="shared" ref="L127" si="344">+L125+L126</f>
        <v>0</v>
      </c>
      <c r="M127" s="839">
        <f t="shared" ref="M127:N127" si="345">+M125+M126</f>
        <v>0</v>
      </c>
      <c r="N127" s="839">
        <f t="shared" si="345"/>
        <v>0</v>
      </c>
      <c r="O127" s="839">
        <f t="shared" si="198"/>
        <v>0</v>
      </c>
      <c r="P127" s="839">
        <f t="shared" ref="P127:R127" si="346">+P125+P126</f>
        <v>0</v>
      </c>
      <c r="Q127" s="839">
        <f t="shared" si="346"/>
        <v>0</v>
      </c>
      <c r="R127" s="839">
        <f t="shared" si="346"/>
        <v>0</v>
      </c>
      <c r="S127" s="839">
        <f t="shared" si="200"/>
        <v>0</v>
      </c>
      <c r="T127" s="838">
        <f t="shared" si="205"/>
        <v>0</v>
      </c>
      <c r="U127" s="839">
        <f t="shared" ref="U127:W127" si="347">+U125+U126</f>
        <v>0</v>
      </c>
      <c r="V127" s="839">
        <f t="shared" si="347"/>
        <v>0</v>
      </c>
      <c r="W127" s="839">
        <f t="shared" si="347"/>
        <v>0</v>
      </c>
      <c r="X127" s="839">
        <f t="shared" si="202"/>
        <v>0</v>
      </c>
      <c r="Y127" s="839">
        <f t="shared" ref="Y127:AA127" si="348">+Y125+Y126</f>
        <v>0</v>
      </c>
      <c r="Z127" s="839">
        <f t="shared" si="348"/>
        <v>0</v>
      </c>
      <c r="AA127" s="839">
        <f t="shared" si="348"/>
        <v>0</v>
      </c>
      <c r="AB127" s="839">
        <f t="shared" si="204"/>
        <v>0</v>
      </c>
      <c r="AC127" s="838">
        <f t="shared" si="343"/>
        <v>0</v>
      </c>
    </row>
    <row r="128" spans="1:29">
      <c r="A128" s="872">
        <v>3</v>
      </c>
      <c r="B128" s="843" t="s">
        <v>461</v>
      </c>
      <c r="C128" s="840">
        <f t="shared" si="298"/>
        <v>0</v>
      </c>
      <c r="D128" s="838">
        <f t="shared" si="299"/>
        <v>0</v>
      </c>
      <c r="E128" s="838">
        <f t="shared" si="300"/>
        <v>0</v>
      </c>
      <c r="F128" s="838">
        <f t="shared" si="301"/>
        <v>0</v>
      </c>
      <c r="G128" s="838">
        <f t="shared" si="302"/>
        <v>0</v>
      </c>
      <c r="H128" s="838">
        <f t="shared" si="303"/>
        <v>0</v>
      </c>
      <c r="I128" s="838">
        <f t="shared" si="304"/>
        <v>0</v>
      </c>
      <c r="J128" s="838">
        <f t="shared" si="305"/>
        <v>0</v>
      </c>
      <c r="K128" s="838">
        <f t="shared" si="306"/>
        <v>0</v>
      </c>
      <c r="L128" s="848"/>
      <c r="M128" s="848"/>
      <c r="N128" s="848"/>
      <c r="O128" s="839">
        <f t="shared" si="198"/>
        <v>0</v>
      </c>
      <c r="P128" s="848"/>
      <c r="Q128" s="848"/>
      <c r="R128" s="848"/>
      <c r="S128" s="839">
        <f t="shared" si="200"/>
        <v>0</v>
      </c>
      <c r="T128" s="838">
        <f t="shared" si="205"/>
        <v>0</v>
      </c>
      <c r="U128" s="848"/>
      <c r="V128" s="848"/>
      <c r="W128" s="848"/>
      <c r="X128" s="839">
        <f t="shared" si="202"/>
        <v>0</v>
      </c>
      <c r="Y128" s="848"/>
      <c r="Z128" s="848"/>
      <c r="AA128" s="848"/>
      <c r="AB128" s="839">
        <f t="shared" si="204"/>
        <v>0</v>
      </c>
      <c r="AC128" s="838">
        <f t="shared" si="343"/>
        <v>0</v>
      </c>
    </row>
    <row r="129" spans="1:29">
      <c r="A129" s="867"/>
      <c r="B129" s="850" t="s">
        <v>29</v>
      </c>
      <c r="C129" s="840">
        <f t="shared" si="298"/>
        <v>0</v>
      </c>
      <c r="D129" s="838">
        <f t="shared" si="299"/>
        <v>0</v>
      </c>
      <c r="E129" s="838">
        <f t="shared" si="300"/>
        <v>0</v>
      </c>
      <c r="F129" s="838">
        <f t="shared" si="301"/>
        <v>0</v>
      </c>
      <c r="G129" s="838">
        <f t="shared" si="302"/>
        <v>0</v>
      </c>
      <c r="H129" s="838">
        <f t="shared" si="303"/>
        <v>0</v>
      </c>
      <c r="I129" s="838">
        <f t="shared" si="304"/>
        <v>0</v>
      </c>
      <c r="J129" s="838">
        <f t="shared" si="305"/>
        <v>0</v>
      </c>
      <c r="K129" s="838">
        <f t="shared" si="306"/>
        <v>0</v>
      </c>
      <c r="L129" s="839">
        <f t="shared" ref="L129" si="349">+ROUND(L128*-0.1,-1)</f>
        <v>0</v>
      </c>
      <c r="M129" s="839">
        <f t="shared" ref="M129:N129" si="350">+ROUND(M128*-0.1,-1)</f>
        <v>0</v>
      </c>
      <c r="N129" s="839">
        <f t="shared" si="350"/>
        <v>0</v>
      </c>
      <c r="O129" s="839">
        <f t="shared" si="198"/>
        <v>0</v>
      </c>
      <c r="P129" s="839">
        <f t="shared" ref="P129:R129" si="351">+ROUND(P128*-0.1,-1)</f>
        <v>0</v>
      </c>
      <c r="Q129" s="839">
        <f t="shared" si="351"/>
        <v>0</v>
      </c>
      <c r="R129" s="839">
        <f t="shared" si="351"/>
        <v>0</v>
      </c>
      <c r="S129" s="839">
        <f t="shared" si="200"/>
        <v>0</v>
      </c>
      <c r="T129" s="838">
        <f t="shared" si="205"/>
        <v>0</v>
      </c>
      <c r="U129" s="839">
        <f t="shared" ref="U129:W129" si="352">+ROUND(U128*-0.1,-1)</f>
        <v>0</v>
      </c>
      <c r="V129" s="839">
        <f t="shared" si="352"/>
        <v>0</v>
      </c>
      <c r="W129" s="839">
        <f t="shared" si="352"/>
        <v>0</v>
      </c>
      <c r="X129" s="839">
        <f t="shared" si="202"/>
        <v>0</v>
      </c>
      <c r="Y129" s="839">
        <f t="shared" ref="Y129:AA129" si="353">+ROUND(Y128*-0.1,-1)</f>
        <v>0</v>
      </c>
      <c r="Z129" s="839">
        <f t="shared" si="353"/>
        <v>0</v>
      </c>
      <c r="AA129" s="839">
        <f t="shared" si="353"/>
        <v>0</v>
      </c>
      <c r="AB129" s="839">
        <f t="shared" si="204"/>
        <v>0</v>
      </c>
      <c r="AC129" s="838">
        <f t="shared" si="343"/>
        <v>0</v>
      </c>
    </row>
    <row r="130" spans="1:29">
      <c r="A130" s="867"/>
      <c r="B130" s="850" t="s">
        <v>30</v>
      </c>
      <c r="C130" s="840">
        <f t="shared" si="298"/>
        <v>0</v>
      </c>
      <c r="D130" s="838">
        <f t="shared" si="299"/>
        <v>0</v>
      </c>
      <c r="E130" s="838">
        <f t="shared" si="300"/>
        <v>0</v>
      </c>
      <c r="F130" s="838">
        <f t="shared" si="301"/>
        <v>0</v>
      </c>
      <c r="G130" s="838">
        <f t="shared" si="302"/>
        <v>0</v>
      </c>
      <c r="H130" s="838">
        <f t="shared" si="303"/>
        <v>0</v>
      </c>
      <c r="I130" s="838">
        <f t="shared" si="304"/>
        <v>0</v>
      </c>
      <c r="J130" s="838">
        <f t="shared" si="305"/>
        <v>0</v>
      </c>
      <c r="K130" s="838">
        <f t="shared" si="306"/>
        <v>0</v>
      </c>
      <c r="L130" s="839">
        <f t="shared" ref="L130" si="354">+L128+L129</f>
        <v>0</v>
      </c>
      <c r="M130" s="839">
        <f t="shared" ref="M130:N130" si="355">+M128+M129</f>
        <v>0</v>
      </c>
      <c r="N130" s="839">
        <f t="shared" si="355"/>
        <v>0</v>
      </c>
      <c r="O130" s="839">
        <f t="shared" si="198"/>
        <v>0</v>
      </c>
      <c r="P130" s="839">
        <f t="shared" ref="P130:R130" si="356">+P128+P129</f>
        <v>0</v>
      </c>
      <c r="Q130" s="839">
        <f t="shared" si="356"/>
        <v>0</v>
      </c>
      <c r="R130" s="839">
        <f t="shared" si="356"/>
        <v>0</v>
      </c>
      <c r="S130" s="839">
        <f t="shared" si="200"/>
        <v>0</v>
      </c>
      <c r="T130" s="838">
        <f t="shared" si="205"/>
        <v>0</v>
      </c>
      <c r="U130" s="839">
        <f t="shared" ref="U130:W130" si="357">+U128+U129</f>
        <v>0</v>
      </c>
      <c r="V130" s="839">
        <f t="shared" si="357"/>
        <v>0</v>
      </c>
      <c r="W130" s="839">
        <f t="shared" si="357"/>
        <v>0</v>
      </c>
      <c r="X130" s="839">
        <f t="shared" si="202"/>
        <v>0</v>
      </c>
      <c r="Y130" s="839">
        <f t="shared" ref="Y130:AA130" si="358">+Y128+Y129</f>
        <v>0</v>
      </c>
      <c r="Z130" s="839">
        <f t="shared" si="358"/>
        <v>0</v>
      </c>
      <c r="AA130" s="839">
        <f t="shared" si="358"/>
        <v>0</v>
      </c>
      <c r="AB130" s="839">
        <f t="shared" si="204"/>
        <v>0</v>
      </c>
      <c r="AC130" s="838">
        <f t="shared" si="343"/>
        <v>0</v>
      </c>
    </row>
    <row r="131" spans="1:29">
      <c r="A131" s="872">
        <v>4</v>
      </c>
      <c r="B131" s="873" t="s">
        <v>283</v>
      </c>
      <c r="C131" s="840">
        <f t="shared" si="298"/>
        <v>0</v>
      </c>
      <c r="D131" s="838">
        <f t="shared" si="299"/>
        <v>0</v>
      </c>
      <c r="E131" s="838">
        <f t="shared" si="300"/>
        <v>0</v>
      </c>
      <c r="F131" s="838">
        <f t="shared" si="301"/>
        <v>0</v>
      </c>
      <c r="G131" s="838">
        <f t="shared" si="302"/>
        <v>0</v>
      </c>
      <c r="H131" s="838">
        <f t="shared" si="303"/>
        <v>0</v>
      </c>
      <c r="I131" s="838">
        <f t="shared" si="304"/>
        <v>0</v>
      </c>
      <c r="J131" s="838">
        <f t="shared" si="305"/>
        <v>0</v>
      </c>
      <c r="K131" s="838">
        <f t="shared" si="306"/>
        <v>0</v>
      </c>
      <c r="L131" s="848"/>
      <c r="M131" s="848"/>
      <c r="N131" s="848"/>
      <c r="O131" s="839">
        <f t="shared" si="198"/>
        <v>0</v>
      </c>
      <c r="P131" s="848"/>
      <c r="Q131" s="848"/>
      <c r="R131" s="848"/>
      <c r="S131" s="839">
        <f t="shared" si="200"/>
        <v>0</v>
      </c>
      <c r="T131" s="838">
        <f t="shared" si="205"/>
        <v>0</v>
      </c>
      <c r="U131" s="848"/>
      <c r="V131" s="848"/>
      <c r="W131" s="848"/>
      <c r="X131" s="839">
        <f t="shared" si="202"/>
        <v>0</v>
      </c>
      <c r="Y131" s="848"/>
      <c r="Z131" s="848"/>
      <c r="AA131" s="848"/>
      <c r="AB131" s="839">
        <f t="shared" si="204"/>
        <v>0</v>
      </c>
      <c r="AC131" s="838">
        <f t="shared" si="343"/>
        <v>0</v>
      </c>
    </row>
    <row r="132" spans="1:29">
      <c r="A132" s="867"/>
      <c r="B132" s="850" t="s">
        <v>29</v>
      </c>
      <c r="C132" s="840">
        <f t="shared" si="298"/>
        <v>0</v>
      </c>
      <c r="D132" s="838">
        <f t="shared" si="299"/>
        <v>0</v>
      </c>
      <c r="E132" s="838">
        <f t="shared" si="300"/>
        <v>0</v>
      </c>
      <c r="F132" s="838">
        <f t="shared" si="301"/>
        <v>0</v>
      </c>
      <c r="G132" s="838">
        <f t="shared" si="302"/>
        <v>0</v>
      </c>
      <c r="H132" s="838">
        <f t="shared" si="303"/>
        <v>0</v>
      </c>
      <c r="I132" s="838">
        <f t="shared" si="304"/>
        <v>0</v>
      </c>
      <c r="J132" s="838">
        <f t="shared" si="305"/>
        <v>0</v>
      </c>
      <c r="K132" s="838">
        <f t="shared" si="306"/>
        <v>0</v>
      </c>
      <c r="L132" s="839">
        <f t="shared" ref="L132" si="359">+ROUND(L131*-0.1,-1)</f>
        <v>0</v>
      </c>
      <c r="M132" s="839">
        <f t="shared" ref="M132:N132" si="360">+ROUND(M131*-0.1,-1)</f>
        <v>0</v>
      </c>
      <c r="N132" s="839">
        <f t="shared" si="360"/>
        <v>0</v>
      </c>
      <c r="O132" s="839">
        <f t="shared" si="198"/>
        <v>0</v>
      </c>
      <c r="P132" s="839">
        <f t="shared" ref="P132:R132" si="361">+ROUND(P131*-0.1,-1)</f>
        <v>0</v>
      </c>
      <c r="Q132" s="839">
        <f t="shared" si="361"/>
        <v>0</v>
      </c>
      <c r="R132" s="839">
        <f t="shared" si="361"/>
        <v>0</v>
      </c>
      <c r="S132" s="839">
        <f t="shared" si="200"/>
        <v>0</v>
      </c>
      <c r="T132" s="838">
        <f t="shared" si="205"/>
        <v>0</v>
      </c>
      <c r="U132" s="839">
        <f t="shared" ref="U132:W132" si="362">+ROUND(U131*-0.1,-1)</f>
        <v>0</v>
      </c>
      <c r="V132" s="839">
        <f t="shared" si="362"/>
        <v>0</v>
      </c>
      <c r="W132" s="839">
        <f t="shared" si="362"/>
        <v>0</v>
      </c>
      <c r="X132" s="839">
        <f t="shared" si="202"/>
        <v>0</v>
      </c>
      <c r="Y132" s="839">
        <f t="shared" ref="Y132:AA132" si="363">+ROUND(Y131*-0.1,-1)</f>
        <v>0</v>
      </c>
      <c r="Z132" s="839">
        <f t="shared" si="363"/>
        <v>0</v>
      </c>
      <c r="AA132" s="839">
        <f t="shared" si="363"/>
        <v>0</v>
      </c>
      <c r="AB132" s="839">
        <f t="shared" si="204"/>
        <v>0</v>
      </c>
      <c r="AC132" s="838">
        <f t="shared" si="343"/>
        <v>0</v>
      </c>
    </row>
    <row r="133" spans="1:29">
      <c r="A133" s="867"/>
      <c r="B133" s="850" t="s">
        <v>30</v>
      </c>
      <c r="C133" s="840">
        <f t="shared" si="298"/>
        <v>0</v>
      </c>
      <c r="D133" s="838">
        <f t="shared" si="299"/>
        <v>0</v>
      </c>
      <c r="E133" s="838">
        <f t="shared" si="300"/>
        <v>0</v>
      </c>
      <c r="F133" s="838">
        <f t="shared" si="301"/>
        <v>0</v>
      </c>
      <c r="G133" s="838">
        <f t="shared" si="302"/>
        <v>0</v>
      </c>
      <c r="H133" s="838">
        <f t="shared" si="303"/>
        <v>0</v>
      </c>
      <c r="I133" s="838">
        <f t="shared" si="304"/>
        <v>0</v>
      </c>
      <c r="J133" s="838">
        <f t="shared" si="305"/>
        <v>0</v>
      </c>
      <c r="K133" s="838">
        <f t="shared" si="306"/>
        <v>0</v>
      </c>
      <c r="L133" s="839">
        <f t="shared" ref="L133" si="364">+L131+L132</f>
        <v>0</v>
      </c>
      <c r="M133" s="839">
        <f t="shared" ref="M133:N133" si="365">+M131+M132</f>
        <v>0</v>
      </c>
      <c r="N133" s="839">
        <f t="shared" si="365"/>
        <v>0</v>
      </c>
      <c r="O133" s="839">
        <f t="shared" si="198"/>
        <v>0</v>
      </c>
      <c r="P133" s="839">
        <f t="shared" ref="P133:R133" si="366">+P131+P132</f>
        <v>0</v>
      </c>
      <c r="Q133" s="839">
        <f t="shared" si="366"/>
        <v>0</v>
      </c>
      <c r="R133" s="839">
        <f t="shared" si="366"/>
        <v>0</v>
      </c>
      <c r="S133" s="839">
        <f t="shared" si="200"/>
        <v>0</v>
      </c>
      <c r="T133" s="838">
        <f t="shared" si="205"/>
        <v>0</v>
      </c>
      <c r="U133" s="839">
        <f t="shared" ref="U133:W133" si="367">+U131+U132</f>
        <v>0</v>
      </c>
      <c r="V133" s="839">
        <f t="shared" si="367"/>
        <v>0</v>
      </c>
      <c r="W133" s="839">
        <f t="shared" si="367"/>
        <v>0</v>
      </c>
      <c r="X133" s="839">
        <f t="shared" si="202"/>
        <v>0</v>
      </c>
      <c r="Y133" s="839">
        <f t="shared" ref="Y133:AA133" si="368">+Y131+Y132</f>
        <v>0</v>
      </c>
      <c r="Z133" s="839">
        <f t="shared" si="368"/>
        <v>0</v>
      </c>
      <c r="AA133" s="839">
        <f t="shared" si="368"/>
        <v>0</v>
      </c>
      <c r="AB133" s="839">
        <f t="shared" si="204"/>
        <v>0</v>
      </c>
      <c r="AC133" s="838">
        <f t="shared" si="343"/>
        <v>0</v>
      </c>
    </row>
    <row r="134" spans="1:29">
      <c r="A134" s="846" t="s">
        <v>229</v>
      </c>
      <c r="B134" s="873"/>
      <c r="C134" s="840">
        <f t="shared" si="298"/>
        <v>0</v>
      </c>
      <c r="D134" s="838">
        <f t="shared" si="299"/>
        <v>0</v>
      </c>
      <c r="E134" s="838">
        <f t="shared" si="300"/>
        <v>0</v>
      </c>
      <c r="F134" s="838">
        <f t="shared" si="301"/>
        <v>0</v>
      </c>
      <c r="G134" s="838">
        <f t="shared" si="302"/>
        <v>0</v>
      </c>
      <c r="H134" s="838">
        <f t="shared" si="303"/>
        <v>0</v>
      </c>
      <c r="I134" s="838">
        <f t="shared" si="304"/>
        <v>0</v>
      </c>
      <c r="J134" s="838">
        <f t="shared" si="305"/>
        <v>0</v>
      </c>
      <c r="K134" s="838">
        <f t="shared" si="306"/>
        <v>0</v>
      </c>
      <c r="L134" s="845">
        <f t="shared" ref="L134" si="369">+L131+L128+L125+L122</f>
        <v>0</v>
      </c>
      <c r="M134" s="845">
        <f t="shared" ref="M134:N134" si="370">+M131+M128+M125+M122</f>
        <v>0</v>
      </c>
      <c r="N134" s="845">
        <f t="shared" si="370"/>
        <v>0</v>
      </c>
      <c r="O134" s="839">
        <f t="shared" si="198"/>
        <v>0</v>
      </c>
      <c r="P134" s="845">
        <f t="shared" ref="P134:R134" si="371">+P131+P128+P125+P122</f>
        <v>0</v>
      </c>
      <c r="Q134" s="845">
        <f t="shared" si="371"/>
        <v>0</v>
      </c>
      <c r="R134" s="845">
        <f t="shared" si="371"/>
        <v>0</v>
      </c>
      <c r="S134" s="839">
        <f t="shared" si="200"/>
        <v>0</v>
      </c>
      <c r="T134" s="838">
        <f t="shared" si="205"/>
        <v>0</v>
      </c>
      <c r="U134" s="845">
        <f t="shared" ref="U134:W134" si="372">+U131+U128+U125+U122</f>
        <v>0</v>
      </c>
      <c r="V134" s="845">
        <f t="shared" si="372"/>
        <v>0</v>
      </c>
      <c r="W134" s="845">
        <f t="shared" si="372"/>
        <v>0</v>
      </c>
      <c r="X134" s="839">
        <f t="shared" si="202"/>
        <v>0</v>
      </c>
      <c r="Y134" s="845">
        <f t="shared" ref="Y134:AA134" si="373">+Y131+Y128+Y125+Y122</f>
        <v>0</v>
      </c>
      <c r="Z134" s="845">
        <f t="shared" si="373"/>
        <v>0</v>
      </c>
      <c r="AA134" s="845">
        <f t="shared" si="373"/>
        <v>0</v>
      </c>
      <c r="AB134" s="839">
        <f t="shared" si="204"/>
        <v>0</v>
      </c>
      <c r="AC134" s="838">
        <f t="shared" si="343"/>
        <v>0</v>
      </c>
    </row>
    <row r="135" spans="1:29">
      <c r="A135" s="846"/>
      <c r="B135" s="850" t="s">
        <v>444</v>
      </c>
      <c r="C135" s="840">
        <f t="shared" ref="C135:K150" si="374">+L135+U135</f>
        <v>0</v>
      </c>
      <c r="D135" s="838">
        <f t="shared" ref="D135:D148" si="375">+M135+V135</f>
        <v>0</v>
      </c>
      <c r="E135" s="838">
        <f t="shared" ref="E135:E148" si="376">+N135+W135</f>
        <v>0</v>
      </c>
      <c r="F135" s="838">
        <f t="shared" ref="F135:F148" si="377">+O135+X135</f>
        <v>0</v>
      </c>
      <c r="G135" s="838">
        <f t="shared" ref="G135:G148" si="378">+P135+Y135</f>
        <v>0</v>
      </c>
      <c r="H135" s="838">
        <f t="shared" ref="H135:H148" si="379">+Q135+Z135</f>
        <v>0</v>
      </c>
      <c r="I135" s="838">
        <f t="shared" ref="I135:I148" si="380">+R135+AA135</f>
        <v>0</v>
      </c>
      <c r="J135" s="838">
        <f t="shared" ref="J135:J148" si="381">+S135+AB135</f>
        <v>0</v>
      </c>
      <c r="K135" s="838">
        <f t="shared" ref="K135:K148" si="382">+T135+AC135</f>
        <v>0</v>
      </c>
      <c r="L135" s="845">
        <f t="shared" ref="L135:L136" si="383">+L123+L126+L129+L132</f>
        <v>0</v>
      </c>
      <c r="M135" s="845">
        <f t="shared" ref="M135:N135" si="384">+M123+M126+M129+M132</f>
        <v>0</v>
      </c>
      <c r="N135" s="845">
        <f t="shared" si="384"/>
        <v>0</v>
      </c>
      <c r="O135" s="839">
        <f t="shared" si="198"/>
        <v>0</v>
      </c>
      <c r="P135" s="845">
        <f t="shared" ref="P135:R135" si="385">+P123+P126+P129+P132</f>
        <v>0</v>
      </c>
      <c r="Q135" s="845">
        <f t="shared" si="385"/>
        <v>0</v>
      </c>
      <c r="R135" s="845">
        <f t="shared" si="385"/>
        <v>0</v>
      </c>
      <c r="S135" s="839">
        <f t="shared" si="200"/>
        <v>0</v>
      </c>
      <c r="T135" s="838">
        <f t="shared" si="205"/>
        <v>0</v>
      </c>
      <c r="U135" s="845">
        <f t="shared" ref="U135:W135" si="386">+U123+U126+U129+U132</f>
        <v>0</v>
      </c>
      <c r="V135" s="845">
        <f t="shared" si="386"/>
        <v>0</v>
      </c>
      <c r="W135" s="845">
        <f t="shared" si="386"/>
        <v>0</v>
      </c>
      <c r="X135" s="839">
        <f t="shared" si="202"/>
        <v>0</v>
      </c>
      <c r="Y135" s="845">
        <f t="shared" ref="Y135:AA135" si="387">+Y123+Y126+Y129+Y132</f>
        <v>0</v>
      </c>
      <c r="Z135" s="845">
        <f t="shared" si="387"/>
        <v>0</v>
      </c>
      <c r="AA135" s="845">
        <f t="shared" si="387"/>
        <v>0</v>
      </c>
      <c r="AB135" s="839">
        <f t="shared" si="204"/>
        <v>0</v>
      </c>
      <c r="AC135" s="838">
        <f t="shared" si="343"/>
        <v>0</v>
      </c>
    </row>
    <row r="136" spans="1:29">
      <c r="A136" s="846"/>
      <c r="B136" s="850" t="s">
        <v>451</v>
      </c>
      <c r="C136" s="840">
        <f t="shared" si="374"/>
        <v>0</v>
      </c>
      <c r="D136" s="838">
        <f t="shared" si="375"/>
        <v>0</v>
      </c>
      <c r="E136" s="838">
        <f t="shared" si="376"/>
        <v>0</v>
      </c>
      <c r="F136" s="838">
        <f t="shared" si="377"/>
        <v>0</v>
      </c>
      <c r="G136" s="838">
        <f t="shared" si="378"/>
        <v>0</v>
      </c>
      <c r="H136" s="838">
        <f t="shared" si="379"/>
        <v>0</v>
      </c>
      <c r="I136" s="838">
        <f t="shared" si="380"/>
        <v>0</v>
      </c>
      <c r="J136" s="838">
        <f t="shared" si="381"/>
        <v>0</v>
      </c>
      <c r="K136" s="838">
        <f t="shared" si="382"/>
        <v>0</v>
      </c>
      <c r="L136" s="845">
        <f t="shared" si="383"/>
        <v>0</v>
      </c>
      <c r="M136" s="845">
        <f t="shared" ref="M136:N136" si="388">+M124+M127+M130+M133</f>
        <v>0</v>
      </c>
      <c r="N136" s="845">
        <f t="shared" si="388"/>
        <v>0</v>
      </c>
      <c r="O136" s="839">
        <f t="shared" si="198"/>
        <v>0</v>
      </c>
      <c r="P136" s="845">
        <f t="shared" ref="P136:R136" si="389">+P124+P127+P130+P133</f>
        <v>0</v>
      </c>
      <c r="Q136" s="845">
        <f t="shared" si="389"/>
        <v>0</v>
      </c>
      <c r="R136" s="845">
        <f t="shared" si="389"/>
        <v>0</v>
      </c>
      <c r="S136" s="839">
        <f t="shared" si="200"/>
        <v>0</v>
      </c>
      <c r="T136" s="838">
        <f t="shared" si="205"/>
        <v>0</v>
      </c>
      <c r="U136" s="845">
        <f t="shared" ref="U136:W136" si="390">+U124+U127+U130+U133</f>
        <v>0</v>
      </c>
      <c r="V136" s="845">
        <f t="shared" si="390"/>
        <v>0</v>
      </c>
      <c r="W136" s="845">
        <f t="shared" si="390"/>
        <v>0</v>
      </c>
      <c r="X136" s="839">
        <f t="shared" si="202"/>
        <v>0</v>
      </c>
      <c r="Y136" s="845">
        <f t="shared" ref="Y136:AA136" si="391">+Y124+Y127+Y130+Y133</f>
        <v>0</v>
      </c>
      <c r="Z136" s="845">
        <f t="shared" si="391"/>
        <v>0</v>
      </c>
      <c r="AA136" s="845">
        <f t="shared" si="391"/>
        <v>0</v>
      </c>
      <c r="AB136" s="839">
        <f t="shared" si="204"/>
        <v>0</v>
      </c>
      <c r="AC136" s="838">
        <f t="shared" si="343"/>
        <v>0</v>
      </c>
    </row>
    <row r="137" spans="1:29">
      <c r="A137" s="841"/>
      <c r="B137" s="843" t="s">
        <v>462</v>
      </c>
      <c r="C137" s="840">
        <f t="shared" si="374"/>
        <v>0</v>
      </c>
      <c r="D137" s="838">
        <f t="shared" si="375"/>
        <v>0</v>
      </c>
      <c r="E137" s="838">
        <f t="shared" si="376"/>
        <v>0</v>
      </c>
      <c r="F137" s="838">
        <f t="shared" si="377"/>
        <v>0</v>
      </c>
      <c r="G137" s="838">
        <f t="shared" si="378"/>
        <v>0</v>
      </c>
      <c r="H137" s="838">
        <f t="shared" si="379"/>
        <v>0</v>
      </c>
      <c r="I137" s="838">
        <f t="shared" si="380"/>
        <v>0</v>
      </c>
      <c r="J137" s="838">
        <f t="shared" si="381"/>
        <v>0</v>
      </c>
      <c r="K137" s="838">
        <f t="shared" si="382"/>
        <v>0</v>
      </c>
      <c r="L137" s="838">
        <f t="shared" ref="L137:N138" si="392">+L138+L141+L143+L150+L142</f>
        <v>0</v>
      </c>
      <c r="M137" s="838">
        <f t="shared" si="392"/>
        <v>0</v>
      </c>
      <c r="N137" s="838">
        <f t="shared" si="392"/>
        <v>0</v>
      </c>
      <c r="O137" s="839">
        <f t="shared" ref="O137:O160" si="393">SUM(L137:N137)</f>
        <v>0</v>
      </c>
      <c r="P137" s="838">
        <f t="shared" ref="P137:R138" si="394">+P138+P141+P143+P150+P142</f>
        <v>0</v>
      </c>
      <c r="Q137" s="838">
        <f t="shared" si="394"/>
        <v>0</v>
      </c>
      <c r="R137" s="838">
        <f t="shared" si="394"/>
        <v>0</v>
      </c>
      <c r="S137" s="839">
        <f t="shared" ref="S137:S158" si="395">SUM(P137:R137)</f>
        <v>0</v>
      </c>
      <c r="T137" s="838">
        <f t="shared" si="205"/>
        <v>0</v>
      </c>
      <c r="U137" s="838">
        <f t="shared" ref="U137:W138" si="396">+U138+U141+U143+U150+U142</f>
        <v>0</v>
      </c>
      <c r="V137" s="838">
        <f t="shared" si="396"/>
        <v>0</v>
      </c>
      <c r="W137" s="838">
        <f t="shared" si="396"/>
        <v>0</v>
      </c>
      <c r="X137" s="839">
        <f t="shared" ref="X137:X158" si="397">SUM(U137:W137)</f>
        <v>0</v>
      </c>
      <c r="Y137" s="838">
        <f t="shared" ref="Y137:AA138" si="398">+Y138+Y141+Y143+Y150+Y142</f>
        <v>0</v>
      </c>
      <c r="Z137" s="838">
        <f t="shared" si="398"/>
        <v>0</v>
      </c>
      <c r="AA137" s="838">
        <f t="shared" si="398"/>
        <v>0</v>
      </c>
      <c r="AB137" s="839">
        <f t="shared" ref="AB137:AB158" si="399">SUM(Y137:AA137)</f>
        <v>0</v>
      </c>
      <c r="AC137" s="838">
        <f t="shared" si="343"/>
        <v>0</v>
      </c>
    </row>
    <row r="138" spans="1:29">
      <c r="A138" s="836" t="s">
        <v>31</v>
      </c>
      <c r="B138" s="837"/>
      <c r="C138" s="840">
        <f t="shared" si="374"/>
        <v>0</v>
      </c>
      <c r="D138" s="838">
        <f t="shared" si="375"/>
        <v>0</v>
      </c>
      <c r="E138" s="838">
        <f t="shared" si="376"/>
        <v>0</v>
      </c>
      <c r="F138" s="838">
        <f t="shared" si="377"/>
        <v>0</v>
      </c>
      <c r="G138" s="838">
        <f t="shared" si="378"/>
        <v>0</v>
      </c>
      <c r="H138" s="838">
        <f t="shared" si="379"/>
        <v>0</v>
      </c>
      <c r="I138" s="838">
        <f t="shared" si="380"/>
        <v>0</v>
      </c>
      <c r="J138" s="838">
        <f t="shared" si="381"/>
        <v>0</v>
      </c>
      <c r="K138" s="838">
        <f t="shared" si="382"/>
        <v>0</v>
      </c>
      <c r="L138" s="838">
        <f t="shared" si="392"/>
        <v>0</v>
      </c>
      <c r="M138" s="838">
        <f t="shared" si="392"/>
        <v>0</v>
      </c>
      <c r="N138" s="838">
        <f t="shared" si="392"/>
        <v>0</v>
      </c>
      <c r="O138" s="839">
        <f t="shared" si="393"/>
        <v>0</v>
      </c>
      <c r="P138" s="838">
        <f t="shared" si="394"/>
        <v>0</v>
      </c>
      <c r="Q138" s="838">
        <f t="shared" si="394"/>
        <v>0</v>
      </c>
      <c r="R138" s="838">
        <f t="shared" si="394"/>
        <v>0</v>
      </c>
      <c r="S138" s="839">
        <f t="shared" si="395"/>
        <v>0</v>
      </c>
      <c r="T138" s="838">
        <f t="shared" ref="T138:T162" si="400">+S138-O138</f>
        <v>0</v>
      </c>
      <c r="U138" s="838">
        <f t="shared" si="396"/>
        <v>0</v>
      </c>
      <c r="V138" s="838">
        <f t="shared" si="396"/>
        <v>0</v>
      </c>
      <c r="W138" s="838">
        <f t="shared" si="396"/>
        <v>0</v>
      </c>
      <c r="X138" s="839">
        <f t="shared" si="397"/>
        <v>0</v>
      </c>
      <c r="Y138" s="838">
        <f t="shared" si="398"/>
        <v>0</v>
      </c>
      <c r="Z138" s="838">
        <f t="shared" si="398"/>
        <v>0</v>
      </c>
      <c r="AA138" s="838">
        <f t="shared" si="398"/>
        <v>0</v>
      </c>
      <c r="AB138" s="839">
        <f t="shared" si="399"/>
        <v>0</v>
      </c>
      <c r="AC138" s="838">
        <f t="shared" si="343"/>
        <v>0</v>
      </c>
    </row>
    <row r="139" spans="1:29">
      <c r="A139" s="836"/>
      <c r="B139" s="836" t="s">
        <v>230</v>
      </c>
      <c r="C139" s="840">
        <f t="shared" si="374"/>
        <v>0</v>
      </c>
      <c r="D139" s="838">
        <f t="shared" si="375"/>
        <v>0</v>
      </c>
      <c r="E139" s="838">
        <f t="shared" si="376"/>
        <v>0</v>
      </c>
      <c r="F139" s="838">
        <f t="shared" si="377"/>
        <v>0</v>
      </c>
      <c r="G139" s="838">
        <f t="shared" si="378"/>
        <v>0</v>
      </c>
      <c r="H139" s="838">
        <f t="shared" si="379"/>
        <v>0</v>
      </c>
      <c r="I139" s="838">
        <f t="shared" si="380"/>
        <v>0</v>
      </c>
      <c r="J139" s="838">
        <f t="shared" si="381"/>
        <v>0</v>
      </c>
      <c r="K139" s="838">
        <f t="shared" si="382"/>
        <v>0</v>
      </c>
      <c r="L139" s="874">
        <f t="shared" ref="L139" si="401">+L140+L141</f>
        <v>0</v>
      </c>
      <c r="M139" s="874">
        <f t="shared" ref="M139:N139" si="402">+M140+M141</f>
        <v>0</v>
      </c>
      <c r="N139" s="874">
        <f t="shared" si="402"/>
        <v>0</v>
      </c>
      <c r="O139" s="839">
        <f t="shared" si="393"/>
        <v>0</v>
      </c>
      <c r="P139" s="874">
        <f t="shared" ref="P139:R139" si="403">+P140+P141</f>
        <v>0</v>
      </c>
      <c r="Q139" s="874">
        <f t="shared" si="403"/>
        <v>0</v>
      </c>
      <c r="R139" s="874">
        <f t="shared" si="403"/>
        <v>0</v>
      </c>
      <c r="S139" s="839">
        <f t="shared" si="395"/>
        <v>0</v>
      </c>
      <c r="T139" s="838">
        <f t="shared" si="400"/>
        <v>0</v>
      </c>
      <c r="U139" s="874">
        <f t="shared" ref="U139:W139" si="404">+U140+U141</f>
        <v>0</v>
      </c>
      <c r="V139" s="874">
        <f t="shared" si="404"/>
        <v>0</v>
      </c>
      <c r="W139" s="874">
        <f t="shared" si="404"/>
        <v>0</v>
      </c>
      <c r="X139" s="839">
        <f t="shared" si="397"/>
        <v>0</v>
      </c>
      <c r="Y139" s="874">
        <f t="shared" ref="Y139:AA139" si="405">+Y140+Y141</f>
        <v>0</v>
      </c>
      <c r="Z139" s="874">
        <f t="shared" si="405"/>
        <v>0</v>
      </c>
      <c r="AA139" s="874">
        <f t="shared" si="405"/>
        <v>0</v>
      </c>
      <c r="AB139" s="839">
        <f t="shared" si="399"/>
        <v>0</v>
      </c>
      <c r="AC139" s="838">
        <f t="shared" si="343"/>
        <v>0</v>
      </c>
    </row>
    <row r="140" spans="1:29">
      <c r="A140" s="836"/>
      <c r="B140" s="875" t="s">
        <v>231</v>
      </c>
      <c r="C140" s="840">
        <f t="shared" si="374"/>
        <v>0</v>
      </c>
      <c r="D140" s="838">
        <f t="shared" si="375"/>
        <v>0</v>
      </c>
      <c r="E140" s="838">
        <f t="shared" si="376"/>
        <v>0</v>
      </c>
      <c r="F140" s="838">
        <f t="shared" si="377"/>
        <v>0</v>
      </c>
      <c r="G140" s="838">
        <f t="shared" si="378"/>
        <v>0</v>
      </c>
      <c r="H140" s="838">
        <f t="shared" si="379"/>
        <v>0</v>
      </c>
      <c r="I140" s="838">
        <f t="shared" si="380"/>
        <v>0</v>
      </c>
      <c r="J140" s="838">
        <f t="shared" si="381"/>
        <v>0</v>
      </c>
      <c r="K140" s="838">
        <f t="shared" si="382"/>
        <v>0</v>
      </c>
      <c r="L140" s="876"/>
      <c r="M140" s="876"/>
      <c r="N140" s="876"/>
      <c r="O140" s="839">
        <f t="shared" si="393"/>
        <v>0</v>
      </c>
      <c r="P140" s="876"/>
      <c r="Q140" s="876"/>
      <c r="R140" s="876"/>
      <c r="S140" s="839">
        <f t="shared" si="395"/>
        <v>0</v>
      </c>
      <c r="T140" s="838">
        <f t="shared" si="400"/>
        <v>0</v>
      </c>
      <c r="U140" s="876"/>
      <c r="V140" s="876"/>
      <c r="W140" s="876"/>
      <c r="X140" s="839">
        <f t="shared" si="397"/>
        <v>0</v>
      </c>
      <c r="Y140" s="876"/>
      <c r="Z140" s="876"/>
      <c r="AA140" s="876"/>
      <c r="AB140" s="839">
        <f t="shared" si="399"/>
        <v>0</v>
      </c>
      <c r="AC140" s="838">
        <f t="shared" si="343"/>
        <v>0</v>
      </c>
    </row>
    <row r="141" spans="1:29">
      <c r="A141" s="836"/>
      <c r="B141" s="875" t="s">
        <v>232</v>
      </c>
      <c r="C141" s="840">
        <f t="shared" si="374"/>
        <v>0</v>
      </c>
      <c r="D141" s="838">
        <f t="shared" si="375"/>
        <v>0</v>
      </c>
      <c r="E141" s="838">
        <f t="shared" si="376"/>
        <v>0</v>
      </c>
      <c r="F141" s="838">
        <f t="shared" si="377"/>
        <v>0</v>
      </c>
      <c r="G141" s="838">
        <f t="shared" si="378"/>
        <v>0</v>
      </c>
      <c r="H141" s="838">
        <f t="shared" si="379"/>
        <v>0</v>
      </c>
      <c r="I141" s="838">
        <f t="shared" si="380"/>
        <v>0</v>
      </c>
      <c r="J141" s="838">
        <f t="shared" si="381"/>
        <v>0</v>
      </c>
      <c r="K141" s="838">
        <f t="shared" si="382"/>
        <v>0</v>
      </c>
      <c r="L141" s="876"/>
      <c r="M141" s="876"/>
      <c r="N141" s="876"/>
      <c r="O141" s="839">
        <f t="shared" si="393"/>
        <v>0</v>
      </c>
      <c r="P141" s="876"/>
      <c r="Q141" s="876"/>
      <c r="R141" s="876"/>
      <c r="S141" s="839">
        <f t="shared" si="395"/>
        <v>0</v>
      </c>
      <c r="T141" s="838">
        <f t="shared" si="400"/>
        <v>0</v>
      </c>
      <c r="U141" s="876"/>
      <c r="V141" s="876"/>
      <c r="W141" s="876"/>
      <c r="X141" s="839">
        <f t="shared" si="397"/>
        <v>0</v>
      </c>
      <c r="Y141" s="876"/>
      <c r="Z141" s="876"/>
      <c r="AA141" s="876"/>
      <c r="AB141" s="839">
        <f t="shared" si="399"/>
        <v>0</v>
      </c>
      <c r="AC141" s="838">
        <f t="shared" si="343"/>
        <v>0</v>
      </c>
    </row>
    <row r="142" spans="1:29">
      <c r="A142" s="841"/>
      <c r="B142" s="843" t="s">
        <v>462</v>
      </c>
      <c r="C142" s="840">
        <f t="shared" si="374"/>
        <v>0</v>
      </c>
      <c r="D142" s="838">
        <f t="shared" si="375"/>
        <v>0</v>
      </c>
      <c r="E142" s="838">
        <f t="shared" si="376"/>
        <v>0</v>
      </c>
      <c r="F142" s="838">
        <f t="shared" si="377"/>
        <v>0</v>
      </c>
      <c r="G142" s="838">
        <f t="shared" si="378"/>
        <v>0</v>
      </c>
      <c r="H142" s="838">
        <f t="shared" si="379"/>
        <v>0</v>
      </c>
      <c r="I142" s="838">
        <f t="shared" si="380"/>
        <v>0</v>
      </c>
      <c r="J142" s="838">
        <f t="shared" si="381"/>
        <v>0</v>
      </c>
      <c r="K142" s="838">
        <f t="shared" si="382"/>
        <v>0</v>
      </c>
      <c r="L142" s="848"/>
      <c r="M142" s="848"/>
      <c r="N142" s="848"/>
      <c r="O142" s="839">
        <f t="shared" si="393"/>
        <v>0</v>
      </c>
      <c r="P142" s="848"/>
      <c r="Q142" s="848"/>
      <c r="R142" s="848"/>
      <c r="S142" s="839">
        <f t="shared" si="395"/>
        <v>0</v>
      </c>
      <c r="T142" s="838">
        <f t="shared" si="400"/>
        <v>0</v>
      </c>
      <c r="U142" s="848"/>
      <c r="V142" s="848"/>
      <c r="W142" s="848"/>
      <c r="X142" s="839">
        <f t="shared" si="397"/>
        <v>0</v>
      </c>
      <c r="Y142" s="848"/>
      <c r="Z142" s="848"/>
      <c r="AA142" s="848"/>
      <c r="AB142" s="839">
        <f t="shared" si="399"/>
        <v>0</v>
      </c>
      <c r="AC142" s="838">
        <f t="shared" si="343"/>
        <v>0</v>
      </c>
    </row>
    <row r="143" spans="1:29">
      <c r="A143" s="841"/>
      <c r="B143" s="843" t="s">
        <v>284</v>
      </c>
      <c r="C143" s="840">
        <f t="shared" si="374"/>
        <v>0</v>
      </c>
      <c r="D143" s="838">
        <f t="shared" si="375"/>
        <v>0</v>
      </c>
      <c r="E143" s="838">
        <f t="shared" si="376"/>
        <v>0</v>
      </c>
      <c r="F143" s="838">
        <f t="shared" si="377"/>
        <v>0</v>
      </c>
      <c r="G143" s="838">
        <f t="shared" si="378"/>
        <v>0</v>
      </c>
      <c r="H143" s="838">
        <f t="shared" si="379"/>
        <v>0</v>
      </c>
      <c r="I143" s="838">
        <f t="shared" si="380"/>
        <v>0</v>
      </c>
      <c r="J143" s="838">
        <f t="shared" si="381"/>
        <v>0</v>
      </c>
      <c r="K143" s="838">
        <f t="shared" si="382"/>
        <v>0</v>
      </c>
      <c r="L143" s="848"/>
      <c r="M143" s="848"/>
      <c r="N143" s="848"/>
      <c r="O143" s="839">
        <f t="shared" si="393"/>
        <v>0</v>
      </c>
      <c r="P143" s="848"/>
      <c r="Q143" s="848"/>
      <c r="R143" s="848"/>
      <c r="S143" s="839">
        <f t="shared" si="395"/>
        <v>0</v>
      </c>
      <c r="T143" s="838">
        <f t="shared" si="400"/>
        <v>0</v>
      </c>
      <c r="U143" s="848"/>
      <c r="V143" s="848"/>
      <c r="W143" s="848"/>
      <c r="X143" s="839">
        <f t="shared" si="397"/>
        <v>0</v>
      </c>
      <c r="Y143" s="848"/>
      <c r="Z143" s="848"/>
      <c r="AA143" s="848"/>
      <c r="AB143" s="839">
        <f t="shared" si="399"/>
        <v>0</v>
      </c>
      <c r="AC143" s="838">
        <f t="shared" si="343"/>
        <v>0</v>
      </c>
    </row>
    <row r="144" spans="1:29" ht="37.5">
      <c r="A144" s="877"/>
      <c r="B144" s="1063" t="s">
        <v>596</v>
      </c>
      <c r="C144" s="840">
        <f t="shared" si="374"/>
        <v>0</v>
      </c>
      <c r="D144" s="838">
        <f t="shared" si="375"/>
        <v>0</v>
      </c>
      <c r="E144" s="838">
        <f t="shared" si="376"/>
        <v>0</v>
      </c>
      <c r="F144" s="838">
        <f t="shared" si="377"/>
        <v>0</v>
      </c>
      <c r="G144" s="838">
        <f t="shared" si="378"/>
        <v>0</v>
      </c>
      <c r="H144" s="838">
        <f t="shared" si="379"/>
        <v>0</v>
      </c>
      <c r="I144" s="838">
        <f t="shared" si="380"/>
        <v>0</v>
      </c>
      <c r="J144" s="838">
        <f t="shared" si="381"/>
        <v>0</v>
      </c>
      <c r="K144" s="838">
        <f t="shared" si="382"/>
        <v>0</v>
      </c>
      <c r="L144" s="855"/>
      <c r="M144" s="855"/>
      <c r="N144" s="855"/>
      <c r="O144" s="839">
        <f t="shared" si="393"/>
        <v>0</v>
      </c>
      <c r="P144" s="855"/>
      <c r="Q144" s="855"/>
      <c r="R144" s="855"/>
      <c r="S144" s="839">
        <f t="shared" si="395"/>
        <v>0</v>
      </c>
      <c r="T144" s="838">
        <f t="shared" si="400"/>
        <v>0</v>
      </c>
      <c r="U144" s="855"/>
      <c r="V144" s="855"/>
      <c r="W144" s="855"/>
      <c r="X144" s="839">
        <f t="shared" si="397"/>
        <v>0</v>
      </c>
      <c r="Y144" s="855"/>
      <c r="Z144" s="855"/>
      <c r="AA144" s="855"/>
      <c r="AB144" s="839">
        <f t="shared" si="399"/>
        <v>0</v>
      </c>
      <c r="AC144" s="838">
        <f t="shared" si="343"/>
        <v>0</v>
      </c>
    </row>
    <row r="145" spans="1:29">
      <c r="A145" s="877"/>
      <c r="B145" s="878" t="s">
        <v>32</v>
      </c>
      <c r="C145" s="840">
        <f t="shared" si="374"/>
        <v>0</v>
      </c>
      <c r="D145" s="838">
        <f t="shared" si="375"/>
        <v>0</v>
      </c>
      <c r="E145" s="838">
        <f t="shared" si="376"/>
        <v>0</v>
      </c>
      <c r="F145" s="838">
        <f t="shared" si="377"/>
        <v>0</v>
      </c>
      <c r="G145" s="838">
        <f t="shared" si="378"/>
        <v>0</v>
      </c>
      <c r="H145" s="838">
        <f t="shared" si="379"/>
        <v>0</v>
      </c>
      <c r="I145" s="838">
        <f t="shared" si="380"/>
        <v>0</v>
      </c>
      <c r="J145" s="838">
        <f t="shared" si="381"/>
        <v>0</v>
      </c>
      <c r="K145" s="838">
        <f t="shared" si="382"/>
        <v>0</v>
      </c>
      <c r="L145" s="853"/>
      <c r="M145" s="853"/>
      <c r="N145" s="853"/>
      <c r="O145" s="839">
        <f t="shared" si="393"/>
        <v>0</v>
      </c>
      <c r="P145" s="853"/>
      <c r="Q145" s="853"/>
      <c r="R145" s="853"/>
      <c r="S145" s="839">
        <f t="shared" si="395"/>
        <v>0</v>
      </c>
      <c r="T145" s="838">
        <f t="shared" si="400"/>
        <v>0</v>
      </c>
      <c r="U145" s="853"/>
      <c r="V145" s="853"/>
      <c r="W145" s="853"/>
      <c r="X145" s="839">
        <f t="shared" si="397"/>
        <v>0</v>
      </c>
      <c r="Y145" s="853"/>
      <c r="Z145" s="853"/>
      <c r="AA145" s="853"/>
      <c r="AB145" s="839">
        <f t="shared" si="399"/>
        <v>0</v>
      </c>
      <c r="AC145" s="838">
        <f t="shared" si="343"/>
        <v>0</v>
      </c>
    </row>
    <row r="146" spans="1:29">
      <c r="A146" s="879"/>
      <c r="B146" s="880" t="s">
        <v>33</v>
      </c>
      <c r="C146" s="840">
        <f t="shared" si="374"/>
        <v>0</v>
      </c>
      <c r="D146" s="838">
        <f t="shared" si="375"/>
        <v>0</v>
      </c>
      <c r="E146" s="838">
        <f t="shared" si="376"/>
        <v>0</v>
      </c>
      <c r="F146" s="838">
        <f t="shared" si="377"/>
        <v>0</v>
      </c>
      <c r="G146" s="838">
        <f t="shared" si="378"/>
        <v>0</v>
      </c>
      <c r="H146" s="838">
        <f t="shared" si="379"/>
        <v>0</v>
      </c>
      <c r="I146" s="838">
        <f t="shared" si="380"/>
        <v>0</v>
      </c>
      <c r="J146" s="838">
        <f t="shared" si="381"/>
        <v>0</v>
      </c>
      <c r="K146" s="838">
        <f t="shared" si="382"/>
        <v>0</v>
      </c>
      <c r="L146" s="839">
        <f>ROUND(L144*-0.05,-1)</f>
        <v>0</v>
      </c>
      <c r="M146" s="839">
        <f>ROUND(M144*-0.05,-1)</f>
        <v>0</v>
      </c>
      <c r="N146" s="839">
        <f>ROUND(N144*-0.05,-1)</f>
        <v>0</v>
      </c>
      <c r="O146" s="839">
        <f t="shared" si="393"/>
        <v>0</v>
      </c>
      <c r="P146" s="839">
        <f>ROUND(P144*-0.05,-1)</f>
        <v>0</v>
      </c>
      <c r="Q146" s="839">
        <f>ROUND(Q144*-0.05,-1)</f>
        <v>0</v>
      </c>
      <c r="R146" s="839">
        <f>ROUND(R144*-0.05,-1)</f>
        <v>0</v>
      </c>
      <c r="S146" s="839">
        <f t="shared" si="395"/>
        <v>0</v>
      </c>
      <c r="T146" s="838">
        <f t="shared" si="400"/>
        <v>0</v>
      </c>
      <c r="U146" s="839">
        <f>ROUND(U144*-0.05,-1)</f>
        <v>0</v>
      </c>
      <c r="V146" s="839">
        <f>ROUND(V144*-0.05,-1)</f>
        <v>0</v>
      </c>
      <c r="W146" s="839">
        <f>ROUND(W144*-0.05,-1)</f>
        <v>0</v>
      </c>
      <c r="X146" s="839">
        <f t="shared" si="397"/>
        <v>0</v>
      </c>
      <c r="Y146" s="839">
        <f>ROUND(Y144*-0.05,-1)</f>
        <v>0</v>
      </c>
      <c r="Z146" s="839">
        <f>ROUND(Z144*-0.05,-1)</f>
        <v>0</v>
      </c>
      <c r="AA146" s="839">
        <f>ROUND(AA144*-0.05,-1)</f>
        <v>0</v>
      </c>
      <c r="AB146" s="839">
        <f t="shared" si="399"/>
        <v>0</v>
      </c>
      <c r="AC146" s="838">
        <f t="shared" si="343"/>
        <v>0</v>
      </c>
    </row>
    <row r="147" spans="1:29">
      <c r="A147" s="879"/>
      <c r="B147" s="880" t="s">
        <v>34</v>
      </c>
      <c r="C147" s="840">
        <f t="shared" si="374"/>
        <v>0</v>
      </c>
      <c r="D147" s="838">
        <f t="shared" si="375"/>
        <v>0</v>
      </c>
      <c r="E147" s="838">
        <f t="shared" si="376"/>
        <v>0</v>
      </c>
      <c r="F147" s="838">
        <f t="shared" si="377"/>
        <v>0</v>
      </c>
      <c r="G147" s="838">
        <f t="shared" si="378"/>
        <v>0</v>
      </c>
      <c r="H147" s="838">
        <f t="shared" si="379"/>
        <v>0</v>
      </c>
      <c r="I147" s="838">
        <f t="shared" si="380"/>
        <v>0</v>
      </c>
      <c r="J147" s="838">
        <f t="shared" si="381"/>
        <v>0</v>
      </c>
      <c r="K147" s="838">
        <f t="shared" si="382"/>
        <v>0</v>
      </c>
      <c r="L147" s="839">
        <f>ROUND(L144*-0.015,-1)</f>
        <v>0</v>
      </c>
      <c r="M147" s="839">
        <f>ROUND(M144*-0.015,-1)</f>
        <v>0</v>
      </c>
      <c r="N147" s="839">
        <f>ROUND(N144*-0.015,-1)</f>
        <v>0</v>
      </c>
      <c r="O147" s="839">
        <f t="shared" si="393"/>
        <v>0</v>
      </c>
      <c r="P147" s="839">
        <f>ROUND(P144*-0.015,-1)</f>
        <v>0</v>
      </c>
      <c r="Q147" s="839">
        <f>ROUND(Q144*-0.015,-1)</f>
        <v>0</v>
      </c>
      <c r="R147" s="839">
        <f>ROUND(R144*-0.015,-1)</f>
        <v>0</v>
      </c>
      <c r="S147" s="839">
        <f t="shared" si="395"/>
        <v>0</v>
      </c>
      <c r="T147" s="838">
        <f t="shared" si="400"/>
        <v>0</v>
      </c>
      <c r="U147" s="839">
        <f>ROUND(U144*-0.015,-1)</f>
        <v>0</v>
      </c>
      <c r="V147" s="839">
        <f>ROUND(V144*-0.015,-1)</f>
        <v>0</v>
      </c>
      <c r="W147" s="839">
        <f>ROUND(W144*-0.015,-1)</f>
        <v>0</v>
      </c>
      <c r="X147" s="839">
        <f t="shared" si="397"/>
        <v>0</v>
      </c>
      <c r="Y147" s="839">
        <f>ROUND(Y144*-0.015,-1)</f>
        <v>0</v>
      </c>
      <c r="Z147" s="839">
        <f>ROUND(Z144*-0.015,-1)</f>
        <v>0</v>
      </c>
      <c r="AA147" s="839">
        <f>ROUND(AA144*-0.015,-1)</f>
        <v>0</v>
      </c>
      <c r="AB147" s="839">
        <f t="shared" si="399"/>
        <v>0</v>
      </c>
      <c r="AC147" s="838">
        <f t="shared" si="343"/>
        <v>0</v>
      </c>
    </row>
    <row r="148" spans="1:29">
      <c r="A148" s="879"/>
      <c r="B148" s="880" t="s">
        <v>35</v>
      </c>
      <c r="C148" s="840">
        <f t="shared" si="374"/>
        <v>0</v>
      </c>
      <c r="D148" s="838">
        <f t="shared" si="375"/>
        <v>0</v>
      </c>
      <c r="E148" s="838">
        <f t="shared" si="376"/>
        <v>0</v>
      </c>
      <c r="F148" s="838">
        <f t="shared" si="377"/>
        <v>0</v>
      </c>
      <c r="G148" s="838">
        <f t="shared" si="378"/>
        <v>0</v>
      </c>
      <c r="H148" s="838">
        <f t="shared" si="379"/>
        <v>0</v>
      </c>
      <c r="I148" s="838">
        <f t="shared" si="380"/>
        <v>0</v>
      </c>
      <c r="J148" s="838">
        <f t="shared" si="381"/>
        <v>0</v>
      </c>
      <c r="K148" s="838">
        <f t="shared" si="382"/>
        <v>0</v>
      </c>
      <c r="L148" s="839">
        <f>ROUND(L144*-0.02,-1)</f>
        <v>0</v>
      </c>
      <c r="M148" s="839">
        <f t="shared" ref="M148:N148" si="406">ROUND(M144*-0.02,-1)</f>
        <v>0</v>
      </c>
      <c r="N148" s="839">
        <f t="shared" si="406"/>
        <v>0</v>
      </c>
      <c r="O148" s="839">
        <f t="shared" si="393"/>
        <v>0</v>
      </c>
      <c r="P148" s="839">
        <f>ROUND(P144*-0.02,-1)</f>
        <v>0</v>
      </c>
      <c r="Q148" s="839">
        <f t="shared" ref="Q148:R148" si="407">ROUND(Q144*-0.02,-1)</f>
        <v>0</v>
      </c>
      <c r="R148" s="839">
        <f t="shared" si="407"/>
        <v>0</v>
      </c>
      <c r="S148" s="839">
        <f t="shared" si="395"/>
        <v>0</v>
      </c>
      <c r="T148" s="838">
        <f t="shared" si="400"/>
        <v>0</v>
      </c>
      <c r="U148" s="839">
        <f>ROUND(U144*-0.02,-1)</f>
        <v>0</v>
      </c>
      <c r="V148" s="839">
        <f t="shared" ref="V148:W148" si="408">ROUND(V144*-0.02,-1)</f>
        <v>0</v>
      </c>
      <c r="W148" s="839">
        <f t="shared" si="408"/>
        <v>0</v>
      </c>
      <c r="X148" s="839">
        <f t="shared" si="397"/>
        <v>0</v>
      </c>
      <c r="Y148" s="839">
        <f>ROUND(Y144*-0.02,-1)</f>
        <v>0</v>
      </c>
      <c r="Z148" s="839">
        <f t="shared" ref="Z148:AA148" si="409">ROUND(Z144*-0.02,-1)</f>
        <v>0</v>
      </c>
      <c r="AA148" s="839">
        <f t="shared" si="409"/>
        <v>0</v>
      </c>
      <c r="AB148" s="839">
        <f t="shared" si="399"/>
        <v>0</v>
      </c>
      <c r="AC148" s="838">
        <f t="shared" si="343"/>
        <v>0</v>
      </c>
    </row>
    <row r="149" spans="1:29">
      <c r="A149" s="879"/>
      <c r="B149" s="880" t="s">
        <v>36</v>
      </c>
      <c r="C149" s="840">
        <f t="shared" si="374"/>
        <v>0</v>
      </c>
      <c r="D149" s="838">
        <f t="shared" si="374"/>
        <v>0</v>
      </c>
      <c r="E149" s="838">
        <f t="shared" si="374"/>
        <v>0</v>
      </c>
      <c r="F149" s="838">
        <f t="shared" si="374"/>
        <v>0</v>
      </c>
      <c r="G149" s="838">
        <f t="shared" si="374"/>
        <v>0</v>
      </c>
      <c r="H149" s="838">
        <f t="shared" si="374"/>
        <v>0</v>
      </c>
      <c r="I149" s="838">
        <f t="shared" si="374"/>
        <v>0</v>
      </c>
      <c r="J149" s="838">
        <f t="shared" si="374"/>
        <v>0</v>
      </c>
      <c r="K149" s="838">
        <f t="shared" si="374"/>
        <v>0</v>
      </c>
      <c r="L149" s="839">
        <f>ROUND(L144*-0.015,-1)</f>
        <v>0</v>
      </c>
      <c r="M149" s="839">
        <f>ROUND(M144*-0.015,-1)</f>
        <v>0</v>
      </c>
      <c r="N149" s="839">
        <f>ROUND(N144*-0.015,-1)</f>
        <v>0</v>
      </c>
      <c r="O149" s="839">
        <f t="shared" si="393"/>
        <v>0</v>
      </c>
      <c r="P149" s="839">
        <f>ROUND(P144*-0.015,-1)</f>
        <v>0</v>
      </c>
      <c r="Q149" s="839">
        <f>ROUND(Q144*-0.015,-1)</f>
        <v>0</v>
      </c>
      <c r="R149" s="839">
        <f>ROUND(R144*-0.015,-1)</f>
        <v>0</v>
      </c>
      <c r="S149" s="839">
        <f t="shared" si="395"/>
        <v>0</v>
      </c>
      <c r="T149" s="838">
        <f t="shared" si="400"/>
        <v>0</v>
      </c>
      <c r="U149" s="839">
        <f>ROUND(U144*-0.015,-1)</f>
        <v>0</v>
      </c>
      <c r="V149" s="839">
        <f>ROUND(V144*-0.015,-1)</f>
        <v>0</v>
      </c>
      <c r="W149" s="839">
        <f>ROUND(W144*-0.015,-1)</f>
        <v>0</v>
      </c>
      <c r="X149" s="839">
        <f t="shared" si="397"/>
        <v>0</v>
      </c>
      <c r="Y149" s="839">
        <f>ROUND(Y144*-0.015,-1)</f>
        <v>0</v>
      </c>
      <c r="Z149" s="839">
        <f>ROUND(Z144*-0.015,-1)</f>
        <v>0</v>
      </c>
      <c r="AA149" s="839">
        <f>ROUND(AA144*-0.015,-1)</f>
        <v>0</v>
      </c>
      <c r="AB149" s="839">
        <f t="shared" si="399"/>
        <v>0</v>
      </c>
      <c r="AC149" s="838">
        <f t="shared" si="343"/>
        <v>0</v>
      </c>
    </row>
    <row r="150" spans="1:29">
      <c r="A150" s="877"/>
      <c r="B150" s="881" t="s">
        <v>285</v>
      </c>
      <c r="C150" s="840">
        <f t="shared" si="374"/>
        <v>0</v>
      </c>
      <c r="D150" s="838">
        <f t="shared" si="374"/>
        <v>0</v>
      </c>
      <c r="E150" s="838">
        <f t="shared" si="374"/>
        <v>0</v>
      </c>
      <c r="F150" s="838">
        <f t="shared" si="374"/>
        <v>0</v>
      </c>
      <c r="G150" s="838">
        <f t="shared" si="374"/>
        <v>0</v>
      </c>
      <c r="H150" s="838">
        <f t="shared" si="374"/>
        <v>0</v>
      </c>
      <c r="I150" s="838">
        <f t="shared" si="374"/>
        <v>0</v>
      </c>
      <c r="J150" s="838">
        <f t="shared" si="374"/>
        <v>0</v>
      </c>
      <c r="K150" s="838">
        <f t="shared" si="374"/>
        <v>0</v>
      </c>
      <c r="L150" s="853">
        <f>L144+L146+L147+L148+L149</f>
        <v>0</v>
      </c>
      <c r="M150" s="853">
        <f>M144+M146+M147+M148+M149</f>
        <v>0</v>
      </c>
      <c r="N150" s="853">
        <f>N144+N146+N147+N148+N149</f>
        <v>0</v>
      </c>
      <c r="O150" s="839">
        <f t="shared" si="393"/>
        <v>0</v>
      </c>
      <c r="P150" s="853">
        <f>P144+P146+P147+P148+P149</f>
        <v>0</v>
      </c>
      <c r="Q150" s="853">
        <f>Q144+Q146+Q147+Q148+Q149</f>
        <v>0</v>
      </c>
      <c r="R150" s="853">
        <f>R144+R146+R147+R148+R149</f>
        <v>0</v>
      </c>
      <c r="S150" s="839">
        <f t="shared" si="395"/>
        <v>0</v>
      </c>
      <c r="T150" s="838">
        <f t="shared" si="400"/>
        <v>0</v>
      </c>
      <c r="U150" s="853">
        <f>U144+U146+U147+U148+U149</f>
        <v>0</v>
      </c>
      <c r="V150" s="853">
        <f>V144+V146+V147+V148+V149</f>
        <v>0</v>
      </c>
      <c r="W150" s="853">
        <f>W144+W146+W147+W148+W149</f>
        <v>0</v>
      </c>
      <c r="X150" s="839">
        <f t="shared" si="397"/>
        <v>0</v>
      </c>
      <c r="Y150" s="853">
        <f>Y144+Y146+Y147+Y148+Y149</f>
        <v>0</v>
      </c>
      <c r="Z150" s="853">
        <f>Z144+Z146+Z147+Z148+Z149</f>
        <v>0</v>
      </c>
      <c r="AA150" s="853">
        <f>AA144+AA146+AA147+AA148+AA149</f>
        <v>0</v>
      </c>
      <c r="AB150" s="839">
        <f t="shared" si="399"/>
        <v>0</v>
      </c>
      <c r="AC150" s="838">
        <f t="shared" si="343"/>
        <v>0</v>
      </c>
    </row>
    <row r="151" spans="1:29" ht="37.5">
      <c r="A151" s="841"/>
      <c r="B151" s="1064" t="s">
        <v>597</v>
      </c>
      <c r="C151" s="840">
        <f t="shared" ref="C151:K162" si="410">+L151+U151</f>
        <v>0</v>
      </c>
      <c r="D151" s="838">
        <f t="shared" si="410"/>
        <v>0</v>
      </c>
      <c r="E151" s="838">
        <f t="shared" si="410"/>
        <v>0</v>
      </c>
      <c r="F151" s="838">
        <f t="shared" si="410"/>
        <v>0</v>
      </c>
      <c r="G151" s="838">
        <f t="shared" si="410"/>
        <v>0</v>
      </c>
      <c r="H151" s="838">
        <f t="shared" si="410"/>
        <v>0</v>
      </c>
      <c r="I151" s="838">
        <f t="shared" si="410"/>
        <v>0</v>
      </c>
      <c r="J151" s="838">
        <f t="shared" si="410"/>
        <v>0</v>
      </c>
      <c r="K151" s="838">
        <f t="shared" si="410"/>
        <v>0</v>
      </c>
      <c r="L151" s="848"/>
      <c r="M151" s="848"/>
      <c r="N151" s="848"/>
      <c r="O151" s="839">
        <f t="shared" si="393"/>
        <v>0</v>
      </c>
      <c r="P151" s="848"/>
      <c r="Q151" s="848"/>
      <c r="R151" s="848"/>
      <c r="S151" s="839">
        <f t="shared" si="395"/>
        <v>0</v>
      </c>
      <c r="T151" s="838">
        <f t="shared" si="400"/>
        <v>0</v>
      </c>
      <c r="U151" s="848"/>
      <c r="V151" s="848"/>
      <c r="W151" s="848"/>
      <c r="X151" s="839">
        <f t="shared" si="397"/>
        <v>0</v>
      </c>
      <c r="Y151" s="848"/>
      <c r="Z151" s="848"/>
      <c r="AA151" s="848"/>
      <c r="AB151" s="839">
        <f t="shared" si="399"/>
        <v>0</v>
      </c>
      <c r="AC151" s="838">
        <f t="shared" si="343"/>
        <v>0</v>
      </c>
    </row>
    <row r="152" spans="1:29">
      <c r="A152" s="877"/>
      <c r="B152" s="878" t="s">
        <v>32</v>
      </c>
      <c r="C152" s="840">
        <f t="shared" si="410"/>
        <v>0</v>
      </c>
      <c r="D152" s="838">
        <f t="shared" si="410"/>
        <v>0</v>
      </c>
      <c r="E152" s="838">
        <f t="shared" si="410"/>
        <v>0</v>
      </c>
      <c r="F152" s="838">
        <f t="shared" si="410"/>
        <v>0</v>
      </c>
      <c r="G152" s="838">
        <f t="shared" si="410"/>
        <v>0</v>
      </c>
      <c r="H152" s="838">
        <f t="shared" si="410"/>
        <v>0</v>
      </c>
      <c r="I152" s="838">
        <f t="shared" si="410"/>
        <v>0</v>
      </c>
      <c r="J152" s="838">
        <f t="shared" si="410"/>
        <v>0</v>
      </c>
      <c r="K152" s="838">
        <f t="shared" si="410"/>
        <v>0</v>
      </c>
      <c r="L152" s="853"/>
      <c r="M152" s="853"/>
      <c r="N152" s="853"/>
      <c r="O152" s="839">
        <f t="shared" si="393"/>
        <v>0</v>
      </c>
      <c r="P152" s="853"/>
      <c r="Q152" s="853"/>
      <c r="R152" s="853"/>
      <c r="S152" s="839">
        <f t="shared" si="395"/>
        <v>0</v>
      </c>
      <c r="T152" s="838">
        <f t="shared" si="400"/>
        <v>0</v>
      </c>
      <c r="U152" s="853"/>
      <c r="V152" s="853"/>
      <c r="W152" s="853"/>
      <c r="X152" s="839">
        <f t="shared" si="397"/>
        <v>0</v>
      </c>
      <c r="Y152" s="853"/>
      <c r="Z152" s="853"/>
      <c r="AA152" s="853"/>
      <c r="AB152" s="839">
        <f t="shared" si="399"/>
        <v>0</v>
      </c>
      <c r="AC152" s="838">
        <f t="shared" si="343"/>
        <v>0</v>
      </c>
    </row>
    <row r="153" spans="1:29">
      <c r="A153" s="879"/>
      <c r="B153" s="880" t="s">
        <v>33</v>
      </c>
      <c r="C153" s="840">
        <f t="shared" si="410"/>
        <v>0</v>
      </c>
      <c r="D153" s="838">
        <f t="shared" si="410"/>
        <v>0</v>
      </c>
      <c r="E153" s="838">
        <f t="shared" si="410"/>
        <v>0</v>
      </c>
      <c r="F153" s="838">
        <f t="shared" si="410"/>
        <v>0</v>
      </c>
      <c r="G153" s="838">
        <f t="shared" si="410"/>
        <v>0</v>
      </c>
      <c r="H153" s="838">
        <f t="shared" si="410"/>
        <v>0</v>
      </c>
      <c r="I153" s="838">
        <f t="shared" si="410"/>
        <v>0</v>
      </c>
      <c r="J153" s="838">
        <f t="shared" si="410"/>
        <v>0</v>
      </c>
      <c r="K153" s="838">
        <f t="shared" si="410"/>
        <v>0</v>
      </c>
      <c r="L153" s="839">
        <f>ROUND(L151*-0.05,-1)</f>
        <v>0</v>
      </c>
      <c r="M153" s="839">
        <f>ROUND(M151*-0.05,-1)</f>
        <v>0</v>
      </c>
      <c r="N153" s="839">
        <f>ROUND(N151*-0.05,-1)</f>
        <v>0</v>
      </c>
      <c r="O153" s="839">
        <f t="shared" si="393"/>
        <v>0</v>
      </c>
      <c r="P153" s="839">
        <f>ROUND(P151*-0.05,-1)</f>
        <v>0</v>
      </c>
      <c r="Q153" s="839">
        <f>ROUND(Q151*-0.05,-1)</f>
        <v>0</v>
      </c>
      <c r="R153" s="839">
        <f>ROUND(R151*-0.05,-1)</f>
        <v>0</v>
      </c>
      <c r="S153" s="839">
        <f t="shared" si="395"/>
        <v>0</v>
      </c>
      <c r="T153" s="838">
        <f t="shared" si="400"/>
        <v>0</v>
      </c>
      <c r="U153" s="839">
        <f>ROUND(U151*-0.05,-1)</f>
        <v>0</v>
      </c>
      <c r="V153" s="839">
        <f>ROUND(V151*-0.05,-1)</f>
        <v>0</v>
      </c>
      <c r="W153" s="839">
        <f>ROUND(W151*-0.05,-1)</f>
        <v>0</v>
      </c>
      <c r="X153" s="839">
        <f t="shared" si="397"/>
        <v>0</v>
      </c>
      <c r="Y153" s="839">
        <f>ROUND(Y151*-0.05,-1)</f>
        <v>0</v>
      </c>
      <c r="Z153" s="839">
        <f>ROUND(Z151*-0.05,-1)</f>
        <v>0</v>
      </c>
      <c r="AA153" s="839">
        <f>ROUND(AA151*-0.05,-1)</f>
        <v>0</v>
      </c>
      <c r="AB153" s="839">
        <f t="shared" si="399"/>
        <v>0</v>
      </c>
      <c r="AC153" s="838">
        <f t="shared" si="343"/>
        <v>0</v>
      </c>
    </row>
    <row r="154" spans="1:29">
      <c r="A154" s="879"/>
      <c r="B154" s="880" t="s">
        <v>34</v>
      </c>
      <c r="C154" s="840">
        <f t="shared" si="410"/>
        <v>0</v>
      </c>
      <c r="D154" s="838">
        <f t="shared" si="410"/>
        <v>0</v>
      </c>
      <c r="E154" s="838">
        <f t="shared" si="410"/>
        <v>0</v>
      </c>
      <c r="F154" s="838">
        <f t="shared" si="410"/>
        <v>0</v>
      </c>
      <c r="G154" s="838">
        <f t="shared" si="410"/>
        <v>0</v>
      </c>
      <c r="H154" s="838">
        <f t="shared" si="410"/>
        <v>0</v>
      </c>
      <c r="I154" s="838">
        <f t="shared" si="410"/>
        <v>0</v>
      </c>
      <c r="J154" s="838">
        <f t="shared" si="410"/>
        <v>0</v>
      </c>
      <c r="K154" s="838">
        <f t="shared" si="410"/>
        <v>0</v>
      </c>
      <c r="L154" s="839">
        <f>ROUND(L151*-0.015,-1)</f>
        <v>0</v>
      </c>
      <c r="M154" s="839">
        <f>ROUND(M151*-0.015,-1)</f>
        <v>0</v>
      </c>
      <c r="N154" s="839">
        <f>ROUND(N151*-0.015,-1)</f>
        <v>0</v>
      </c>
      <c r="O154" s="839">
        <f t="shared" si="393"/>
        <v>0</v>
      </c>
      <c r="P154" s="839">
        <f>ROUND(P151*-0.015,-1)</f>
        <v>0</v>
      </c>
      <c r="Q154" s="839">
        <f>ROUND(Q151*-0.015,-1)</f>
        <v>0</v>
      </c>
      <c r="R154" s="839">
        <f>ROUND(R151*-0.015,-1)</f>
        <v>0</v>
      </c>
      <c r="S154" s="839">
        <f t="shared" si="395"/>
        <v>0</v>
      </c>
      <c r="T154" s="838">
        <f t="shared" si="400"/>
        <v>0</v>
      </c>
      <c r="U154" s="839">
        <f>ROUND(U151*-0.015,-1)</f>
        <v>0</v>
      </c>
      <c r="V154" s="839">
        <f>ROUND(V151*-0.015,-1)</f>
        <v>0</v>
      </c>
      <c r="W154" s="839">
        <f>ROUND(W151*-0.015,-1)</f>
        <v>0</v>
      </c>
      <c r="X154" s="839">
        <f t="shared" si="397"/>
        <v>0</v>
      </c>
      <c r="Y154" s="839">
        <f>ROUND(Y151*-0.015,-1)</f>
        <v>0</v>
      </c>
      <c r="Z154" s="839">
        <f>ROUND(Z151*-0.015,-1)</f>
        <v>0</v>
      </c>
      <c r="AA154" s="839">
        <f>ROUND(AA151*-0.015,-1)</f>
        <v>0</v>
      </c>
      <c r="AB154" s="839">
        <f t="shared" si="399"/>
        <v>0</v>
      </c>
      <c r="AC154" s="838">
        <f t="shared" si="343"/>
        <v>0</v>
      </c>
    </row>
    <row r="155" spans="1:29">
      <c r="A155" s="879"/>
      <c r="B155" s="880" t="s">
        <v>595</v>
      </c>
      <c r="C155" s="840">
        <f t="shared" si="410"/>
        <v>0</v>
      </c>
      <c r="D155" s="838">
        <f t="shared" si="410"/>
        <v>0</v>
      </c>
      <c r="E155" s="838">
        <f t="shared" si="410"/>
        <v>0</v>
      </c>
      <c r="F155" s="838">
        <f t="shared" si="410"/>
        <v>0</v>
      </c>
      <c r="G155" s="838">
        <f t="shared" si="410"/>
        <v>0</v>
      </c>
      <c r="H155" s="838">
        <f t="shared" si="410"/>
        <v>0</v>
      </c>
      <c r="I155" s="838">
        <f t="shared" si="410"/>
        <v>0</v>
      </c>
      <c r="J155" s="838">
        <f t="shared" si="410"/>
        <v>0</v>
      </c>
      <c r="K155" s="838">
        <f t="shared" si="410"/>
        <v>0</v>
      </c>
      <c r="L155" s="839">
        <f>ROUND(L151*-0.02,-1)</f>
        <v>0</v>
      </c>
      <c r="M155" s="839">
        <f t="shared" ref="M155:N155" si="411">ROUND(M151*-0.02,-1)</f>
        <v>0</v>
      </c>
      <c r="N155" s="839">
        <f t="shared" si="411"/>
        <v>0</v>
      </c>
      <c r="O155" s="839">
        <f t="shared" si="393"/>
        <v>0</v>
      </c>
      <c r="P155" s="839">
        <f>ROUND(P151*-0.02,-1)</f>
        <v>0</v>
      </c>
      <c r="Q155" s="839">
        <f t="shared" ref="Q155:R155" si="412">ROUND(Q151*-0.02,-1)</f>
        <v>0</v>
      </c>
      <c r="R155" s="839">
        <f t="shared" si="412"/>
        <v>0</v>
      </c>
      <c r="S155" s="839">
        <f t="shared" si="395"/>
        <v>0</v>
      </c>
      <c r="T155" s="838">
        <f t="shared" si="400"/>
        <v>0</v>
      </c>
      <c r="U155" s="839">
        <f>ROUND(U151*-0.02,-1)</f>
        <v>0</v>
      </c>
      <c r="V155" s="839">
        <f t="shared" ref="V155:W155" si="413">ROUND(V151*-0.02,-1)</f>
        <v>0</v>
      </c>
      <c r="W155" s="839">
        <f t="shared" si="413"/>
        <v>0</v>
      </c>
      <c r="X155" s="839">
        <f t="shared" si="397"/>
        <v>0</v>
      </c>
      <c r="Y155" s="839">
        <f>ROUND(Y151*-0.02,-1)</f>
        <v>0</v>
      </c>
      <c r="Z155" s="839">
        <f t="shared" ref="Z155:AA155" si="414">ROUND(Z151*-0.02,-1)</f>
        <v>0</v>
      </c>
      <c r="AA155" s="839">
        <f t="shared" si="414"/>
        <v>0</v>
      </c>
      <c r="AB155" s="839">
        <f t="shared" si="399"/>
        <v>0</v>
      </c>
      <c r="AC155" s="838">
        <f t="shared" si="343"/>
        <v>0</v>
      </c>
    </row>
    <row r="156" spans="1:29">
      <c r="A156" s="879"/>
      <c r="B156" s="880" t="s">
        <v>36</v>
      </c>
      <c r="C156" s="840">
        <f t="shared" si="410"/>
        <v>0</v>
      </c>
      <c r="D156" s="838">
        <f t="shared" si="410"/>
        <v>0</v>
      </c>
      <c r="E156" s="838">
        <f t="shared" si="410"/>
        <v>0</v>
      </c>
      <c r="F156" s="838">
        <f t="shared" si="410"/>
        <v>0</v>
      </c>
      <c r="G156" s="838">
        <f t="shared" si="410"/>
        <v>0</v>
      </c>
      <c r="H156" s="838">
        <f t="shared" si="410"/>
        <v>0</v>
      </c>
      <c r="I156" s="838">
        <f t="shared" si="410"/>
        <v>0</v>
      </c>
      <c r="J156" s="838">
        <f t="shared" si="410"/>
        <v>0</v>
      </c>
      <c r="K156" s="838">
        <f t="shared" si="410"/>
        <v>0</v>
      </c>
      <c r="L156" s="839">
        <f>ROUND(L151*-0.015,-1)</f>
        <v>0</v>
      </c>
      <c r="M156" s="839">
        <f>ROUND(M151*-0.015,-1)</f>
        <v>0</v>
      </c>
      <c r="N156" s="839">
        <f>ROUND(N151*-0.015,-1)</f>
        <v>0</v>
      </c>
      <c r="O156" s="839">
        <f t="shared" si="393"/>
        <v>0</v>
      </c>
      <c r="P156" s="839">
        <f>ROUND(P151*-0.015,-1)</f>
        <v>0</v>
      </c>
      <c r="Q156" s="839">
        <f>ROUND(Q151*-0.015,-1)</f>
        <v>0</v>
      </c>
      <c r="R156" s="839">
        <f>ROUND(R151*-0.015,-1)</f>
        <v>0</v>
      </c>
      <c r="S156" s="839">
        <f t="shared" si="395"/>
        <v>0</v>
      </c>
      <c r="T156" s="838">
        <f t="shared" si="400"/>
        <v>0</v>
      </c>
      <c r="U156" s="839">
        <f>ROUND(U151*-0.015,-1)</f>
        <v>0</v>
      </c>
      <c r="V156" s="839">
        <f>ROUND(V151*-0.015,-1)</f>
        <v>0</v>
      </c>
      <c r="W156" s="839">
        <f>ROUND(W151*-0.015,-1)</f>
        <v>0</v>
      </c>
      <c r="X156" s="839">
        <f t="shared" si="397"/>
        <v>0</v>
      </c>
      <c r="Y156" s="839">
        <f>ROUND(Y151*-0.015,-1)</f>
        <v>0</v>
      </c>
      <c r="Z156" s="839">
        <f>ROUND(Z151*-0.015,-1)</f>
        <v>0</v>
      </c>
      <c r="AA156" s="839">
        <f>ROUND(AA151*-0.015,-1)</f>
        <v>0</v>
      </c>
      <c r="AB156" s="839">
        <f t="shared" si="399"/>
        <v>0</v>
      </c>
      <c r="AC156" s="838">
        <f t="shared" si="343"/>
        <v>0</v>
      </c>
    </row>
    <row r="157" spans="1:29">
      <c r="A157" s="877"/>
      <c r="B157" s="881" t="s">
        <v>285</v>
      </c>
      <c r="C157" s="840">
        <f t="shared" si="410"/>
        <v>0</v>
      </c>
      <c r="D157" s="838">
        <f t="shared" si="410"/>
        <v>0</v>
      </c>
      <c r="E157" s="838">
        <f t="shared" si="410"/>
        <v>0</v>
      </c>
      <c r="F157" s="838">
        <f t="shared" si="410"/>
        <v>0</v>
      </c>
      <c r="G157" s="838">
        <f t="shared" si="410"/>
        <v>0</v>
      </c>
      <c r="H157" s="838">
        <f t="shared" si="410"/>
        <v>0</v>
      </c>
      <c r="I157" s="838">
        <f t="shared" si="410"/>
        <v>0</v>
      </c>
      <c r="J157" s="838">
        <f t="shared" si="410"/>
        <v>0</v>
      </c>
      <c r="K157" s="838">
        <f t="shared" si="410"/>
        <v>0</v>
      </c>
      <c r="L157" s="853">
        <f>L151+L153+L154+L155+L156</f>
        <v>0</v>
      </c>
      <c r="M157" s="853">
        <f>M151+M153+M154+M155+M156</f>
        <v>0</v>
      </c>
      <c r="N157" s="853">
        <f>N151+N153+N154+N155+N156</f>
        <v>0</v>
      </c>
      <c r="O157" s="839">
        <f t="shared" si="393"/>
        <v>0</v>
      </c>
      <c r="P157" s="853">
        <f>P151+P153+P154+P155+P156</f>
        <v>0</v>
      </c>
      <c r="Q157" s="853">
        <f>Q151+Q153+Q154+Q155+Q156</f>
        <v>0</v>
      </c>
      <c r="R157" s="853">
        <f>R151+R153+R154+R155+R156</f>
        <v>0</v>
      </c>
      <c r="S157" s="839">
        <f t="shared" si="395"/>
        <v>0</v>
      </c>
      <c r="T157" s="838">
        <f t="shared" si="400"/>
        <v>0</v>
      </c>
      <c r="U157" s="853">
        <f>U151+U153+U154+U155+U156</f>
        <v>0</v>
      </c>
      <c r="V157" s="853">
        <f>V151+V153+V154+V155+V156</f>
        <v>0</v>
      </c>
      <c r="W157" s="853">
        <f>W151+W153+W154+W155+W156</f>
        <v>0</v>
      </c>
      <c r="X157" s="839">
        <f t="shared" si="397"/>
        <v>0</v>
      </c>
      <c r="Y157" s="853">
        <f>Y151+Y153+Y154+Y155+Y156</f>
        <v>0</v>
      </c>
      <c r="Z157" s="853">
        <f>Z151+Z153+Z154+Z155+Z156</f>
        <v>0</v>
      </c>
      <c r="AA157" s="853">
        <f>AA151+AA153+AA154+AA155+AA156</f>
        <v>0</v>
      </c>
      <c r="AB157" s="839">
        <f t="shared" si="399"/>
        <v>0</v>
      </c>
      <c r="AC157" s="838">
        <f t="shared" si="343"/>
        <v>0</v>
      </c>
    </row>
    <row r="158" spans="1:29">
      <c r="A158" s="882" t="s">
        <v>233</v>
      </c>
      <c r="B158" s="866"/>
      <c r="C158" s="840">
        <f t="shared" si="410"/>
        <v>0</v>
      </c>
      <c r="D158" s="838">
        <f t="shared" si="410"/>
        <v>0</v>
      </c>
      <c r="E158" s="838">
        <f t="shared" si="410"/>
        <v>0</v>
      </c>
      <c r="F158" s="838">
        <f t="shared" si="410"/>
        <v>0</v>
      </c>
      <c r="G158" s="838">
        <f t="shared" si="410"/>
        <v>0</v>
      </c>
      <c r="H158" s="838">
        <f t="shared" si="410"/>
        <v>0</v>
      </c>
      <c r="I158" s="838">
        <f t="shared" si="410"/>
        <v>0</v>
      </c>
      <c r="J158" s="838">
        <f t="shared" si="410"/>
        <v>0</v>
      </c>
      <c r="K158" s="838">
        <f t="shared" si="410"/>
        <v>0</v>
      </c>
      <c r="L158" s="853">
        <f>+L138+L135</f>
        <v>0</v>
      </c>
      <c r="M158" s="853">
        <f>+M138+M135</f>
        <v>0</v>
      </c>
      <c r="N158" s="853">
        <f>+N138+N135</f>
        <v>0</v>
      </c>
      <c r="O158" s="839">
        <f t="shared" si="393"/>
        <v>0</v>
      </c>
      <c r="P158" s="853">
        <f>+P138+P135</f>
        <v>0</v>
      </c>
      <c r="Q158" s="853">
        <f>+Q138+Q135</f>
        <v>0</v>
      </c>
      <c r="R158" s="853">
        <f>+R138+R135</f>
        <v>0</v>
      </c>
      <c r="S158" s="839">
        <f t="shared" si="395"/>
        <v>0</v>
      </c>
      <c r="T158" s="838">
        <f t="shared" si="400"/>
        <v>0</v>
      </c>
      <c r="U158" s="853">
        <f>+U138+U135</f>
        <v>0</v>
      </c>
      <c r="V158" s="853">
        <f>+V138+V135</f>
        <v>0</v>
      </c>
      <c r="W158" s="853">
        <f>+W138+W135</f>
        <v>0</v>
      </c>
      <c r="X158" s="839">
        <f t="shared" si="397"/>
        <v>0</v>
      </c>
      <c r="Y158" s="853">
        <f>+Y138+Y135</f>
        <v>0</v>
      </c>
      <c r="Z158" s="853">
        <f>+Z138+Z135</f>
        <v>0</v>
      </c>
      <c r="AA158" s="853">
        <f>+AA138+AA135</f>
        <v>0</v>
      </c>
      <c r="AB158" s="839">
        <f t="shared" si="399"/>
        <v>0</v>
      </c>
      <c r="AC158" s="838">
        <f t="shared" si="343"/>
        <v>0</v>
      </c>
    </row>
    <row r="159" spans="1:29">
      <c r="A159" s="867" t="s">
        <v>234</v>
      </c>
      <c r="B159" s="866"/>
      <c r="C159" s="840">
        <f t="shared" si="410"/>
        <v>0</v>
      </c>
      <c r="D159" s="838">
        <f t="shared" si="410"/>
        <v>0</v>
      </c>
      <c r="E159" s="838">
        <f t="shared" si="410"/>
        <v>0</v>
      </c>
      <c r="F159" s="838">
        <f t="shared" si="410"/>
        <v>0</v>
      </c>
      <c r="G159" s="838">
        <f t="shared" si="410"/>
        <v>0</v>
      </c>
      <c r="H159" s="838">
        <f t="shared" si="410"/>
        <v>0</v>
      </c>
      <c r="I159" s="838">
        <f t="shared" si="410"/>
        <v>0</v>
      </c>
      <c r="J159" s="838">
        <f t="shared" si="410"/>
        <v>0</v>
      </c>
      <c r="K159" s="838">
        <f t="shared" si="410"/>
        <v>0</v>
      </c>
      <c r="L159" s="853">
        <f t="shared" ref="L159:S159" si="415">+L136+L146+L148+L153+L155</f>
        <v>0</v>
      </c>
      <c r="M159" s="853">
        <f t="shared" si="415"/>
        <v>0</v>
      </c>
      <c r="N159" s="853">
        <f t="shared" si="415"/>
        <v>0</v>
      </c>
      <c r="O159" s="853">
        <f t="shared" si="415"/>
        <v>0</v>
      </c>
      <c r="P159" s="853">
        <f t="shared" si="415"/>
        <v>0</v>
      </c>
      <c r="Q159" s="853">
        <f t="shared" si="415"/>
        <v>0</v>
      </c>
      <c r="R159" s="853">
        <f t="shared" si="415"/>
        <v>0</v>
      </c>
      <c r="S159" s="853">
        <f t="shared" si="415"/>
        <v>0</v>
      </c>
      <c r="T159" s="838">
        <f t="shared" si="400"/>
        <v>0</v>
      </c>
      <c r="U159" s="853">
        <f t="shared" ref="U159:AB159" si="416">+U136+U146+U148+U153+U155</f>
        <v>0</v>
      </c>
      <c r="V159" s="853">
        <f t="shared" si="416"/>
        <v>0</v>
      </c>
      <c r="W159" s="853">
        <f t="shared" si="416"/>
        <v>0</v>
      </c>
      <c r="X159" s="853">
        <f t="shared" si="416"/>
        <v>0</v>
      </c>
      <c r="Y159" s="853">
        <f t="shared" si="416"/>
        <v>0</v>
      </c>
      <c r="Z159" s="853">
        <f t="shared" si="416"/>
        <v>0</v>
      </c>
      <c r="AA159" s="853">
        <f t="shared" si="416"/>
        <v>0</v>
      </c>
      <c r="AB159" s="853">
        <f t="shared" si="416"/>
        <v>0</v>
      </c>
      <c r="AC159" s="838">
        <f t="shared" si="343"/>
        <v>0</v>
      </c>
    </row>
    <row r="160" spans="1:29">
      <c r="A160" s="867" t="s">
        <v>463</v>
      </c>
      <c r="B160" s="866"/>
      <c r="C160" s="840">
        <f t="shared" si="410"/>
        <v>0</v>
      </c>
      <c r="D160" s="838">
        <f t="shared" si="410"/>
        <v>0</v>
      </c>
      <c r="E160" s="838">
        <f t="shared" si="410"/>
        <v>0</v>
      </c>
      <c r="F160" s="838">
        <f t="shared" si="410"/>
        <v>0</v>
      </c>
      <c r="G160" s="838">
        <f t="shared" si="410"/>
        <v>0</v>
      </c>
      <c r="H160" s="838">
        <f t="shared" si="410"/>
        <v>0</v>
      </c>
      <c r="I160" s="838">
        <f t="shared" si="410"/>
        <v>0</v>
      </c>
      <c r="J160" s="838">
        <f t="shared" si="410"/>
        <v>0</v>
      </c>
      <c r="K160" s="838">
        <f t="shared" si="410"/>
        <v>0</v>
      </c>
      <c r="L160" s="853">
        <f>+L137+L149+L150+L147+L154+L156+L157+L142+L139+L143</f>
        <v>0</v>
      </c>
      <c r="M160" s="853">
        <f>+M137+M149+M150+M147+M154+M156+M157+M142+M139+M143</f>
        <v>0</v>
      </c>
      <c r="N160" s="853">
        <f>+N137+N149+N150+N147+N154+N156+N157+N142+N139+N143</f>
        <v>0</v>
      </c>
      <c r="O160" s="839">
        <f t="shared" si="393"/>
        <v>0</v>
      </c>
      <c r="P160" s="853">
        <f>+P137+P149+P150+P147+P154+P156+P157+P142+P139+P143</f>
        <v>0</v>
      </c>
      <c r="Q160" s="853">
        <f>+Q137+Q149+Q150+Q147+Q154+Q156+Q157+Q142+Q139+Q143</f>
        <v>0</v>
      </c>
      <c r="R160" s="853">
        <f>+R137+R149+R150+R147+R154+R156+R157+R142+R139+R143</f>
        <v>0</v>
      </c>
      <c r="S160" s="839">
        <f t="shared" ref="S160" si="417">SUM(P160:R160)</f>
        <v>0</v>
      </c>
      <c r="T160" s="838">
        <f t="shared" si="400"/>
        <v>0</v>
      </c>
      <c r="U160" s="853">
        <f>+U137+U149+U150+U147+U154+U156+U157+U142+U139+U143</f>
        <v>0</v>
      </c>
      <c r="V160" s="853">
        <f>+V137+V149+V150+V147+V154+V156+V157+V142+V139+V143</f>
        <v>0</v>
      </c>
      <c r="W160" s="853">
        <f>+W137+W149+W150+W147+W154+W156+W157+W142+W139+W143</f>
        <v>0</v>
      </c>
      <c r="X160" s="839">
        <f t="shared" ref="X160" si="418">SUM(U160:W160)</f>
        <v>0</v>
      </c>
      <c r="Y160" s="853">
        <f>+Y137+Y149+Y150+Y147+Y154+Y156+Y157+Y142+Y139+Y143</f>
        <v>0</v>
      </c>
      <c r="Z160" s="853">
        <f>+Z137+Z149+Z150+Z147+Z154+Z156+Z157+Z142+Z139+Z143</f>
        <v>0</v>
      </c>
      <c r="AA160" s="853">
        <f>+AA137+AA149+AA150+AA147+AA154+AA156+AA157+AA142+AA139+AA143</f>
        <v>0</v>
      </c>
      <c r="AB160" s="839">
        <f t="shared" ref="AB160" si="419">SUM(Y160:AA160)</f>
        <v>0</v>
      </c>
      <c r="AC160" s="838">
        <f t="shared" si="343"/>
        <v>0</v>
      </c>
    </row>
    <row r="161" spans="1:29">
      <c r="A161" s="843" t="s">
        <v>464</v>
      </c>
      <c r="B161" s="843"/>
      <c r="C161" s="840">
        <f t="shared" si="410"/>
        <v>0</v>
      </c>
      <c r="D161" s="838">
        <f t="shared" si="410"/>
        <v>0</v>
      </c>
      <c r="E161" s="838">
        <f t="shared" si="410"/>
        <v>0</v>
      </c>
      <c r="F161" s="838">
        <f t="shared" si="410"/>
        <v>0</v>
      </c>
      <c r="G161" s="838">
        <f t="shared" si="410"/>
        <v>0</v>
      </c>
      <c r="H161" s="838">
        <f t="shared" si="410"/>
        <v>0</v>
      </c>
      <c r="I161" s="838">
        <f t="shared" si="410"/>
        <v>0</v>
      </c>
      <c r="J161" s="838">
        <f t="shared" si="410"/>
        <v>0</v>
      </c>
      <c r="K161" s="838">
        <f t="shared" si="410"/>
        <v>0</v>
      </c>
      <c r="L161" s="845">
        <f>ROUND(L160*20/100,-1)</f>
        <v>0</v>
      </c>
      <c r="M161" s="845">
        <f>ROUND(M160*20/100,-1)</f>
        <v>0</v>
      </c>
      <c r="N161" s="845">
        <f>ROUND(N160*20/100,-1)</f>
        <v>0</v>
      </c>
      <c r="O161" s="845">
        <f t="shared" ref="O161:T161" si="420">ROUND(O160*20/100,-1)</f>
        <v>0</v>
      </c>
      <c r="P161" s="845">
        <f>ROUND(P160*20/100,-1)</f>
        <v>0</v>
      </c>
      <c r="Q161" s="845">
        <f>ROUND(Q160*20/100,-1)</f>
        <v>0</v>
      </c>
      <c r="R161" s="845">
        <f>ROUND(R160*20/100,-1)</f>
        <v>0</v>
      </c>
      <c r="S161" s="845">
        <f t="shared" ref="S161" si="421">ROUND(S160*20/100,-1)</f>
        <v>0</v>
      </c>
      <c r="T161" s="845">
        <f t="shared" si="420"/>
        <v>0</v>
      </c>
      <c r="U161" s="845">
        <f>ROUND(U160*20/100,-1)</f>
        <v>0</v>
      </c>
      <c r="V161" s="845">
        <f>ROUND(V160*20/100,-1)</f>
        <v>0</v>
      </c>
      <c r="W161" s="845">
        <f>ROUND(W160*20/100,-1)</f>
        <v>0</v>
      </c>
      <c r="X161" s="845">
        <f t="shared" ref="X161" si="422">ROUND(X160*20/100,-1)</f>
        <v>0</v>
      </c>
      <c r="Y161" s="845">
        <f>ROUND(Y160*20/100,-1)</f>
        <v>0</v>
      </c>
      <c r="Z161" s="845">
        <f>ROUND(Z160*20/100,-1)</f>
        <v>0</v>
      </c>
      <c r="AA161" s="845">
        <f>ROUND(AA160*20/100,-1)</f>
        <v>0</v>
      </c>
      <c r="AB161" s="845">
        <f t="shared" ref="AB161:AC161" si="423">ROUND(AB160*20/100,-1)</f>
        <v>0</v>
      </c>
      <c r="AC161" s="845">
        <f t="shared" si="423"/>
        <v>0</v>
      </c>
    </row>
    <row r="162" spans="1:29" ht="19.5" thickBot="1">
      <c r="A162" s="843" t="s">
        <v>465</v>
      </c>
      <c r="B162" s="843"/>
      <c r="C162" s="884">
        <f t="shared" si="410"/>
        <v>0</v>
      </c>
      <c r="D162" s="885">
        <f t="shared" si="410"/>
        <v>0</v>
      </c>
      <c r="E162" s="885">
        <f t="shared" si="410"/>
        <v>0</v>
      </c>
      <c r="F162" s="885">
        <f t="shared" si="410"/>
        <v>0</v>
      </c>
      <c r="G162" s="885">
        <f t="shared" si="410"/>
        <v>0</v>
      </c>
      <c r="H162" s="885">
        <f t="shared" si="410"/>
        <v>0</v>
      </c>
      <c r="I162" s="885">
        <f t="shared" si="410"/>
        <v>0</v>
      </c>
      <c r="J162" s="885">
        <f t="shared" si="410"/>
        <v>0</v>
      </c>
      <c r="K162" s="885">
        <f t="shared" si="410"/>
        <v>0</v>
      </c>
      <c r="L162" s="883">
        <f>L160-L161</f>
        <v>0</v>
      </c>
      <c r="M162" s="883">
        <f>M160-M161</f>
        <v>0</v>
      </c>
      <c r="N162" s="883">
        <f>N160-N161</f>
        <v>0</v>
      </c>
      <c r="O162" s="839">
        <f>SUM(L162:N162)</f>
        <v>0</v>
      </c>
      <c r="P162" s="883">
        <f>P160-P161</f>
        <v>0</v>
      </c>
      <c r="Q162" s="883">
        <f>Q160-Q161</f>
        <v>0</v>
      </c>
      <c r="R162" s="883">
        <f>R160-R161</f>
        <v>0</v>
      </c>
      <c r="S162" s="839">
        <f>SUM(P162:R162)</f>
        <v>0</v>
      </c>
      <c r="T162" s="838">
        <f t="shared" si="400"/>
        <v>0</v>
      </c>
      <c r="U162" s="883">
        <f>U160-U161</f>
        <v>0</v>
      </c>
      <c r="V162" s="883">
        <f>V160-V161</f>
        <v>0</v>
      </c>
      <c r="W162" s="883">
        <f>W160-W161</f>
        <v>0</v>
      </c>
      <c r="X162" s="839">
        <f>SUM(U162:W162)</f>
        <v>0</v>
      </c>
      <c r="Y162" s="883">
        <f>Y160-Y161</f>
        <v>0</v>
      </c>
      <c r="Z162" s="883">
        <f>Z160-Z161</f>
        <v>0</v>
      </c>
      <c r="AA162" s="883">
        <f>AA160-AA161</f>
        <v>0</v>
      </c>
      <c r="AB162" s="839">
        <f>SUM(Y162:AA162)</f>
        <v>0</v>
      </c>
      <c r="AC162" s="838">
        <f t="shared" ref="AC162" si="424">+AB162-X162</f>
        <v>0</v>
      </c>
    </row>
    <row r="241" ht="28.5" customHeight="1"/>
  </sheetData>
  <mergeCells count="12">
    <mergeCell ref="C5:F5"/>
    <mergeCell ref="G5:J5"/>
    <mergeCell ref="K5:K6"/>
    <mergeCell ref="L4:T4"/>
    <mergeCell ref="U4:AC4"/>
    <mergeCell ref="C4:K4"/>
    <mergeCell ref="L5:O5"/>
    <mergeCell ref="P5:S5"/>
    <mergeCell ref="T5:T6"/>
    <mergeCell ref="U5:X5"/>
    <mergeCell ref="Y5:AB5"/>
    <mergeCell ref="AC5:AC6"/>
  </mergeCells>
  <pageMargins left="0.23622047244094491" right="0.15748031496062992" top="0.51181102362204722" bottom="0.39370078740157483" header="0.31496062992125984" footer="0.31496062992125984"/>
  <pageSetup paperSize="9" scale="4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810F3-F65F-4358-BE8D-4965F13AD4A0}">
  <sheetPr>
    <tabColor rgb="FFFF0000"/>
    <pageSetUpPr fitToPage="1"/>
  </sheetPr>
  <dimension ref="A1:NA187"/>
  <sheetViews>
    <sheetView showGridLines="0" zoomScale="80" zoomScaleNormal="80" zoomScaleSheetLayoutView="70" workbookViewId="0">
      <pane xSplit="2" ySplit="8" topLeftCell="C148" activePane="bottomRight" state="frozen"/>
      <selection pane="topRight" activeCell="C1" sqref="C1"/>
      <selection pane="bottomLeft" activeCell="A9" sqref="A9"/>
      <selection pane="bottomRight" activeCell="G162" sqref="G162"/>
    </sheetView>
  </sheetViews>
  <sheetFormatPr defaultRowHeight="23.25"/>
  <cols>
    <col min="1" max="1" width="7.28515625" style="33" customWidth="1"/>
    <col min="2" max="2" width="52.42578125" style="33" customWidth="1"/>
    <col min="3" max="13" width="19.7109375" style="57" customWidth="1"/>
    <col min="14" max="14" width="17.28515625" style="683" customWidth="1"/>
    <col min="15" max="15" width="15" style="33" customWidth="1"/>
    <col min="16" max="16" width="14.28515625" style="33" customWidth="1"/>
    <col min="17" max="260" width="9.140625" style="33"/>
    <col min="261" max="261" width="7.7109375" style="33" customWidth="1"/>
    <col min="262" max="262" width="52.5703125" style="33" customWidth="1"/>
    <col min="263" max="263" width="17.140625" style="33" bestFit="1" customWidth="1"/>
    <col min="264" max="264" width="15.5703125" style="33" customWidth="1"/>
    <col min="265" max="265" width="12.28515625" style="33" bestFit="1" customWidth="1"/>
    <col min="266" max="266" width="9.85546875" style="33" customWidth="1"/>
    <col min="267" max="268" width="10.140625" style="33" customWidth="1"/>
    <col min="269" max="269" width="17.28515625" style="33" customWidth="1"/>
    <col min="270" max="270" width="10.7109375" style="33" bestFit="1" customWidth="1"/>
    <col min="271" max="516" width="9.140625" style="33"/>
    <col min="517" max="517" width="7.7109375" style="33" customWidth="1"/>
    <col min="518" max="518" width="52.5703125" style="33" customWidth="1"/>
    <col min="519" max="519" width="17.140625" style="33" bestFit="1" customWidth="1"/>
    <col min="520" max="520" width="15.5703125" style="33" customWidth="1"/>
    <col min="521" max="521" width="12.28515625" style="33" bestFit="1" customWidth="1"/>
    <col min="522" max="522" width="9.85546875" style="33" customWidth="1"/>
    <col min="523" max="524" width="10.140625" style="33" customWidth="1"/>
    <col min="525" max="525" width="17.28515625" style="33" customWidth="1"/>
    <col min="526" max="526" width="10.7109375" style="33" bestFit="1" customWidth="1"/>
    <col min="527" max="772" width="9.140625" style="33"/>
    <col min="773" max="773" width="7.7109375" style="33" customWidth="1"/>
    <col min="774" max="774" width="52.5703125" style="33" customWidth="1"/>
    <col min="775" max="775" width="17.140625" style="33" bestFit="1" customWidth="1"/>
    <col min="776" max="776" width="15.5703125" style="33" customWidth="1"/>
    <col min="777" max="777" width="12.28515625" style="33" bestFit="1" customWidth="1"/>
    <col min="778" max="778" width="9.85546875" style="33" customWidth="1"/>
    <col min="779" max="780" width="10.140625" style="33" customWidth="1"/>
    <col min="781" max="781" width="17.28515625" style="33" customWidth="1"/>
    <col min="782" max="782" width="10.7109375" style="33" bestFit="1" customWidth="1"/>
    <col min="783" max="1028" width="9.140625" style="33"/>
    <col min="1029" max="1029" width="7.7109375" style="33" customWidth="1"/>
    <col min="1030" max="1030" width="52.5703125" style="33" customWidth="1"/>
    <col min="1031" max="1031" width="17.140625" style="33" bestFit="1" customWidth="1"/>
    <col min="1032" max="1032" width="15.5703125" style="33" customWidth="1"/>
    <col min="1033" max="1033" width="12.28515625" style="33" bestFit="1" customWidth="1"/>
    <col min="1034" max="1034" width="9.85546875" style="33" customWidth="1"/>
    <col min="1035" max="1036" width="10.140625" style="33" customWidth="1"/>
    <col min="1037" max="1037" width="17.28515625" style="33" customWidth="1"/>
    <col min="1038" max="1038" width="10.7109375" style="33" bestFit="1" customWidth="1"/>
    <col min="1039" max="1284" width="9.140625" style="33"/>
    <col min="1285" max="1285" width="7.7109375" style="33" customWidth="1"/>
    <col min="1286" max="1286" width="52.5703125" style="33" customWidth="1"/>
    <col min="1287" max="1287" width="17.140625" style="33" bestFit="1" customWidth="1"/>
    <col min="1288" max="1288" width="15.5703125" style="33" customWidth="1"/>
    <col min="1289" max="1289" width="12.28515625" style="33" bestFit="1" customWidth="1"/>
    <col min="1290" max="1290" width="9.85546875" style="33" customWidth="1"/>
    <col min="1291" max="1292" width="10.140625" style="33" customWidth="1"/>
    <col min="1293" max="1293" width="17.28515625" style="33" customWidth="1"/>
    <col min="1294" max="1294" width="10.7109375" style="33" bestFit="1" customWidth="1"/>
    <col min="1295" max="1540" width="9.140625" style="33"/>
    <col min="1541" max="1541" width="7.7109375" style="33" customWidth="1"/>
    <col min="1542" max="1542" width="52.5703125" style="33" customWidth="1"/>
    <col min="1543" max="1543" width="17.140625" style="33" bestFit="1" customWidth="1"/>
    <col min="1544" max="1544" width="15.5703125" style="33" customWidth="1"/>
    <col min="1545" max="1545" width="12.28515625" style="33" bestFit="1" customWidth="1"/>
    <col min="1546" max="1546" width="9.85546875" style="33" customWidth="1"/>
    <col min="1547" max="1548" width="10.140625" style="33" customWidth="1"/>
    <col min="1549" max="1549" width="17.28515625" style="33" customWidth="1"/>
    <col min="1550" max="1550" width="10.7109375" style="33" bestFit="1" customWidth="1"/>
    <col min="1551" max="1796" width="9.140625" style="33"/>
    <col min="1797" max="1797" width="7.7109375" style="33" customWidth="1"/>
    <col min="1798" max="1798" width="52.5703125" style="33" customWidth="1"/>
    <col min="1799" max="1799" width="17.140625" style="33" bestFit="1" customWidth="1"/>
    <col min="1800" max="1800" width="15.5703125" style="33" customWidth="1"/>
    <col min="1801" max="1801" width="12.28515625" style="33" bestFit="1" customWidth="1"/>
    <col min="1802" max="1802" width="9.85546875" style="33" customWidth="1"/>
    <col min="1803" max="1804" width="10.140625" style="33" customWidth="1"/>
    <col min="1805" max="1805" width="17.28515625" style="33" customWidth="1"/>
    <col min="1806" max="1806" width="10.7109375" style="33" bestFit="1" customWidth="1"/>
    <col min="1807" max="2052" width="9.140625" style="33"/>
    <col min="2053" max="2053" width="7.7109375" style="33" customWidth="1"/>
    <col min="2054" max="2054" width="52.5703125" style="33" customWidth="1"/>
    <col min="2055" max="2055" width="17.140625" style="33" bestFit="1" customWidth="1"/>
    <col min="2056" max="2056" width="15.5703125" style="33" customWidth="1"/>
    <col min="2057" max="2057" width="12.28515625" style="33" bestFit="1" customWidth="1"/>
    <col min="2058" max="2058" width="9.85546875" style="33" customWidth="1"/>
    <col min="2059" max="2060" width="10.140625" style="33" customWidth="1"/>
    <col min="2061" max="2061" width="17.28515625" style="33" customWidth="1"/>
    <col min="2062" max="2062" width="10.7109375" style="33" bestFit="1" customWidth="1"/>
    <col min="2063" max="2308" width="9.140625" style="33"/>
    <col min="2309" max="2309" width="7.7109375" style="33" customWidth="1"/>
    <col min="2310" max="2310" width="52.5703125" style="33" customWidth="1"/>
    <col min="2311" max="2311" width="17.140625" style="33" bestFit="1" customWidth="1"/>
    <col min="2312" max="2312" width="15.5703125" style="33" customWidth="1"/>
    <col min="2313" max="2313" width="12.28515625" style="33" bestFit="1" customWidth="1"/>
    <col min="2314" max="2314" width="9.85546875" style="33" customWidth="1"/>
    <col min="2315" max="2316" width="10.140625" style="33" customWidth="1"/>
    <col min="2317" max="2317" width="17.28515625" style="33" customWidth="1"/>
    <col min="2318" max="2318" width="10.7109375" style="33" bestFit="1" customWidth="1"/>
    <col min="2319" max="2564" width="9.140625" style="33"/>
    <col min="2565" max="2565" width="7.7109375" style="33" customWidth="1"/>
    <col min="2566" max="2566" width="52.5703125" style="33" customWidth="1"/>
    <col min="2567" max="2567" width="17.140625" style="33" bestFit="1" customWidth="1"/>
    <col min="2568" max="2568" width="15.5703125" style="33" customWidth="1"/>
    <col min="2569" max="2569" width="12.28515625" style="33" bestFit="1" customWidth="1"/>
    <col min="2570" max="2570" width="9.85546875" style="33" customWidth="1"/>
    <col min="2571" max="2572" width="10.140625" style="33" customWidth="1"/>
    <col min="2573" max="2573" width="17.28515625" style="33" customWidth="1"/>
    <col min="2574" max="2574" width="10.7109375" style="33" bestFit="1" customWidth="1"/>
    <col min="2575" max="2820" width="9.140625" style="33"/>
    <col min="2821" max="2821" width="7.7109375" style="33" customWidth="1"/>
    <col min="2822" max="2822" width="52.5703125" style="33" customWidth="1"/>
    <col min="2823" max="2823" width="17.140625" style="33" bestFit="1" customWidth="1"/>
    <col min="2824" max="2824" width="15.5703125" style="33" customWidth="1"/>
    <col min="2825" max="2825" width="12.28515625" style="33" bestFit="1" customWidth="1"/>
    <col min="2826" max="2826" width="9.85546875" style="33" customWidth="1"/>
    <col min="2827" max="2828" width="10.140625" style="33" customWidth="1"/>
    <col min="2829" max="2829" width="17.28515625" style="33" customWidth="1"/>
    <col min="2830" max="2830" width="10.7109375" style="33" bestFit="1" customWidth="1"/>
    <col min="2831" max="3076" width="9.140625" style="33"/>
    <col min="3077" max="3077" width="7.7109375" style="33" customWidth="1"/>
    <col min="3078" max="3078" width="52.5703125" style="33" customWidth="1"/>
    <col min="3079" max="3079" width="17.140625" style="33" bestFit="1" customWidth="1"/>
    <col min="3080" max="3080" width="15.5703125" style="33" customWidth="1"/>
    <col min="3081" max="3081" width="12.28515625" style="33" bestFit="1" customWidth="1"/>
    <col min="3082" max="3082" width="9.85546875" style="33" customWidth="1"/>
    <col min="3083" max="3084" width="10.140625" style="33" customWidth="1"/>
    <col min="3085" max="3085" width="17.28515625" style="33" customWidth="1"/>
    <col min="3086" max="3086" width="10.7109375" style="33" bestFit="1" customWidth="1"/>
    <col min="3087" max="3332" width="9.140625" style="33"/>
    <col min="3333" max="3333" width="7.7109375" style="33" customWidth="1"/>
    <col min="3334" max="3334" width="52.5703125" style="33" customWidth="1"/>
    <col min="3335" max="3335" width="17.140625" style="33" bestFit="1" customWidth="1"/>
    <col min="3336" max="3336" width="15.5703125" style="33" customWidth="1"/>
    <col min="3337" max="3337" width="12.28515625" style="33" bestFit="1" customWidth="1"/>
    <col min="3338" max="3338" width="9.85546875" style="33" customWidth="1"/>
    <col min="3339" max="3340" width="10.140625" style="33" customWidth="1"/>
    <col min="3341" max="3341" width="17.28515625" style="33" customWidth="1"/>
    <col min="3342" max="3342" width="10.7109375" style="33" bestFit="1" customWidth="1"/>
    <col min="3343" max="3588" width="9.140625" style="33"/>
    <col min="3589" max="3589" width="7.7109375" style="33" customWidth="1"/>
    <col min="3590" max="3590" width="52.5703125" style="33" customWidth="1"/>
    <col min="3591" max="3591" width="17.140625" style="33" bestFit="1" customWidth="1"/>
    <col min="3592" max="3592" width="15.5703125" style="33" customWidth="1"/>
    <col min="3593" max="3593" width="12.28515625" style="33" bestFit="1" customWidth="1"/>
    <col min="3594" max="3594" width="9.85546875" style="33" customWidth="1"/>
    <col min="3595" max="3596" width="10.140625" style="33" customWidth="1"/>
    <col min="3597" max="3597" width="17.28515625" style="33" customWidth="1"/>
    <col min="3598" max="3598" width="10.7109375" style="33" bestFit="1" customWidth="1"/>
    <col min="3599" max="3844" width="9.140625" style="33"/>
    <col min="3845" max="3845" width="7.7109375" style="33" customWidth="1"/>
    <col min="3846" max="3846" width="52.5703125" style="33" customWidth="1"/>
    <col min="3847" max="3847" width="17.140625" style="33" bestFit="1" customWidth="1"/>
    <col min="3848" max="3848" width="15.5703125" style="33" customWidth="1"/>
    <col min="3849" max="3849" width="12.28515625" style="33" bestFit="1" customWidth="1"/>
    <col min="3850" max="3850" width="9.85546875" style="33" customWidth="1"/>
    <col min="3851" max="3852" width="10.140625" style="33" customWidth="1"/>
    <col min="3853" max="3853" width="17.28515625" style="33" customWidth="1"/>
    <col min="3854" max="3854" width="10.7109375" style="33" bestFit="1" customWidth="1"/>
    <col min="3855" max="4100" width="9.140625" style="33"/>
    <col min="4101" max="4101" width="7.7109375" style="33" customWidth="1"/>
    <col min="4102" max="4102" width="52.5703125" style="33" customWidth="1"/>
    <col min="4103" max="4103" width="17.140625" style="33" bestFit="1" customWidth="1"/>
    <col min="4104" max="4104" width="15.5703125" style="33" customWidth="1"/>
    <col min="4105" max="4105" width="12.28515625" style="33" bestFit="1" customWidth="1"/>
    <col min="4106" max="4106" width="9.85546875" style="33" customWidth="1"/>
    <col min="4107" max="4108" width="10.140625" style="33" customWidth="1"/>
    <col min="4109" max="4109" width="17.28515625" style="33" customWidth="1"/>
    <col min="4110" max="4110" width="10.7109375" style="33" bestFit="1" customWidth="1"/>
    <col min="4111" max="4356" width="9.140625" style="33"/>
    <col min="4357" max="4357" width="7.7109375" style="33" customWidth="1"/>
    <col min="4358" max="4358" width="52.5703125" style="33" customWidth="1"/>
    <col min="4359" max="4359" width="17.140625" style="33" bestFit="1" customWidth="1"/>
    <col min="4360" max="4360" width="15.5703125" style="33" customWidth="1"/>
    <col min="4361" max="4361" width="12.28515625" style="33" bestFit="1" customWidth="1"/>
    <col min="4362" max="4362" width="9.85546875" style="33" customWidth="1"/>
    <col min="4363" max="4364" width="10.140625" style="33" customWidth="1"/>
    <col min="4365" max="4365" width="17.28515625" style="33" customWidth="1"/>
    <col min="4366" max="4366" width="10.7109375" style="33" bestFit="1" customWidth="1"/>
    <col min="4367" max="4612" width="9.140625" style="33"/>
    <col min="4613" max="4613" width="7.7109375" style="33" customWidth="1"/>
    <col min="4614" max="4614" width="52.5703125" style="33" customWidth="1"/>
    <col min="4615" max="4615" width="17.140625" style="33" bestFit="1" customWidth="1"/>
    <col min="4616" max="4616" width="15.5703125" style="33" customWidth="1"/>
    <col min="4617" max="4617" width="12.28515625" style="33" bestFit="1" customWidth="1"/>
    <col min="4618" max="4618" width="9.85546875" style="33" customWidth="1"/>
    <col min="4619" max="4620" width="10.140625" style="33" customWidth="1"/>
    <col min="4621" max="4621" width="17.28515625" style="33" customWidth="1"/>
    <col min="4622" max="4622" width="10.7109375" style="33" bestFit="1" customWidth="1"/>
    <col min="4623" max="4868" width="9.140625" style="33"/>
    <col min="4869" max="4869" width="7.7109375" style="33" customWidth="1"/>
    <col min="4870" max="4870" width="52.5703125" style="33" customWidth="1"/>
    <col min="4871" max="4871" width="17.140625" style="33" bestFit="1" customWidth="1"/>
    <col min="4872" max="4872" width="15.5703125" style="33" customWidth="1"/>
    <col min="4873" max="4873" width="12.28515625" style="33" bestFit="1" customWidth="1"/>
    <col min="4874" max="4874" width="9.85546875" style="33" customWidth="1"/>
    <col min="4875" max="4876" width="10.140625" style="33" customWidth="1"/>
    <col min="4877" max="4877" width="17.28515625" style="33" customWidth="1"/>
    <col min="4878" max="4878" width="10.7109375" style="33" bestFit="1" customWidth="1"/>
    <col min="4879" max="5124" width="9.140625" style="33"/>
    <col min="5125" max="5125" width="7.7109375" style="33" customWidth="1"/>
    <col min="5126" max="5126" width="52.5703125" style="33" customWidth="1"/>
    <col min="5127" max="5127" width="17.140625" style="33" bestFit="1" customWidth="1"/>
    <col min="5128" max="5128" width="15.5703125" style="33" customWidth="1"/>
    <col min="5129" max="5129" width="12.28515625" style="33" bestFit="1" customWidth="1"/>
    <col min="5130" max="5130" width="9.85546875" style="33" customWidth="1"/>
    <col min="5131" max="5132" width="10.140625" style="33" customWidth="1"/>
    <col min="5133" max="5133" width="17.28515625" style="33" customWidth="1"/>
    <col min="5134" max="5134" width="10.7109375" style="33" bestFit="1" customWidth="1"/>
    <col min="5135" max="5380" width="9.140625" style="33"/>
    <col min="5381" max="5381" width="7.7109375" style="33" customWidth="1"/>
    <col min="5382" max="5382" width="52.5703125" style="33" customWidth="1"/>
    <col min="5383" max="5383" width="17.140625" style="33" bestFit="1" customWidth="1"/>
    <col min="5384" max="5384" width="15.5703125" style="33" customWidth="1"/>
    <col min="5385" max="5385" width="12.28515625" style="33" bestFit="1" customWidth="1"/>
    <col min="5386" max="5386" width="9.85546875" style="33" customWidth="1"/>
    <col min="5387" max="5388" width="10.140625" style="33" customWidth="1"/>
    <col min="5389" max="5389" width="17.28515625" style="33" customWidth="1"/>
    <col min="5390" max="5390" width="10.7109375" style="33" bestFit="1" customWidth="1"/>
    <col min="5391" max="5636" width="9.140625" style="33"/>
    <col min="5637" max="5637" width="7.7109375" style="33" customWidth="1"/>
    <col min="5638" max="5638" width="52.5703125" style="33" customWidth="1"/>
    <col min="5639" max="5639" width="17.140625" style="33" bestFit="1" customWidth="1"/>
    <col min="5640" max="5640" width="15.5703125" style="33" customWidth="1"/>
    <col min="5641" max="5641" width="12.28515625" style="33" bestFit="1" customWidth="1"/>
    <col min="5642" max="5642" width="9.85546875" style="33" customWidth="1"/>
    <col min="5643" max="5644" width="10.140625" style="33" customWidth="1"/>
    <col min="5645" max="5645" width="17.28515625" style="33" customWidth="1"/>
    <col min="5646" max="5646" width="10.7109375" style="33" bestFit="1" customWidth="1"/>
    <col min="5647" max="5892" width="9.140625" style="33"/>
    <col min="5893" max="5893" width="7.7109375" style="33" customWidth="1"/>
    <col min="5894" max="5894" width="52.5703125" style="33" customWidth="1"/>
    <col min="5895" max="5895" width="17.140625" style="33" bestFit="1" customWidth="1"/>
    <col min="5896" max="5896" width="15.5703125" style="33" customWidth="1"/>
    <col min="5897" max="5897" width="12.28515625" style="33" bestFit="1" customWidth="1"/>
    <col min="5898" max="5898" width="9.85546875" style="33" customWidth="1"/>
    <col min="5899" max="5900" width="10.140625" style="33" customWidth="1"/>
    <col min="5901" max="5901" width="17.28515625" style="33" customWidth="1"/>
    <col min="5902" max="5902" width="10.7109375" style="33" bestFit="1" customWidth="1"/>
    <col min="5903" max="6148" width="9.140625" style="33"/>
    <col min="6149" max="6149" width="7.7109375" style="33" customWidth="1"/>
    <col min="6150" max="6150" width="52.5703125" style="33" customWidth="1"/>
    <col min="6151" max="6151" width="17.140625" style="33" bestFit="1" customWidth="1"/>
    <col min="6152" max="6152" width="15.5703125" style="33" customWidth="1"/>
    <col min="6153" max="6153" width="12.28515625" style="33" bestFit="1" customWidth="1"/>
    <col min="6154" max="6154" width="9.85546875" style="33" customWidth="1"/>
    <col min="6155" max="6156" width="10.140625" style="33" customWidth="1"/>
    <col min="6157" max="6157" width="17.28515625" style="33" customWidth="1"/>
    <col min="6158" max="6158" width="10.7109375" style="33" bestFit="1" customWidth="1"/>
    <col min="6159" max="6404" width="9.140625" style="33"/>
    <col min="6405" max="6405" width="7.7109375" style="33" customWidth="1"/>
    <col min="6406" max="6406" width="52.5703125" style="33" customWidth="1"/>
    <col min="6407" max="6407" width="17.140625" style="33" bestFit="1" customWidth="1"/>
    <col min="6408" max="6408" width="15.5703125" style="33" customWidth="1"/>
    <col min="6409" max="6409" width="12.28515625" style="33" bestFit="1" customWidth="1"/>
    <col min="6410" max="6410" width="9.85546875" style="33" customWidth="1"/>
    <col min="6411" max="6412" width="10.140625" style="33" customWidth="1"/>
    <col min="6413" max="6413" width="17.28515625" style="33" customWidth="1"/>
    <col min="6414" max="6414" width="10.7109375" style="33" bestFit="1" customWidth="1"/>
    <col min="6415" max="6660" width="9.140625" style="33"/>
    <col min="6661" max="6661" width="7.7109375" style="33" customWidth="1"/>
    <col min="6662" max="6662" width="52.5703125" style="33" customWidth="1"/>
    <col min="6663" max="6663" width="17.140625" style="33" bestFit="1" customWidth="1"/>
    <col min="6664" max="6664" width="15.5703125" style="33" customWidth="1"/>
    <col min="6665" max="6665" width="12.28515625" style="33" bestFit="1" customWidth="1"/>
    <col min="6666" max="6666" width="9.85546875" style="33" customWidth="1"/>
    <col min="6667" max="6668" width="10.140625" style="33" customWidth="1"/>
    <col min="6669" max="6669" width="17.28515625" style="33" customWidth="1"/>
    <col min="6670" max="6670" width="10.7109375" style="33" bestFit="1" customWidth="1"/>
    <col min="6671" max="6916" width="9.140625" style="33"/>
    <col min="6917" max="6917" width="7.7109375" style="33" customWidth="1"/>
    <col min="6918" max="6918" width="52.5703125" style="33" customWidth="1"/>
    <col min="6919" max="6919" width="17.140625" style="33" bestFit="1" customWidth="1"/>
    <col min="6920" max="6920" width="15.5703125" style="33" customWidth="1"/>
    <col min="6921" max="6921" width="12.28515625" style="33" bestFit="1" customWidth="1"/>
    <col min="6922" max="6922" width="9.85546875" style="33" customWidth="1"/>
    <col min="6923" max="6924" width="10.140625" style="33" customWidth="1"/>
    <col min="6925" max="6925" width="17.28515625" style="33" customWidth="1"/>
    <col min="6926" max="6926" width="10.7109375" style="33" bestFit="1" customWidth="1"/>
    <col min="6927" max="7172" width="9.140625" style="33"/>
    <col min="7173" max="7173" width="7.7109375" style="33" customWidth="1"/>
    <col min="7174" max="7174" width="52.5703125" style="33" customWidth="1"/>
    <col min="7175" max="7175" width="17.140625" style="33" bestFit="1" customWidth="1"/>
    <col min="7176" max="7176" width="15.5703125" style="33" customWidth="1"/>
    <col min="7177" max="7177" width="12.28515625" style="33" bestFit="1" customWidth="1"/>
    <col min="7178" max="7178" width="9.85546875" style="33" customWidth="1"/>
    <col min="7179" max="7180" width="10.140625" style="33" customWidth="1"/>
    <col min="7181" max="7181" width="17.28515625" style="33" customWidth="1"/>
    <col min="7182" max="7182" width="10.7109375" style="33" bestFit="1" customWidth="1"/>
    <col min="7183" max="7428" width="9.140625" style="33"/>
    <col min="7429" max="7429" width="7.7109375" style="33" customWidth="1"/>
    <col min="7430" max="7430" width="52.5703125" style="33" customWidth="1"/>
    <col min="7431" max="7431" width="17.140625" style="33" bestFit="1" customWidth="1"/>
    <col min="7432" max="7432" width="15.5703125" style="33" customWidth="1"/>
    <col min="7433" max="7433" width="12.28515625" style="33" bestFit="1" customWidth="1"/>
    <col min="7434" max="7434" width="9.85546875" style="33" customWidth="1"/>
    <col min="7435" max="7436" width="10.140625" style="33" customWidth="1"/>
    <col min="7437" max="7437" width="17.28515625" style="33" customWidth="1"/>
    <col min="7438" max="7438" width="10.7109375" style="33" bestFit="1" customWidth="1"/>
    <col min="7439" max="7684" width="9.140625" style="33"/>
    <col min="7685" max="7685" width="7.7109375" style="33" customWidth="1"/>
    <col min="7686" max="7686" width="52.5703125" style="33" customWidth="1"/>
    <col min="7687" max="7687" width="17.140625" style="33" bestFit="1" customWidth="1"/>
    <col min="7688" max="7688" width="15.5703125" style="33" customWidth="1"/>
    <col min="7689" max="7689" width="12.28515625" style="33" bestFit="1" customWidth="1"/>
    <col min="7690" max="7690" width="9.85546875" style="33" customWidth="1"/>
    <col min="7691" max="7692" width="10.140625" style="33" customWidth="1"/>
    <col min="7693" max="7693" width="17.28515625" style="33" customWidth="1"/>
    <col min="7694" max="7694" width="10.7109375" style="33" bestFit="1" customWidth="1"/>
    <col min="7695" max="7940" width="9.140625" style="33"/>
    <col min="7941" max="7941" width="7.7109375" style="33" customWidth="1"/>
    <col min="7942" max="7942" width="52.5703125" style="33" customWidth="1"/>
    <col min="7943" max="7943" width="17.140625" style="33" bestFit="1" customWidth="1"/>
    <col min="7944" max="7944" width="15.5703125" style="33" customWidth="1"/>
    <col min="7945" max="7945" width="12.28515625" style="33" bestFit="1" customWidth="1"/>
    <col min="7946" max="7946" width="9.85546875" style="33" customWidth="1"/>
    <col min="7947" max="7948" width="10.140625" style="33" customWidth="1"/>
    <col min="7949" max="7949" width="17.28515625" style="33" customWidth="1"/>
    <col min="7950" max="7950" width="10.7109375" style="33" bestFit="1" customWidth="1"/>
    <col min="7951" max="8196" width="9.140625" style="33"/>
    <col min="8197" max="8197" width="7.7109375" style="33" customWidth="1"/>
    <col min="8198" max="8198" width="52.5703125" style="33" customWidth="1"/>
    <col min="8199" max="8199" width="17.140625" style="33" bestFit="1" customWidth="1"/>
    <col min="8200" max="8200" width="15.5703125" style="33" customWidth="1"/>
    <col min="8201" max="8201" width="12.28515625" style="33" bestFit="1" customWidth="1"/>
    <col min="8202" max="8202" width="9.85546875" style="33" customWidth="1"/>
    <col min="8203" max="8204" width="10.140625" style="33" customWidth="1"/>
    <col min="8205" max="8205" width="17.28515625" style="33" customWidth="1"/>
    <col min="8206" max="8206" width="10.7109375" style="33" bestFit="1" customWidth="1"/>
    <col min="8207" max="8452" width="9.140625" style="33"/>
    <col min="8453" max="8453" width="7.7109375" style="33" customWidth="1"/>
    <col min="8454" max="8454" width="52.5703125" style="33" customWidth="1"/>
    <col min="8455" max="8455" width="17.140625" style="33" bestFit="1" customWidth="1"/>
    <col min="8456" max="8456" width="15.5703125" style="33" customWidth="1"/>
    <col min="8457" max="8457" width="12.28515625" style="33" bestFit="1" customWidth="1"/>
    <col min="8458" max="8458" width="9.85546875" style="33" customWidth="1"/>
    <col min="8459" max="8460" width="10.140625" style="33" customWidth="1"/>
    <col min="8461" max="8461" width="17.28515625" style="33" customWidth="1"/>
    <col min="8462" max="8462" width="10.7109375" style="33" bestFit="1" customWidth="1"/>
    <col min="8463" max="8708" width="9.140625" style="33"/>
    <col min="8709" max="8709" width="7.7109375" style="33" customWidth="1"/>
    <col min="8710" max="8710" width="52.5703125" style="33" customWidth="1"/>
    <col min="8711" max="8711" width="17.140625" style="33" bestFit="1" customWidth="1"/>
    <col min="8712" max="8712" width="15.5703125" style="33" customWidth="1"/>
    <col min="8713" max="8713" width="12.28515625" style="33" bestFit="1" customWidth="1"/>
    <col min="8714" max="8714" width="9.85546875" style="33" customWidth="1"/>
    <col min="8715" max="8716" width="10.140625" style="33" customWidth="1"/>
    <col min="8717" max="8717" width="17.28515625" style="33" customWidth="1"/>
    <col min="8718" max="8718" width="10.7109375" style="33" bestFit="1" customWidth="1"/>
    <col min="8719" max="8964" width="9.140625" style="33"/>
    <col min="8965" max="8965" width="7.7109375" style="33" customWidth="1"/>
    <col min="8966" max="8966" width="52.5703125" style="33" customWidth="1"/>
    <col min="8967" max="8967" width="17.140625" style="33" bestFit="1" customWidth="1"/>
    <col min="8968" max="8968" width="15.5703125" style="33" customWidth="1"/>
    <col min="8969" max="8969" width="12.28515625" style="33" bestFit="1" customWidth="1"/>
    <col min="8970" max="8970" width="9.85546875" style="33" customWidth="1"/>
    <col min="8971" max="8972" width="10.140625" style="33" customWidth="1"/>
    <col min="8973" max="8973" width="17.28515625" style="33" customWidth="1"/>
    <col min="8974" max="8974" width="10.7109375" style="33" bestFit="1" customWidth="1"/>
    <col min="8975" max="9220" width="9.140625" style="33"/>
    <col min="9221" max="9221" width="7.7109375" style="33" customWidth="1"/>
    <col min="9222" max="9222" width="52.5703125" style="33" customWidth="1"/>
    <col min="9223" max="9223" width="17.140625" style="33" bestFit="1" customWidth="1"/>
    <col min="9224" max="9224" width="15.5703125" style="33" customWidth="1"/>
    <col min="9225" max="9225" width="12.28515625" style="33" bestFit="1" customWidth="1"/>
    <col min="9226" max="9226" width="9.85546875" style="33" customWidth="1"/>
    <col min="9227" max="9228" width="10.140625" style="33" customWidth="1"/>
    <col min="9229" max="9229" width="17.28515625" style="33" customWidth="1"/>
    <col min="9230" max="9230" width="10.7109375" style="33" bestFit="1" customWidth="1"/>
    <col min="9231" max="9476" width="9.140625" style="33"/>
    <col min="9477" max="9477" width="7.7109375" style="33" customWidth="1"/>
    <col min="9478" max="9478" width="52.5703125" style="33" customWidth="1"/>
    <col min="9479" max="9479" width="17.140625" style="33" bestFit="1" customWidth="1"/>
    <col min="9480" max="9480" width="15.5703125" style="33" customWidth="1"/>
    <col min="9481" max="9481" width="12.28515625" style="33" bestFit="1" customWidth="1"/>
    <col min="9482" max="9482" width="9.85546875" style="33" customWidth="1"/>
    <col min="9483" max="9484" width="10.140625" style="33" customWidth="1"/>
    <col min="9485" max="9485" width="17.28515625" style="33" customWidth="1"/>
    <col min="9486" max="9486" width="10.7109375" style="33" bestFit="1" customWidth="1"/>
    <col min="9487" max="9732" width="9.140625" style="33"/>
    <col min="9733" max="9733" width="7.7109375" style="33" customWidth="1"/>
    <col min="9734" max="9734" width="52.5703125" style="33" customWidth="1"/>
    <col min="9735" max="9735" width="17.140625" style="33" bestFit="1" customWidth="1"/>
    <col min="9736" max="9736" width="15.5703125" style="33" customWidth="1"/>
    <col min="9737" max="9737" width="12.28515625" style="33" bestFit="1" customWidth="1"/>
    <col min="9738" max="9738" width="9.85546875" style="33" customWidth="1"/>
    <col min="9739" max="9740" width="10.140625" style="33" customWidth="1"/>
    <col min="9741" max="9741" width="17.28515625" style="33" customWidth="1"/>
    <col min="9742" max="9742" width="10.7109375" style="33" bestFit="1" customWidth="1"/>
    <col min="9743" max="9988" width="9.140625" style="33"/>
    <col min="9989" max="9989" width="7.7109375" style="33" customWidth="1"/>
    <col min="9990" max="9990" width="52.5703125" style="33" customWidth="1"/>
    <col min="9991" max="9991" width="17.140625" style="33" bestFit="1" customWidth="1"/>
    <col min="9992" max="9992" width="15.5703125" style="33" customWidth="1"/>
    <col min="9993" max="9993" width="12.28515625" style="33" bestFit="1" customWidth="1"/>
    <col min="9994" max="9994" width="9.85546875" style="33" customWidth="1"/>
    <col min="9995" max="9996" width="10.140625" style="33" customWidth="1"/>
    <col min="9997" max="9997" width="17.28515625" style="33" customWidth="1"/>
    <col min="9998" max="9998" width="10.7109375" style="33" bestFit="1" customWidth="1"/>
    <col min="9999" max="10244" width="9.140625" style="33"/>
    <col min="10245" max="10245" width="7.7109375" style="33" customWidth="1"/>
    <col min="10246" max="10246" width="52.5703125" style="33" customWidth="1"/>
    <col min="10247" max="10247" width="17.140625" style="33" bestFit="1" customWidth="1"/>
    <col min="10248" max="10248" width="15.5703125" style="33" customWidth="1"/>
    <col min="10249" max="10249" width="12.28515625" style="33" bestFit="1" customWidth="1"/>
    <col min="10250" max="10250" width="9.85546875" style="33" customWidth="1"/>
    <col min="10251" max="10252" width="10.140625" style="33" customWidth="1"/>
    <col min="10253" max="10253" width="17.28515625" style="33" customWidth="1"/>
    <col min="10254" max="10254" width="10.7109375" style="33" bestFit="1" customWidth="1"/>
    <col min="10255" max="10500" width="9.140625" style="33"/>
    <col min="10501" max="10501" width="7.7109375" style="33" customWidth="1"/>
    <col min="10502" max="10502" width="52.5703125" style="33" customWidth="1"/>
    <col min="10503" max="10503" width="17.140625" style="33" bestFit="1" customWidth="1"/>
    <col min="10504" max="10504" width="15.5703125" style="33" customWidth="1"/>
    <col min="10505" max="10505" width="12.28515625" style="33" bestFit="1" customWidth="1"/>
    <col min="10506" max="10506" width="9.85546875" style="33" customWidth="1"/>
    <col min="10507" max="10508" width="10.140625" style="33" customWidth="1"/>
    <col min="10509" max="10509" width="17.28515625" style="33" customWidth="1"/>
    <col min="10510" max="10510" width="10.7109375" style="33" bestFit="1" customWidth="1"/>
    <col min="10511" max="10756" width="9.140625" style="33"/>
    <col min="10757" max="10757" width="7.7109375" style="33" customWidth="1"/>
    <col min="10758" max="10758" width="52.5703125" style="33" customWidth="1"/>
    <col min="10759" max="10759" width="17.140625" style="33" bestFit="1" customWidth="1"/>
    <col min="10760" max="10760" width="15.5703125" style="33" customWidth="1"/>
    <col min="10761" max="10761" width="12.28515625" style="33" bestFit="1" customWidth="1"/>
    <col min="10762" max="10762" width="9.85546875" style="33" customWidth="1"/>
    <col min="10763" max="10764" width="10.140625" style="33" customWidth="1"/>
    <col min="10765" max="10765" width="17.28515625" style="33" customWidth="1"/>
    <col min="10766" max="10766" width="10.7109375" style="33" bestFit="1" customWidth="1"/>
    <col min="10767" max="11012" width="9.140625" style="33"/>
    <col min="11013" max="11013" width="7.7109375" style="33" customWidth="1"/>
    <col min="11014" max="11014" width="52.5703125" style="33" customWidth="1"/>
    <col min="11015" max="11015" width="17.140625" style="33" bestFit="1" customWidth="1"/>
    <col min="11016" max="11016" width="15.5703125" style="33" customWidth="1"/>
    <col min="11017" max="11017" width="12.28515625" style="33" bestFit="1" customWidth="1"/>
    <col min="11018" max="11018" width="9.85546875" style="33" customWidth="1"/>
    <col min="11019" max="11020" width="10.140625" style="33" customWidth="1"/>
    <col min="11021" max="11021" width="17.28515625" style="33" customWidth="1"/>
    <col min="11022" max="11022" width="10.7109375" style="33" bestFit="1" customWidth="1"/>
    <col min="11023" max="11268" width="9.140625" style="33"/>
    <col min="11269" max="11269" width="7.7109375" style="33" customWidth="1"/>
    <col min="11270" max="11270" width="52.5703125" style="33" customWidth="1"/>
    <col min="11271" max="11271" width="17.140625" style="33" bestFit="1" customWidth="1"/>
    <col min="11272" max="11272" width="15.5703125" style="33" customWidth="1"/>
    <col min="11273" max="11273" width="12.28515625" style="33" bestFit="1" customWidth="1"/>
    <col min="11274" max="11274" width="9.85546875" style="33" customWidth="1"/>
    <col min="11275" max="11276" width="10.140625" style="33" customWidth="1"/>
    <col min="11277" max="11277" width="17.28515625" style="33" customWidth="1"/>
    <col min="11278" max="11278" width="10.7109375" style="33" bestFit="1" customWidth="1"/>
    <col min="11279" max="11524" width="9.140625" style="33"/>
    <col min="11525" max="11525" width="7.7109375" style="33" customWidth="1"/>
    <col min="11526" max="11526" width="52.5703125" style="33" customWidth="1"/>
    <col min="11527" max="11527" width="17.140625" style="33" bestFit="1" customWidth="1"/>
    <col min="11528" max="11528" width="15.5703125" style="33" customWidth="1"/>
    <col min="11529" max="11529" width="12.28515625" style="33" bestFit="1" customWidth="1"/>
    <col min="11530" max="11530" width="9.85546875" style="33" customWidth="1"/>
    <col min="11531" max="11532" width="10.140625" style="33" customWidth="1"/>
    <col min="11533" max="11533" width="17.28515625" style="33" customWidth="1"/>
    <col min="11534" max="11534" width="10.7109375" style="33" bestFit="1" customWidth="1"/>
    <col min="11535" max="11780" width="9.140625" style="33"/>
    <col min="11781" max="11781" width="7.7109375" style="33" customWidth="1"/>
    <col min="11782" max="11782" width="52.5703125" style="33" customWidth="1"/>
    <col min="11783" max="11783" width="17.140625" style="33" bestFit="1" customWidth="1"/>
    <col min="11784" max="11784" width="15.5703125" style="33" customWidth="1"/>
    <col min="11785" max="11785" width="12.28515625" style="33" bestFit="1" customWidth="1"/>
    <col min="11786" max="11786" width="9.85546875" style="33" customWidth="1"/>
    <col min="11787" max="11788" width="10.140625" style="33" customWidth="1"/>
    <col min="11789" max="11789" width="17.28515625" style="33" customWidth="1"/>
    <col min="11790" max="11790" width="10.7109375" style="33" bestFit="1" customWidth="1"/>
    <col min="11791" max="12036" width="9.140625" style="33"/>
    <col min="12037" max="12037" width="7.7109375" style="33" customWidth="1"/>
    <col min="12038" max="12038" width="52.5703125" style="33" customWidth="1"/>
    <col min="12039" max="12039" width="17.140625" style="33" bestFit="1" customWidth="1"/>
    <col min="12040" max="12040" width="15.5703125" style="33" customWidth="1"/>
    <col min="12041" max="12041" width="12.28515625" style="33" bestFit="1" customWidth="1"/>
    <col min="12042" max="12042" width="9.85546875" style="33" customWidth="1"/>
    <col min="12043" max="12044" width="10.140625" style="33" customWidth="1"/>
    <col min="12045" max="12045" width="17.28515625" style="33" customWidth="1"/>
    <col min="12046" max="12046" width="10.7109375" style="33" bestFit="1" customWidth="1"/>
    <col min="12047" max="12292" width="9.140625" style="33"/>
    <col min="12293" max="12293" width="7.7109375" style="33" customWidth="1"/>
    <col min="12294" max="12294" width="52.5703125" style="33" customWidth="1"/>
    <col min="12295" max="12295" width="17.140625" style="33" bestFit="1" customWidth="1"/>
    <col min="12296" max="12296" width="15.5703125" style="33" customWidth="1"/>
    <col min="12297" max="12297" width="12.28515625" style="33" bestFit="1" customWidth="1"/>
    <col min="12298" max="12298" width="9.85546875" style="33" customWidth="1"/>
    <col min="12299" max="12300" width="10.140625" style="33" customWidth="1"/>
    <col min="12301" max="12301" width="17.28515625" style="33" customWidth="1"/>
    <col min="12302" max="12302" width="10.7109375" style="33" bestFit="1" customWidth="1"/>
    <col min="12303" max="12548" width="9.140625" style="33"/>
    <col min="12549" max="12549" width="7.7109375" style="33" customWidth="1"/>
    <col min="12550" max="12550" width="52.5703125" style="33" customWidth="1"/>
    <col min="12551" max="12551" width="17.140625" style="33" bestFit="1" customWidth="1"/>
    <col min="12552" max="12552" width="15.5703125" style="33" customWidth="1"/>
    <col min="12553" max="12553" width="12.28515625" style="33" bestFit="1" customWidth="1"/>
    <col min="12554" max="12554" width="9.85546875" style="33" customWidth="1"/>
    <col min="12555" max="12556" width="10.140625" style="33" customWidth="1"/>
    <col min="12557" max="12557" width="17.28515625" style="33" customWidth="1"/>
    <col min="12558" max="12558" width="10.7109375" style="33" bestFit="1" customWidth="1"/>
    <col min="12559" max="12804" width="9.140625" style="33"/>
    <col min="12805" max="12805" width="7.7109375" style="33" customWidth="1"/>
    <col min="12806" max="12806" width="52.5703125" style="33" customWidth="1"/>
    <col min="12807" max="12807" width="17.140625" style="33" bestFit="1" customWidth="1"/>
    <col min="12808" max="12808" width="15.5703125" style="33" customWidth="1"/>
    <col min="12809" max="12809" width="12.28515625" style="33" bestFit="1" customWidth="1"/>
    <col min="12810" max="12810" width="9.85546875" style="33" customWidth="1"/>
    <col min="12811" max="12812" width="10.140625" style="33" customWidth="1"/>
    <col min="12813" max="12813" width="17.28515625" style="33" customWidth="1"/>
    <col min="12814" max="12814" width="10.7109375" style="33" bestFit="1" customWidth="1"/>
    <col min="12815" max="13060" width="9.140625" style="33"/>
    <col min="13061" max="13061" width="7.7109375" style="33" customWidth="1"/>
    <col min="13062" max="13062" width="52.5703125" style="33" customWidth="1"/>
    <col min="13063" max="13063" width="17.140625" style="33" bestFit="1" customWidth="1"/>
    <col min="13064" max="13064" width="15.5703125" style="33" customWidth="1"/>
    <col min="13065" max="13065" width="12.28515625" style="33" bestFit="1" customWidth="1"/>
    <col min="13066" max="13066" width="9.85546875" style="33" customWidth="1"/>
    <col min="13067" max="13068" width="10.140625" style="33" customWidth="1"/>
    <col min="13069" max="13069" width="17.28515625" style="33" customWidth="1"/>
    <col min="13070" max="13070" width="10.7109375" style="33" bestFit="1" customWidth="1"/>
    <col min="13071" max="13316" width="9.140625" style="33"/>
    <col min="13317" max="13317" width="7.7109375" style="33" customWidth="1"/>
    <col min="13318" max="13318" width="52.5703125" style="33" customWidth="1"/>
    <col min="13319" max="13319" width="17.140625" style="33" bestFit="1" customWidth="1"/>
    <col min="13320" max="13320" width="15.5703125" style="33" customWidth="1"/>
    <col min="13321" max="13321" width="12.28515625" style="33" bestFit="1" customWidth="1"/>
    <col min="13322" max="13322" width="9.85546875" style="33" customWidth="1"/>
    <col min="13323" max="13324" width="10.140625" style="33" customWidth="1"/>
    <col min="13325" max="13325" width="17.28515625" style="33" customWidth="1"/>
    <col min="13326" max="13326" width="10.7109375" style="33" bestFit="1" customWidth="1"/>
    <col min="13327" max="13572" width="9.140625" style="33"/>
    <col min="13573" max="13573" width="7.7109375" style="33" customWidth="1"/>
    <col min="13574" max="13574" width="52.5703125" style="33" customWidth="1"/>
    <col min="13575" max="13575" width="17.140625" style="33" bestFit="1" customWidth="1"/>
    <col min="13576" max="13576" width="15.5703125" style="33" customWidth="1"/>
    <col min="13577" max="13577" width="12.28515625" style="33" bestFit="1" customWidth="1"/>
    <col min="13578" max="13578" width="9.85546875" style="33" customWidth="1"/>
    <col min="13579" max="13580" width="10.140625" style="33" customWidth="1"/>
    <col min="13581" max="13581" width="17.28515625" style="33" customWidth="1"/>
    <col min="13582" max="13582" width="10.7109375" style="33" bestFit="1" customWidth="1"/>
    <col min="13583" max="13828" width="9.140625" style="33"/>
    <col min="13829" max="13829" width="7.7109375" style="33" customWidth="1"/>
    <col min="13830" max="13830" width="52.5703125" style="33" customWidth="1"/>
    <col min="13831" max="13831" width="17.140625" style="33" bestFit="1" customWidth="1"/>
    <col min="13832" max="13832" width="15.5703125" style="33" customWidth="1"/>
    <col min="13833" max="13833" width="12.28515625" style="33" bestFit="1" customWidth="1"/>
    <col min="13834" max="13834" width="9.85546875" style="33" customWidth="1"/>
    <col min="13835" max="13836" width="10.140625" style="33" customWidth="1"/>
    <col min="13837" max="13837" width="17.28515625" style="33" customWidth="1"/>
    <col min="13838" max="13838" width="10.7109375" style="33" bestFit="1" customWidth="1"/>
    <col min="13839" max="14084" width="9.140625" style="33"/>
    <col min="14085" max="14085" width="7.7109375" style="33" customWidth="1"/>
    <col min="14086" max="14086" width="52.5703125" style="33" customWidth="1"/>
    <col min="14087" max="14087" width="17.140625" style="33" bestFit="1" customWidth="1"/>
    <col min="14088" max="14088" width="15.5703125" style="33" customWidth="1"/>
    <col min="14089" max="14089" width="12.28515625" style="33" bestFit="1" customWidth="1"/>
    <col min="14090" max="14090" width="9.85546875" style="33" customWidth="1"/>
    <col min="14091" max="14092" width="10.140625" style="33" customWidth="1"/>
    <col min="14093" max="14093" width="17.28515625" style="33" customWidth="1"/>
    <col min="14094" max="14094" width="10.7109375" style="33" bestFit="1" customWidth="1"/>
    <col min="14095" max="14340" width="9.140625" style="33"/>
    <col min="14341" max="14341" width="7.7109375" style="33" customWidth="1"/>
    <col min="14342" max="14342" width="52.5703125" style="33" customWidth="1"/>
    <col min="14343" max="14343" width="17.140625" style="33" bestFit="1" customWidth="1"/>
    <col min="14344" max="14344" width="15.5703125" style="33" customWidth="1"/>
    <col min="14345" max="14345" width="12.28515625" style="33" bestFit="1" customWidth="1"/>
    <col min="14346" max="14346" width="9.85546875" style="33" customWidth="1"/>
    <col min="14347" max="14348" width="10.140625" style="33" customWidth="1"/>
    <col min="14349" max="14349" width="17.28515625" style="33" customWidth="1"/>
    <col min="14350" max="14350" width="10.7109375" style="33" bestFit="1" customWidth="1"/>
    <col min="14351" max="14596" width="9.140625" style="33"/>
    <col min="14597" max="14597" width="7.7109375" style="33" customWidth="1"/>
    <col min="14598" max="14598" width="52.5703125" style="33" customWidth="1"/>
    <col min="14599" max="14599" width="17.140625" style="33" bestFit="1" customWidth="1"/>
    <col min="14600" max="14600" width="15.5703125" style="33" customWidth="1"/>
    <col min="14601" max="14601" width="12.28515625" style="33" bestFit="1" customWidth="1"/>
    <col min="14602" max="14602" width="9.85546875" style="33" customWidth="1"/>
    <col min="14603" max="14604" width="10.140625" style="33" customWidth="1"/>
    <col min="14605" max="14605" width="17.28515625" style="33" customWidth="1"/>
    <col min="14606" max="14606" width="10.7109375" style="33" bestFit="1" customWidth="1"/>
    <col min="14607" max="14852" width="9.140625" style="33"/>
    <col min="14853" max="14853" width="7.7109375" style="33" customWidth="1"/>
    <col min="14854" max="14854" width="52.5703125" style="33" customWidth="1"/>
    <col min="14855" max="14855" width="17.140625" style="33" bestFit="1" customWidth="1"/>
    <col min="14856" max="14856" width="15.5703125" style="33" customWidth="1"/>
    <col min="14857" max="14857" width="12.28515625" style="33" bestFit="1" customWidth="1"/>
    <col min="14858" max="14858" width="9.85546875" style="33" customWidth="1"/>
    <col min="14859" max="14860" width="10.140625" style="33" customWidth="1"/>
    <col min="14861" max="14861" width="17.28515625" style="33" customWidth="1"/>
    <col min="14862" max="14862" width="10.7109375" style="33" bestFit="1" customWidth="1"/>
    <col min="14863" max="15108" width="9.140625" style="33"/>
    <col min="15109" max="15109" width="7.7109375" style="33" customWidth="1"/>
    <col min="15110" max="15110" width="52.5703125" style="33" customWidth="1"/>
    <col min="15111" max="15111" width="17.140625" style="33" bestFit="1" customWidth="1"/>
    <col min="15112" max="15112" width="15.5703125" style="33" customWidth="1"/>
    <col min="15113" max="15113" width="12.28515625" style="33" bestFit="1" customWidth="1"/>
    <col min="15114" max="15114" width="9.85546875" style="33" customWidth="1"/>
    <col min="15115" max="15116" width="10.140625" style="33" customWidth="1"/>
    <col min="15117" max="15117" width="17.28515625" style="33" customWidth="1"/>
    <col min="15118" max="15118" width="10.7109375" style="33" bestFit="1" customWidth="1"/>
    <col min="15119" max="15364" width="9.140625" style="33"/>
    <col min="15365" max="15365" width="7.7109375" style="33" customWidth="1"/>
    <col min="15366" max="15366" width="52.5703125" style="33" customWidth="1"/>
    <col min="15367" max="15367" width="17.140625" style="33" bestFit="1" customWidth="1"/>
    <col min="15368" max="15368" width="15.5703125" style="33" customWidth="1"/>
    <col min="15369" max="15369" width="12.28515625" style="33" bestFit="1" customWidth="1"/>
    <col min="15370" max="15370" width="9.85546875" style="33" customWidth="1"/>
    <col min="15371" max="15372" width="10.140625" style="33" customWidth="1"/>
    <col min="15373" max="15373" width="17.28515625" style="33" customWidth="1"/>
    <col min="15374" max="15374" width="10.7109375" style="33" bestFit="1" customWidth="1"/>
    <col min="15375" max="15620" width="9.140625" style="33"/>
    <col min="15621" max="15621" width="7.7109375" style="33" customWidth="1"/>
    <col min="15622" max="15622" width="52.5703125" style="33" customWidth="1"/>
    <col min="15623" max="15623" width="17.140625" style="33" bestFit="1" customWidth="1"/>
    <col min="15624" max="15624" width="15.5703125" style="33" customWidth="1"/>
    <col min="15625" max="15625" width="12.28515625" style="33" bestFit="1" customWidth="1"/>
    <col min="15626" max="15626" width="9.85546875" style="33" customWidth="1"/>
    <col min="15627" max="15628" width="10.140625" style="33" customWidth="1"/>
    <col min="15629" max="15629" width="17.28515625" style="33" customWidth="1"/>
    <col min="15630" max="15630" width="10.7109375" style="33" bestFit="1" customWidth="1"/>
    <col min="15631" max="15876" width="9.140625" style="33"/>
    <col min="15877" max="15877" width="7.7109375" style="33" customWidth="1"/>
    <col min="15878" max="15878" width="52.5703125" style="33" customWidth="1"/>
    <col min="15879" max="15879" width="17.140625" style="33" bestFit="1" customWidth="1"/>
    <col min="15880" max="15880" width="15.5703125" style="33" customWidth="1"/>
    <col min="15881" max="15881" width="12.28515625" style="33" bestFit="1" customWidth="1"/>
    <col min="15882" max="15882" width="9.85546875" style="33" customWidth="1"/>
    <col min="15883" max="15884" width="10.140625" style="33" customWidth="1"/>
    <col min="15885" max="15885" width="17.28515625" style="33" customWidth="1"/>
    <col min="15886" max="15886" width="10.7109375" style="33" bestFit="1" customWidth="1"/>
    <col min="15887" max="16132" width="9.140625" style="33"/>
    <col min="16133" max="16133" width="7.7109375" style="33" customWidth="1"/>
    <col min="16134" max="16134" width="52.5703125" style="33" customWidth="1"/>
    <col min="16135" max="16135" width="17.140625" style="33" bestFit="1" customWidth="1"/>
    <col min="16136" max="16136" width="15.5703125" style="33" customWidth="1"/>
    <col min="16137" max="16137" width="12.28515625" style="33" bestFit="1" customWidth="1"/>
    <col min="16138" max="16138" width="9.85546875" style="33" customWidth="1"/>
    <col min="16139" max="16140" width="10.140625" style="33" customWidth="1"/>
    <col min="16141" max="16141" width="17.28515625" style="33" customWidth="1"/>
    <col min="16142" max="16142" width="10.7109375" style="33" bestFit="1" customWidth="1"/>
    <col min="16143" max="16383" width="9.140625" style="33"/>
    <col min="16384" max="16384" width="9" style="33" customWidth="1"/>
  </cols>
  <sheetData>
    <row r="1" spans="1:365" ht="28.5">
      <c r="A1" s="710" t="s">
        <v>540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684"/>
    </row>
    <row r="2" spans="1:365" ht="33.75">
      <c r="A2" s="746" t="s">
        <v>406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684"/>
    </row>
    <row r="3" spans="1:365" ht="12.6" customHeight="1">
      <c r="A3" s="29"/>
      <c r="B3" s="35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365" ht="31.5" thickBot="1">
      <c r="A4" s="1094" t="s">
        <v>216</v>
      </c>
      <c r="B4" s="1094"/>
      <c r="C4" s="1094"/>
      <c r="D4" s="1094"/>
      <c r="E4" s="1094"/>
      <c r="F4" s="1094"/>
      <c r="G4" s="1094"/>
      <c r="H4" s="1094"/>
      <c r="I4" s="1094"/>
      <c r="J4" s="1094"/>
      <c r="K4" s="1094"/>
      <c r="L4" s="1094"/>
      <c r="M4" s="933"/>
    </row>
    <row r="5" spans="1:365" ht="24" customHeight="1">
      <c r="A5" s="557" t="s">
        <v>7</v>
      </c>
      <c r="B5" s="681"/>
      <c r="C5" s="1100"/>
      <c r="D5" s="1100"/>
      <c r="E5" s="1100"/>
      <c r="F5" s="1097" t="s">
        <v>49</v>
      </c>
      <c r="G5" s="1098"/>
      <c r="H5" s="1098"/>
      <c r="I5" s="1098"/>
      <c r="J5" s="1098"/>
      <c r="K5" s="1098"/>
      <c r="L5" s="1099"/>
      <c r="M5" s="969"/>
      <c r="N5" s="685" t="s">
        <v>9</v>
      </c>
    </row>
    <row r="6" spans="1:365" ht="23.45" customHeight="1">
      <c r="A6" s="37" t="s">
        <v>10</v>
      </c>
      <c r="B6" s="634" t="s">
        <v>2</v>
      </c>
      <c r="C6" s="1103" t="s">
        <v>543</v>
      </c>
      <c r="D6" s="1086" t="s">
        <v>544</v>
      </c>
      <c r="E6" s="1092" t="s">
        <v>591</v>
      </c>
      <c r="F6" s="1088" t="s">
        <v>499</v>
      </c>
      <c r="G6" s="1089"/>
      <c r="H6" s="1089"/>
      <c r="I6" s="1090"/>
      <c r="J6" s="1086" t="s">
        <v>468</v>
      </c>
      <c r="K6" s="1086" t="s">
        <v>500</v>
      </c>
      <c r="L6" s="1086" t="s">
        <v>501</v>
      </c>
      <c r="M6" s="1101" t="s">
        <v>542</v>
      </c>
      <c r="N6" s="685"/>
    </row>
    <row r="7" spans="1:365">
      <c r="A7" s="37" t="s">
        <v>12</v>
      </c>
      <c r="B7" s="634"/>
      <c r="C7" s="1104"/>
      <c r="D7" s="1087"/>
      <c r="E7" s="1093"/>
      <c r="F7" s="1006" t="s">
        <v>253</v>
      </c>
      <c r="G7" s="1006" t="s">
        <v>255</v>
      </c>
      <c r="H7" s="1006" t="s">
        <v>255</v>
      </c>
      <c r="I7" s="1006" t="s">
        <v>0</v>
      </c>
      <c r="J7" s="1087"/>
      <c r="K7" s="1087"/>
      <c r="L7" s="1087"/>
      <c r="M7" s="1102"/>
      <c r="N7" s="685"/>
    </row>
    <row r="8" spans="1:365" s="39" customFormat="1">
      <c r="A8" s="836" t="s">
        <v>218</v>
      </c>
      <c r="B8" s="837"/>
      <c r="C8" s="838">
        <f>+C9++C126+C129+C132</f>
        <v>0</v>
      </c>
      <c r="D8" s="838">
        <f t="shared" ref="D8:H8" si="0">+D9++D126+D129+D132</f>
        <v>0</v>
      </c>
      <c r="E8" s="838">
        <f t="shared" si="0"/>
        <v>0</v>
      </c>
      <c r="F8" s="838">
        <f t="shared" si="0"/>
        <v>0</v>
      </c>
      <c r="G8" s="838">
        <f t="shared" si="0"/>
        <v>0</v>
      </c>
      <c r="H8" s="838">
        <f t="shared" si="0"/>
        <v>0</v>
      </c>
      <c r="I8" s="838">
        <f>SUM(F8:H8)</f>
        <v>0</v>
      </c>
      <c r="J8" s="838">
        <f t="shared" ref="J8:M8" si="1">+J9++J126+J129+J132</f>
        <v>0</v>
      </c>
      <c r="K8" s="838">
        <f t="shared" si="1"/>
        <v>0</v>
      </c>
      <c r="L8" s="838">
        <f t="shared" si="1"/>
        <v>0</v>
      </c>
      <c r="M8" s="838">
        <f t="shared" si="1"/>
        <v>0</v>
      </c>
      <c r="N8" s="68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  <c r="IX8" s="33"/>
      <c r="IY8" s="33"/>
      <c r="IZ8" s="33"/>
      <c r="JA8" s="33"/>
      <c r="JB8" s="33"/>
      <c r="JC8" s="33"/>
      <c r="JD8" s="33"/>
      <c r="JE8" s="33"/>
      <c r="JF8" s="33"/>
      <c r="JG8" s="33"/>
      <c r="JH8" s="33"/>
      <c r="JI8" s="33"/>
      <c r="JJ8" s="33"/>
      <c r="JK8" s="33"/>
      <c r="JL8" s="33"/>
      <c r="JM8" s="33"/>
      <c r="JN8" s="33"/>
      <c r="JO8" s="33"/>
      <c r="JP8" s="33"/>
      <c r="JQ8" s="33"/>
      <c r="JR8" s="33"/>
      <c r="JS8" s="33"/>
      <c r="JT8" s="33"/>
      <c r="JU8" s="33"/>
      <c r="JV8" s="33"/>
      <c r="JW8" s="33"/>
      <c r="JX8" s="33"/>
      <c r="JY8" s="33"/>
      <c r="JZ8" s="33"/>
      <c r="KA8" s="33"/>
      <c r="KB8" s="33"/>
      <c r="KC8" s="33"/>
      <c r="KD8" s="33"/>
      <c r="KE8" s="33"/>
      <c r="KF8" s="33"/>
      <c r="KG8" s="33"/>
      <c r="KH8" s="33"/>
      <c r="KI8" s="33"/>
      <c r="KJ8" s="33"/>
      <c r="KK8" s="33"/>
      <c r="KL8" s="33"/>
      <c r="KM8" s="33"/>
      <c r="KN8" s="33"/>
      <c r="KO8" s="33"/>
      <c r="KP8" s="33"/>
      <c r="KQ8" s="33"/>
      <c r="KR8" s="33"/>
      <c r="KS8" s="33"/>
      <c r="KT8" s="33"/>
      <c r="KU8" s="33"/>
      <c r="KV8" s="33"/>
      <c r="KW8" s="33"/>
      <c r="KX8" s="33"/>
      <c r="KY8" s="33"/>
      <c r="KZ8" s="33"/>
      <c r="LA8" s="33"/>
      <c r="LB8" s="33"/>
      <c r="LC8" s="33"/>
      <c r="LD8" s="33"/>
      <c r="LE8" s="33"/>
      <c r="LF8" s="33"/>
      <c r="LG8" s="33"/>
      <c r="LH8" s="33"/>
      <c r="LI8" s="33"/>
      <c r="LJ8" s="33"/>
      <c r="LK8" s="33"/>
      <c r="LL8" s="33"/>
      <c r="LM8" s="33"/>
      <c r="LN8" s="33"/>
      <c r="LO8" s="33"/>
      <c r="LP8" s="33"/>
      <c r="LQ8" s="33"/>
      <c r="LR8" s="33"/>
      <c r="LS8" s="33"/>
      <c r="LT8" s="33"/>
      <c r="LU8" s="33"/>
      <c r="LV8" s="33"/>
      <c r="LW8" s="33"/>
      <c r="LX8" s="33"/>
      <c r="LY8" s="33"/>
      <c r="LZ8" s="33"/>
      <c r="MA8" s="33"/>
      <c r="MB8" s="33"/>
      <c r="MC8" s="33"/>
      <c r="MD8" s="33"/>
      <c r="ME8" s="33"/>
      <c r="MF8" s="33"/>
      <c r="MG8" s="33"/>
      <c r="MH8" s="33"/>
      <c r="MI8" s="33"/>
      <c r="MJ8" s="33"/>
      <c r="MK8" s="33"/>
      <c r="ML8" s="33"/>
      <c r="MM8" s="33"/>
      <c r="MN8" s="33"/>
      <c r="MO8" s="33"/>
      <c r="MP8" s="33"/>
      <c r="MQ8" s="33"/>
      <c r="MR8" s="33"/>
      <c r="MS8" s="33"/>
      <c r="MT8" s="33"/>
      <c r="MU8" s="33"/>
      <c r="MV8" s="33"/>
      <c r="MW8" s="33"/>
      <c r="MX8" s="33"/>
      <c r="MY8" s="33"/>
      <c r="MZ8" s="33"/>
      <c r="NA8" s="33"/>
    </row>
    <row r="9" spans="1:365" s="41" customFormat="1">
      <c r="A9" s="841">
        <v>1</v>
      </c>
      <c r="B9" s="841" t="s">
        <v>261</v>
      </c>
      <c r="C9" s="842">
        <f>+C10+C114</f>
        <v>0</v>
      </c>
      <c r="D9" s="842">
        <f t="shared" ref="D9:H9" si="2">+D10+D114</f>
        <v>0</v>
      </c>
      <c r="E9" s="842">
        <f t="shared" si="2"/>
        <v>0</v>
      </c>
      <c r="F9" s="842">
        <f t="shared" si="2"/>
        <v>0</v>
      </c>
      <c r="G9" s="842">
        <f t="shared" si="2"/>
        <v>0</v>
      </c>
      <c r="H9" s="842">
        <f t="shared" si="2"/>
        <v>0</v>
      </c>
      <c r="I9" s="838">
        <f t="shared" ref="I9:I72" si="3">SUM(F9:H9)</f>
        <v>0</v>
      </c>
      <c r="J9" s="842">
        <f t="shared" ref="J9:M9" si="4">+J10+J114</f>
        <v>0</v>
      </c>
      <c r="K9" s="842">
        <f t="shared" si="4"/>
        <v>0</v>
      </c>
      <c r="L9" s="842">
        <f t="shared" si="4"/>
        <v>0</v>
      </c>
      <c r="M9" s="842">
        <f t="shared" si="4"/>
        <v>0</v>
      </c>
      <c r="N9" s="68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55"/>
      <c r="IA9" s="55"/>
      <c r="IB9" s="55"/>
      <c r="IC9" s="55"/>
      <c r="ID9" s="55"/>
      <c r="IE9" s="55"/>
      <c r="IF9" s="55"/>
      <c r="IG9" s="55"/>
      <c r="IH9" s="55"/>
      <c r="II9" s="55"/>
      <c r="IJ9" s="55"/>
      <c r="IK9" s="55"/>
      <c r="IL9" s="55"/>
      <c r="IM9" s="55"/>
      <c r="IN9" s="55"/>
      <c r="IO9" s="55"/>
      <c r="IP9" s="55"/>
      <c r="IQ9" s="55"/>
      <c r="IR9" s="55"/>
      <c r="IS9" s="55"/>
      <c r="IT9" s="55"/>
      <c r="IU9" s="55"/>
      <c r="IV9" s="55"/>
      <c r="IW9" s="55"/>
      <c r="IX9" s="55"/>
      <c r="IY9" s="55"/>
      <c r="IZ9" s="55"/>
      <c r="JA9" s="55"/>
      <c r="JB9" s="55"/>
      <c r="JC9" s="55"/>
      <c r="JD9" s="55"/>
      <c r="JE9" s="55"/>
      <c r="JF9" s="55"/>
      <c r="JG9" s="55"/>
      <c r="JH9" s="55"/>
      <c r="JI9" s="55"/>
      <c r="JJ9" s="55"/>
      <c r="JK9" s="55"/>
      <c r="JL9" s="55"/>
      <c r="JM9" s="55"/>
      <c r="JN9" s="55"/>
      <c r="JO9" s="55"/>
      <c r="JP9" s="55"/>
      <c r="JQ9" s="55"/>
      <c r="JR9" s="55"/>
      <c r="JS9" s="55"/>
      <c r="JT9" s="55"/>
      <c r="JU9" s="55"/>
      <c r="JV9" s="55"/>
      <c r="JW9" s="55"/>
      <c r="JX9" s="55"/>
      <c r="JY9" s="55"/>
      <c r="JZ9" s="55"/>
      <c r="KA9" s="55"/>
      <c r="KB9" s="55"/>
      <c r="KC9" s="55"/>
      <c r="KD9" s="55"/>
      <c r="KE9" s="55"/>
      <c r="KF9" s="55"/>
      <c r="KG9" s="55"/>
      <c r="KH9" s="55"/>
      <c r="KI9" s="55"/>
      <c r="KJ9" s="55"/>
      <c r="KK9" s="55"/>
      <c r="KL9" s="55"/>
      <c r="KM9" s="55"/>
      <c r="KN9" s="55"/>
      <c r="KO9" s="55"/>
      <c r="KP9" s="55"/>
      <c r="KQ9" s="55"/>
      <c r="KR9" s="55"/>
      <c r="KS9" s="55"/>
      <c r="KT9" s="55"/>
      <c r="KU9" s="55"/>
      <c r="KV9" s="55"/>
      <c r="KW9" s="55"/>
      <c r="KX9" s="55"/>
      <c r="KY9" s="55"/>
      <c r="KZ9" s="55"/>
      <c r="LA9" s="55"/>
      <c r="LB9" s="55"/>
      <c r="LC9" s="55"/>
      <c r="LD9" s="55"/>
      <c r="LE9" s="55"/>
      <c r="LF9" s="55"/>
      <c r="LG9" s="55"/>
      <c r="LH9" s="55"/>
      <c r="LI9" s="55"/>
      <c r="LJ9" s="55"/>
      <c r="LK9" s="55"/>
      <c r="LL9" s="55"/>
      <c r="LM9" s="55"/>
      <c r="LN9" s="55"/>
      <c r="LO9" s="55"/>
      <c r="LP9" s="55"/>
      <c r="LQ9" s="55"/>
      <c r="LR9" s="55"/>
      <c r="LS9" s="55"/>
      <c r="LT9" s="55"/>
      <c r="LU9" s="55"/>
      <c r="LV9" s="55"/>
      <c r="LW9" s="55"/>
      <c r="LX9" s="55"/>
      <c r="LY9" s="55"/>
      <c r="LZ9" s="55"/>
      <c r="MA9" s="55"/>
      <c r="MB9" s="55"/>
      <c r="MC9" s="55"/>
      <c r="MD9" s="55"/>
      <c r="ME9" s="55"/>
      <c r="MF9" s="55"/>
      <c r="MG9" s="55"/>
      <c r="MH9" s="55"/>
      <c r="MI9" s="55"/>
      <c r="MJ9" s="55"/>
      <c r="MK9" s="55"/>
      <c r="ML9" s="55"/>
      <c r="MM9" s="55"/>
      <c r="MN9" s="55"/>
      <c r="MO9" s="55"/>
      <c r="MP9" s="55"/>
      <c r="MQ9" s="55"/>
      <c r="MR9" s="55"/>
      <c r="MS9" s="55"/>
      <c r="MT9" s="55"/>
      <c r="MU9" s="55"/>
      <c r="MV9" s="55"/>
      <c r="MW9" s="55"/>
      <c r="MX9" s="55"/>
      <c r="MY9" s="55"/>
      <c r="MZ9" s="55"/>
      <c r="NA9" s="55"/>
    </row>
    <row r="10" spans="1:365" s="43" customFormat="1" ht="24.75">
      <c r="A10" s="843"/>
      <c r="B10" s="844" t="s">
        <v>262</v>
      </c>
      <c r="C10" s="845">
        <f t="shared" ref="C10:H10" si="5">+C11+C23+C30+C33+C37+C41+C50+C53+C60+C63+C66+C69+C72+C75+C78+C81+C84+C87+C90+C93+C96+C99+C102+C105+C108+C111</f>
        <v>0</v>
      </c>
      <c r="D10" s="845">
        <f t="shared" si="5"/>
        <v>0</v>
      </c>
      <c r="E10" s="845">
        <f t="shared" si="5"/>
        <v>0</v>
      </c>
      <c r="F10" s="845">
        <f t="shared" si="5"/>
        <v>0</v>
      </c>
      <c r="G10" s="845">
        <f t="shared" si="5"/>
        <v>0</v>
      </c>
      <c r="H10" s="845">
        <f t="shared" si="5"/>
        <v>0</v>
      </c>
      <c r="I10" s="838">
        <f t="shared" si="3"/>
        <v>0</v>
      </c>
      <c r="J10" s="845">
        <f t="shared" ref="J10:M10" si="6">+J11+J23+J30+J33+J37+J41+J50+J53+J60+J63+J66+J69+J72+J75+J78+J81+J84+J87+J90+J93+J96+J99+J102+J105+J108+J111</f>
        <v>0</v>
      </c>
      <c r="K10" s="845">
        <f t="shared" si="6"/>
        <v>0</v>
      </c>
      <c r="L10" s="845">
        <f t="shared" si="6"/>
        <v>0</v>
      </c>
      <c r="M10" s="845">
        <f t="shared" si="6"/>
        <v>0</v>
      </c>
      <c r="N10" s="68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  <c r="IX10" s="55"/>
      <c r="IY10" s="55"/>
      <c r="IZ10" s="55"/>
      <c r="JA10" s="55"/>
      <c r="JB10" s="55"/>
      <c r="JC10" s="55"/>
      <c r="JD10" s="55"/>
      <c r="JE10" s="55"/>
      <c r="JF10" s="55"/>
      <c r="JG10" s="55"/>
      <c r="JH10" s="55"/>
      <c r="JI10" s="55"/>
      <c r="JJ10" s="55"/>
      <c r="JK10" s="55"/>
      <c r="JL10" s="55"/>
      <c r="JM10" s="55"/>
      <c r="JN10" s="55"/>
      <c r="JO10" s="55"/>
      <c r="JP10" s="55"/>
      <c r="JQ10" s="55"/>
      <c r="JR10" s="55"/>
      <c r="JS10" s="55"/>
      <c r="JT10" s="55"/>
      <c r="JU10" s="55"/>
      <c r="JV10" s="55"/>
      <c r="JW10" s="55"/>
      <c r="JX10" s="55"/>
      <c r="JY10" s="55"/>
      <c r="JZ10" s="55"/>
      <c r="KA10" s="55"/>
      <c r="KB10" s="55"/>
      <c r="KC10" s="55"/>
      <c r="KD10" s="55"/>
      <c r="KE10" s="55"/>
      <c r="KF10" s="55"/>
      <c r="KG10" s="55"/>
      <c r="KH10" s="55"/>
      <c r="KI10" s="55"/>
      <c r="KJ10" s="55"/>
      <c r="KK10" s="55"/>
      <c r="KL10" s="55"/>
      <c r="KM10" s="55"/>
      <c r="KN10" s="55"/>
      <c r="KO10" s="55"/>
      <c r="KP10" s="55"/>
      <c r="KQ10" s="55"/>
      <c r="KR10" s="55"/>
      <c r="KS10" s="55"/>
      <c r="KT10" s="55"/>
      <c r="KU10" s="55"/>
      <c r="KV10" s="55"/>
      <c r="KW10" s="55"/>
      <c r="KX10" s="55"/>
      <c r="KY10" s="55"/>
      <c r="KZ10" s="55"/>
      <c r="LA10" s="55"/>
      <c r="LB10" s="55"/>
      <c r="LC10" s="55"/>
      <c r="LD10" s="55"/>
      <c r="LE10" s="55"/>
      <c r="LF10" s="55"/>
      <c r="LG10" s="55"/>
      <c r="LH10" s="55"/>
      <c r="LI10" s="55"/>
      <c r="LJ10" s="55"/>
      <c r="LK10" s="55"/>
      <c r="LL10" s="55"/>
      <c r="LM10" s="55"/>
      <c r="LN10" s="55"/>
      <c r="LO10" s="55"/>
      <c r="LP10" s="55"/>
      <c r="LQ10" s="55"/>
      <c r="LR10" s="55"/>
      <c r="LS10" s="55"/>
      <c r="LT10" s="55"/>
      <c r="LU10" s="55"/>
      <c r="LV10" s="55"/>
      <c r="LW10" s="55"/>
      <c r="LX10" s="55"/>
      <c r="LY10" s="55"/>
      <c r="LZ10" s="55"/>
      <c r="MA10" s="55"/>
      <c r="MB10" s="55"/>
      <c r="MC10" s="55"/>
      <c r="MD10" s="55"/>
      <c r="ME10" s="55"/>
      <c r="MF10" s="55"/>
      <c r="MG10" s="55"/>
      <c r="MH10" s="55"/>
      <c r="MI10" s="55"/>
      <c r="MJ10" s="55"/>
      <c r="MK10" s="55"/>
      <c r="ML10" s="55"/>
      <c r="MM10" s="55"/>
      <c r="MN10" s="55"/>
      <c r="MO10" s="55"/>
      <c r="MP10" s="55"/>
      <c r="MQ10" s="55"/>
      <c r="MR10" s="55"/>
      <c r="MS10" s="55"/>
      <c r="MT10" s="55"/>
      <c r="MU10" s="55"/>
      <c r="MV10" s="55"/>
      <c r="MW10" s="55"/>
      <c r="MX10" s="55"/>
      <c r="MY10" s="55"/>
      <c r="MZ10" s="55"/>
      <c r="NA10" s="55"/>
    </row>
    <row r="11" spans="1:365" s="560" customFormat="1" ht="24.75">
      <c r="A11" s="846">
        <v>1.1000000000000001</v>
      </c>
      <c r="B11" s="846" t="s">
        <v>263</v>
      </c>
      <c r="C11" s="845">
        <f t="shared" ref="C11:H11" si="7">+C12+C15+C19</f>
        <v>0</v>
      </c>
      <c r="D11" s="845">
        <f t="shared" si="7"/>
        <v>0</v>
      </c>
      <c r="E11" s="845">
        <f t="shared" si="7"/>
        <v>0</v>
      </c>
      <c r="F11" s="845">
        <f t="shared" si="7"/>
        <v>0</v>
      </c>
      <c r="G11" s="845">
        <f t="shared" si="7"/>
        <v>0</v>
      </c>
      <c r="H11" s="845">
        <f t="shared" si="7"/>
        <v>0</v>
      </c>
      <c r="I11" s="838">
        <f t="shared" si="3"/>
        <v>0</v>
      </c>
      <c r="J11" s="845">
        <f t="shared" ref="J11:M11" si="8">+J12+J15+J19</f>
        <v>0</v>
      </c>
      <c r="K11" s="845">
        <f t="shared" si="8"/>
        <v>0</v>
      </c>
      <c r="L11" s="845">
        <f t="shared" si="8"/>
        <v>0</v>
      </c>
      <c r="M11" s="845">
        <f t="shared" si="8"/>
        <v>0</v>
      </c>
      <c r="N11" s="600"/>
    </row>
    <row r="12" spans="1:365" s="560" customFormat="1" ht="24.75">
      <c r="A12" s="846"/>
      <c r="B12" s="846" t="s">
        <v>264</v>
      </c>
      <c r="C12" s="848"/>
      <c r="D12" s="848"/>
      <c r="E12" s="848"/>
      <c r="F12" s="848"/>
      <c r="G12" s="848"/>
      <c r="H12" s="848"/>
      <c r="I12" s="838">
        <f t="shared" si="3"/>
        <v>0</v>
      </c>
      <c r="J12" s="848"/>
      <c r="K12" s="848"/>
      <c r="L12" s="848"/>
      <c r="M12" s="848"/>
      <c r="N12" s="600"/>
    </row>
    <row r="13" spans="1:365" s="560" customFormat="1" ht="24.75">
      <c r="A13" s="849"/>
      <c r="B13" s="850" t="s">
        <v>593</v>
      </c>
      <c r="C13" s="839">
        <f>+ROUND(C12*-0.24,-1)</f>
        <v>0</v>
      </c>
      <c r="D13" s="839">
        <f t="shared" ref="D13:H13" si="9">+ROUND(D12*-0.24,-1)</f>
        <v>0</v>
      </c>
      <c r="E13" s="839">
        <f t="shared" si="9"/>
        <v>0</v>
      </c>
      <c r="F13" s="839">
        <f t="shared" si="9"/>
        <v>0</v>
      </c>
      <c r="G13" s="839">
        <f t="shared" si="9"/>
        <v>0</v>
      </c>
      <c r="H13" s="839">
        <f t="shared" si="9"/>
        <v>0</v>
      </c>
      <c r="I13" s="838">
        <f t="shared" si="3"/>
        <v>0</v>
      </c>
      <c r="J13" s="839">
        <f t="shared" ref="J13:M13" si="10">+ROUND(J12*-0.24,-1)</f>
        <v>0</v>
      </c>
      <c r="K13" s="839">
        <f t="shared" si="10"/>
        <v>0</v>
      </c>
      <c r="L13" s="839">
        <f t="shared" si="10"/>
        <v>0</v>
      </c>
      <c r="M13" s="839">
        <f t="shared" si="10"/>
        <v>0</v>
      </c>
      <c r="N13" s="686"/>
    </row>
    <row r="14" spans="1:365" s="558" customFormat="1" ht="24.75">
      <c r="A14" s="849"/>
      <c r="B14" s="850" t="s">
        <v>503</v>
      </c>
      <c r="C14" s="839">
        <f t="shared" ref="C14:H14" si="11">+C12+C13</f>
        <v>0</v>
      </c>
      <c r="D14" s="839">
        <f t="shared" si="11"/>
        <v>0</v>
      </c>
      <c r="E14" s="839">
        <f t="shared" si="11"/>
        <v>0</v>
      </c>
      <c r="F14" s="839">
        <f t="shared" si="11"/>
        <v>0</v>
      </c>
      <c r="G14" s="839">
        <f t="shared" si="11"/>
        <v>0</v>
      </c>
      <c r="H14" s="839">
        <f t="shared" si="11"/>
        <v>0</v>
      </c>
      <c r="I14" s="838">
        <f t="shared" si="3"/>
        <v>0</v>
      </c>
      <c r="J14" s="839">
        <f t="shared" ref="J14:M14" si="12">+J12+J13</f>
        <v>0</v>
      </c>
      <c r="K14" s="839">
        <f t="shared" si="12"/>
        <v>0</v>
      </c>
      <c r="L14" s="839">
        <f t="shared" si="12"/>
        <v>0</v>
      </c>
      <c r="M14" s="839">
        <f t="shared" si="12"/>
        <v>0</v>
      </c>
      <c r="N14" s="686"/>
    </row>
    <row r="15" spans="1:365" s="558" customFormat="1" ht="24.75">
      <c r="A15" s="846"/>
      <c r="B15" s="999" t="s">
        <v>505</v>
      </c>
      <c r="C15" s="1000"/>
      <c r="D15" s="1000"/>
      <c r="E15" s="1000"/>
      <c r="F15" s="1000"/>
      <c r="G15" s="1000"/>
      <c r="H15" s="1000"/>
      <c r="I15" s="838">
        <f t="shared" si="3"/>
        <v>0</v>
      </c>
      <c r="J15" s="1000"/>
      <c r="K15" s="1000"/>
      <c r="L15" s="1000"/>
      <c r="M15" s="1000"/>
      <c r="N15" s="686" t="s">
        <v>329</v>
      </c>
    </row>
    <row r="16" spans="1:365" s="558" customFormat="1" ht="24.75">
      <c r="A16" s="849"/>
      <c r="B16" s="1001" t="s">
        <v>326</v>
      </c>
      <c r="C16" s="1002">
        <f>ROUND(C15*-0.03,-1)</f>
        <v>0</v>
      </c>
      <c r="D16" s="1002">
        <f t="shared" ref="D16:H16" si="13">ROUND(D15*-0.03,-1)</f>
        <v>0</v>
      </c>
      <c r="E16" s="1002">
        <f t="shared" si="13"/>
        <v>0</v>
      </c>
      <c r="F16" s="1002">
        <f t="shared" si="13"/>
        <v>0</v>
      </c>
      <c r="G16" s="1002">
        <f t="shared" si="13"/>
        <v>0</v>
      </c>
      <c r="H16" s="1002">
        <f t="shared" si="13"/>
        <v>0</v>
      </c>
      <c r="I16" s="838">
        <f t="shared" si="3"/>
        <v>0</v>
      </c>
      <c r="J16" s="1002">
        <f t="shared" ref="J16:M16" si="14">ROUND(J15*-0.03,-1)</f>
        <v>0</v>
      </c>
      <c r="K16" s="1002">
        <f t="shared" si="14"/>
        <v>0</v>
      </c>
      <c r="L16" s="1002">
        <f t="shared" si="14"/>
        <v>0</v>
      </c>
      <c r="M16" s="1002">
        <f t="shared" si="14"/>
        <v>0</v>
      </c>
      <c r="N16" s="687"/>
    </row>
    <row r="17" spans="1:14" s="558" customFormat="1" ht="24.75">
      <c r="A17" s="849"/>
      <c r="B17" s="1001" t="s">
        <v>502</v>
      </c>
      <c r="C17" s="1003">
        <f>+ROUND((C15+C16)*-0.24,-1)</f>
        <v>0</v>
      </c>
      <c r="D17" s="1003">
        <f t="shared" ref="D17:H17" si="15">+ROUND((D15+D16)*-0.24,-1)</f>
        <v>0</v>
      </c>
      <c r="E17" s="1003">
        <f t="shared" si="15"/>
        <v>0</v>
      </c>
      <c r="F17" s="1003">
        <f t="shared" si="15"/>
        <v>0</v>
      </c>
      <c r="G17" s="1003">
        <f t="shared" si="15"/>
        <v>0</v>
      </c>
      <c r="H17" s="1003">
        <f t="shared" si="15"/>
        <v>0</v>
      </c>
      <c r="I17" s="838">
        <f t="shared" si="3"/>
        <v>0</v>
      </c>
      <c r="J17" s="1003">
        <f t="shared" ref="J17:M17" si="16">+ROUND((J15+J16)*-0.24,-1)</f>
        <v>0</v>
      </c>
      <c r="K17" s="1003">
        <f t="shared" si="16"/>
        <v>0</v>
      </c>
      <c r="L17" s="1003">
        <f t="shared" si="16"/>
        <v>0</v>
      </c>
      <c r="M17" s="1003">
        <f t="shared" si="16"/>
        <v>0</v>
      </c>
      <c r="N17" s="686"/>
    </row>
    <row r="18" spans="1:14" s="558" customFormat="1" ht="24.75">
      <c r="A18" s="849"/>
      <c r="B18" s="1001" t="s">
        <v>504</v>
      </c>
      <c r="C18" s="1003">
        <f>+C15+C16+C17</f>
        <v>0</v>
      </c>
      <c r="D18" s="1003">
        <f t="shared" ref="D18:H18" si="17">+D15+D16+D17</f>
        <v>0</v>
      </c>
      <c r="E18" s="1003">
        <f t="shared" si="17"/>
        <v>0</v>
      </c>
      <c r="F18" s="1003">
        <f t="shared" si="17"/>
        <v>0</v>
      </c>
      <c r="G18" s="1003">
        <f t="shared" si="17"/>
        <v>0</v>
      </c>
      <c r="H18" s="1003">
        <f t="shared" si="17"/>
        <v>0</v>
      </c>
      <c r="I18" s="838">
        <f t="shared" si="3"/>
        <v>0</v>
      </c>
      <c r="J18" s="1003">
        <f t="shared" ref="J18:M18" si="18">+J15+J16+J17</f>
        <v>0</v>
      </c>
      <c r="K18" s="1003">
        <f t="shared" si="18"/>
        <v>0</v>
      </c>
      <c r="L18" s="1003">
        <f t="shared" si="18"/>
        <v>0</v>
      </c>
      <c r="M18" s="1003">
        <f t="shared" si="18"/>
        <v>0</v>
      </c>
      <c r="N18" s="688"/>
    </row>
    <row r="19" spans="1:14" s="558" customFormat="1" ht="24.75">
      <c r="A19" s="846"/>
      <c r="B19" s="846" t="s">
        <v>435</v>
      </c>
      <c r="C19" s="848"/>
      <c r="D19" s="848"/>
      <c r="E19" s="848"/>
      <c r="F19" s="848"/>
      <c r="G19" s="848"/>
      <c r="H19" s="848"/>
      <c r="I19" s="838">
        <f t="shared" si="3"/>
        <v>0</v>
      </c>
      <c r="J19" s="848"/>
      <c r="K19" s="848"/>
      <c r="L19" s="848"/>
      <c r="M19" s="848"/>
      <c r="N19" s="686" t="s">
        <v>329</v>
      </c>
    </row>
    <row r="20" spans="1:14" s="558" customFormat="1" ht="24.75">
      <c r="A20" s="849"/>
      <c r="B20" s="1001" t="s">
        <v>326</v>
      </c>
      <c r="C20" s="1002">
        <f>ROUND(C19*-0.03,-1)</f>
        <v>0</v>
      </c>
      <c r="D20" s="1002">
        <f t="shared" ref="D20:H20" si="19">ROUND(D19*-0.03,-1)</f>
        <v>0</v>
      </c>
      <c r="E20" s="1002">
        <f t="shared" si="19"/>
        <v>0</v>
      </c>
      <c r="F20" s="1002">
        <f t="shared" si="19"/>
        <v>0</v>
      </c>
      <c r="G20" s="1002">
        <f t="shared" si="19"/>
        <v>0</v>
      </c>
      <c r="H20" s="1002">
        <f t="shared" si="19"/>
        <v>0</v>
      </c>
      <c r="I20" s="838">
        <f t="shared" si="3"/>
        <v>0</v>
      </c>
      <c r="J20" s="1002">
        <f t="shared" ref="J20:M20" si="20">ROUND(J19*-0.03,-1)</f>
        <v>0</v>
      </c>
      <c r="K20" s="1002">
        <f t="shared" si="20"/>
        <v>0</v>
      </c>
      <c r="L20" s="1002">
        <f t="shared" si="20"/>
        <v>0</v>
      </c>
      <c r="M20" s="1002">
        <f t="shared" si="20"/>
        <v>0</v>
      </c>
      <c r="N20" s="687"/>
    </row>
    <row r="21" spans="1:14" s="558" customFormat="1" ht="24.75">
      <c r="A21" s="849"/>
      <c r="B21" s="1001" t="s">
        <v>502</v>
      </c>
      <c r="C21" s="1003">
        <f>+ROUND((C19+C20)*-0.24,-1)</f>
        <v>0</v>
      </c>
      <c r="D21" s="1003">
        <f t="shared" ref="D21:H21" si="21">+ROUND((D19+D20)*-0.24,-1)</f>
        <v>0</v>
      </c>
      <c r="E21" s="1003">
        <f t="shared" si="21"/>
        <v>0</v>
      </c>
      <c r="F21" s="1003">
        <f t="shared" si="21"/>
        <v>0</v>
      </c>
      <c r="G21" s="1003">
        <f t="shared" si="21"/>
        <v>0</v>
      </c>
      <c r="H21" s="1003">
        <f t="shared" si="21"/>
        <v>0</v>
      </c>
      <c r="I21" s="838">
        <f t="shared" si="3"/>
        <v>0</v>
      </c>
      <c r="J21" s="1003">
        <f t="shared" ref="J21:M21" si="22">+ROUND((J19+J20)*-0.24,-1)</f>
        <v>0</v>
      </c>
      <c r="K21" s="1003">
        <f t="shared" si="22"/>
        <v>0</v>
      </c>
      <c r="L21" s="1003">
        <f t="shared" si="22"/>
        <v>0</v>
      </c>
      <c r="M21" s="1003">
        <f t="shared" si="22"/>
        <v>0</v>
      </c>
      <c r="N21" s="686"/>
    </row>
    <row r="22" spans="1:14" s="558" customFormat="1" ht="24.75">
      <c r="A22" s="849"/>
      <c r="B22" s="1001" t="s">
        <v>504</v>
      </c>
      <c r="C22" s="1003">
        <f>+C19+C20+C21</f>
        <v>0</v>
      </c>
      <c r="D22" s="1003">
        <f t="shared" ref="D22:H22" si="23">+D19+D20+D21</f>
        <v>0</v>
      </c>
      <c r="E22" s="1003">
        <f t="shared" si="23"/>
        <v>0</v>
      </c>
      <c r="F22" s="1003">
        <f t="shared" si="23"/>
        <v>0</v>
      </c>
      <c r="G22" s="1003">
        <f t="shared" si="23"/>
        <v>0</v>
      </c>
      <c r="H22" s="1003">
        <f t="shared" si="23"/>
        <v>0</v>
      </c>
      <c r="I22" s="838">
        <f t="shared" si="3"/>
        <v>0</v>
      </c>
      <c r="J22" s="1003">
        <f t="shared" ref="J22:M22" si="24">+J19+J20+J21</f>
        <v>0</v>
      </c>
      <c r="K22" s="1003">
        <f t="shared" si="24"/>
        <v>0</v>
      </c>
      <c r="L22" s="1003">
        <f t="shared" si="24"/>
        <v>0</v>
      </c>
      <c r="M22" s="1003">
        <f t="shared" si="24"/>
        <v>0</v>
      </c>
      <c r="N22" s="688"/>
    </row>
    <row r="23" spans="1:14" s="558" customFormat="1" ht="24.75">
      <c r="A23" s="852">
        <v>1.2</v>
      </c>
      <c r="B23" s="852" t="s">
        <v>265</v>
      </c>
      <c r="C23" s="853">
        <f t="shared" ref="C23:H23" si="25">+C24+C27</f>
        <v>0</v>
      </c>
      <c r="D23" s="853">
        <f t="shared" si="25"/>
        <v>0</v>
      </c>
      <c r="E23" s="853">
        <f t="shared" si="25"/>
        <v>0</v>
      </c>
      <c r="F23" s="853">
        <f t="shared" si="25"/>
        <v>0</v>
      </c>
      <c r="G23" s="853">
        <f t="shared" si="25"/>
        <v>0</v>
      </c>
      <c r="H23" s="853">
        <f t="shared" si="25"/>
        <v>0</v>
      </c>
      <c r="I23" s="838">
        <f t="shared" si="3"/>
        <v>0</v>
      </c>
      <c r="J23" s="853">
        <f t="shared" ref="J23:M23" si="26">+J24+J27</f>
        <v>0</v>
      </c>
      <c r="K23" s="853">
        <f t="shared" si="26"/>
        <v>0</v>
      </c>
      <c r="L23" s="853">
        <f t="shared" si="26"/>
        <v>0</v>
      </c>
      <c r="M23" s="853">
        <f t="shared" si="26"/>
        <v>0</v>
      </c>
      <c r="N23" s="689" t="s">
        <v>329</v>
      </c>
    </row>
    <row r="24" spans="1:14" s="558" customFormat="1" ht="24.75">
      <c r="A24" s="852"/>
      <c r="B24" s="854" t="s">
        <v>436</v>
      </c>
      <c r="C24" s="855"/>
      <c r="D24" s="855"/>
      <c r="E24" s="855"/>
      <c r="F24" s="855"/>
      <c r="G24" s="855"/>
      <c r="H24" s="855"/>
      <c r="I24" s="838">
        <f t="shared" si="3"/>
        <v>0</v>
      </c>
      <c r="J24" s="855"/>
      <c r="K24" s="855"/>
      <c r="L24" s="855"/>
      <c r="M24" s="855"/>
      <c r="N24" s="686"/>
    </row>
    <row r="25" spans="1:14" s="558" customFormat="1" ht="24.75">
      <c r="A25" s="849"/>
      <c r="B25" s="850" t="s">
        <v>221</v>
      </c>
      <c r="C25" s="839">
        <f>+ROUND(C24*-0.4,-1)</f>
        <v>0</v>
      </c>
      <c r="D25" s="839">
        <f t="shared" ref="D25:H25" si="27">+ROUND(D24*-0.4,-1)</f>
        <v>0</v>
      </c>
      <c r="E25" s="839">
        <f t="shared" si="27"/>
        <v>0</v>
      </c>
      <c r="F25" s="839">
        <f t="shared" si="27"/>
        <v>0</v>
      </c>
      <c r="G25" s="839">
        <f t="shared" si="27"/>
        <v>0</v>
      </c>
      <c r="H25" s="839">
        <f t="shared" si="27"/>
        <v>0</v>
      </c>
      <c r="I25" s="838">
        <f t="shared" si="3"/>
        <v>0</v>
      </c>
      <c r="J25" s="839">
        <f t="shared" ref="J25:M25" si="28">+ROUND(J24*-0.4,-1)</f>
        <v>0</v>
      </c>
      <c r="K25" s="839">
        <f t="shared" si="28"/>
        <v>0</v>
      </c>
      <c r="L25" s="839">
        <f t="shared" si="28"/>
        <v>0</v>
      </c>
      <c r="M25" s="839">
        <f t="shared" si="28"/>
        <v>0</v>
      </c>
      <c r="N25" s="686"/>
    </row>
    <row r="26" spans="1:14" s="559" customFormat="1" ht="24.75">
      <c r="A26" s="849"/>
      <c r="B26" s="850" t="s">
        <v>222</v>
      </c>
      <c r="C26" s="839">
        <f>+C24+C25</f>
        <v>0</v>
      </c>
      <c r="D26" s="839">
        <f t="shared" ref="D26:H26" si="29">+D24+D25</f>
        <v>0</v>
      </c>
      <c r="E26" s="839">
        <f t="shared" si="29"/>
        <v>0</v>
      </c>
      <c r="F26" s="839">
        <f t="shared" si="29"/>
        <v>0</v>
      </c>
      <c r="G26" s="839">
        <f t="shared" si="29"/>
        <v>0</v>
      </c>
      <c r="H26" s="839">
        <f t="shared" si="29"/>
        <v>0</v>
      </c>
      <c r="I26" s="838">
        <f t="shared" si="3"/>
        <v>0</v>
      </c>
      <c r="J26" s="839">
        <f t="shared" ref="J26:M26" si="30">+J24+J25</f>
        <v>0</v>
      </c>
      <c r="K26" s="839">
        <f t="shared" si="30"/>
        <v>0</v>
      </c>
      <c r="L26" s="839">
        <f t="shared" si="30"/>
        <v>0</v>
      </c>
      <c r="M26" s="839">
        <f t="shared" si="30"/>
        <v>0</v>
      </c>
      <c r="N26" s="686"/>
    </row>
    <row r="27" spans="1:14" s="558" customFormat="1" ht="24.75">
      <c r="A27" s="852"/>
      <c r="B27" s="854" t="s">
        <v>437</v>
      </c>
      <c r="C27" s="855"/>
      <c r="D27" s="855"/>
      <c r="E27" s="855"/>
      <c r="F27" s="855"/>
      <c r="G27" s="855"/>
      <c r="H27" s="855"/>
      <c r="I27" s="838">
        <f t="shared" si="3"/>
        <v>0</v>
      </c>
      <c r="J27" s="855"/>
      <c r="K27" s="855"/>
      <c r="L27" s="855"/>
      <c r="M27" s="855"/>
      <c r="N27" s="686"/>
    </row>
    <row r="28" spans="1:14" s="558" customFormat="1">
      <c r="A28" s="849"/>
      <c r="B28" s="850" t="s">
        <v>221</v>
      </c>
      <c r="C28" s="839">
        <f>+ROUND(C27*-0.4,-1)</f>
        <v>0</v>
      </c>
      <c r="D28" s="839">
        <f t="shared" ref="D28:H28" si="31">+ROUND(D27*-0.4,-1)</f>
        <v>0</v>
      </c>
      <c r="E28" s="839">
        <f t="shared" si="31"/>
        <v>0</v>
      </c>
      <c r="F28" s="839">
        <f t="shared" si="31"/>
        <v>0</v>
      </c>
      <c r="G28" s="839">
        <f t="shared" si="31"/>
        <v>0</v>
      </c>
      <c r="H28" s="839">
        <f t="shared" si="31"/>
        <v>0</v>
      </c>
      <c r="I28" s="838">
        <f t="shared" si="3"/>
        <v>0</v>
      </c>
      <c r="J28" s="839">
        <f t="shared" ref="J28:M28" si="32">+ROUND(J27*-0.4,-1)</f>
        <v>0</v>
      </c>
      <c r="K28" s="839">
        <f t="shared" si="32"/>
        <v>0</v>
      </c>
      <c r="L28" s="839">
        <f t="shared" si="32"/>
        <v>0</v>
      </c>
      <c r="M28" s="839">
        <f t="shared" si="32"/>
        <v>0</v>
      </c>
      <c r="N28" s="737" t="s">
        <v>329</v>
      </c>
    </row>
    <row r="29" spans="1:14" s="558" customFormat="1" ht="24.75">
      <c r="A29" s="849"/>
      <c r="B29" s="850" t="s">
        <v>222</v>
      </c>
      <c r="C29" s="839">
        <f>+C27+C28</f>
        <v>0</v>
      </c>
      <c r="D29" s="839">
        <f t="shared" ref="D29:H29" si="33">+D27+D28</f>
        <v>0</v>
      </c>
      <c r="E29" s="839">
        <f t="shared" si="33"/>
        <v>0</v>
      </c>
      <c r="F29" s="839">
        <f t="shared" si="33"/>
        <v>0</v>
      </c>
      <c r="G29" s="839">
        <f t="shared" si="33"/>
        <v>0</v>
      </c>
      <c r="H29" s="839">
        <f t="shared" si="33"/>
        <v>0</v>
      </c>
      <c r="I29" s="838">
        <f t="shared" si="3"/>
        <v>0</v>
      </c>
      <c r="J29" s="839">
        <f t="shared" ref="J29:M29" si="34">+J27+J28</f>
        <v>0</v>
      </c>
      <c r="K29" s="839">
        <f t="shared" si="34"/>
        <v>0</v>
      </c>
      <c r="L29" s="839">
        <f t="shared" si="34"/>
        <v>0</v>
      </c>
      <c r="M29" s="839">
        <f t="shared" si="34"/>
        <v>0</v>
      </c>
      <c r="N29" s="689" t="s">
        <v>329</v>
      </c>
    </row>
    <row r="30" spans="1:14" s="558" customFormat="1" ht="24.75">
      <c r="A30" s="852">
        <v>1.3</v>
      </c>
      <c r="B30" s="852" t="s">
        <v>266</v>
      </c>
      <c r="C30" s="853">
        <f>+C31+C32</f>
        <v>0</v>
      </c>
      <c r="D30" s="853">
        <f t="shared" ref="D30:H30" si="35">+D31+D32</f>
        <v>0</v>
      </c>
      <c r="E30" s="853">
        <f t="shared" si="35"/>
        <v>0</v>
      </c>
      <c r="F30" s="853">
        <f t="shared" si="35"/>
        <v>0</v>
      </c>
      <c r="G30" s="853">
        <f t="shared" si="35"/>
        <v>0</v>
      </c>
      <c r="H30" s="853">
        <f t="shared" si="35"/>
        <v>0</v>
      </c>
      <c r="I30" s="838">
        <f t="shared" si="3"/>
        <v>0</v>
      </c>
      <c r="J30" s="853">
        <f t="shared" ref="J30:M30" si="36">+J31+J32</f>
        <v>0</v>
      </c>
      <c r="K30" s="853">
        <f t="shared" si="36"/>
        <v>0</v>
      </c>
      <c r="L30" s="853">
        <f t="shared" si="36"/>
        <v>0</v>
      </c>
      <c r="M30" s="853">
        <f t="shared" si="36"/>
        <v>0</v>
      </c>
      <c r="N30" s="690"/>
    </row>
    <row r="31" spans="1:14" s="558" customFormat="1" ht="24.75">
      <c r="A31" s="852"/>
      <c r="B31" s="854" t="s">
        <v>438</v>
      </c>
      <c r="C31" s="855"/>
      <c r="D31" s="855"/>
      <c r="E31" s="855"/>
      <c r="F31" s="855"/>
      <c r="G31" s="855"/>
      <c r="H31" s="855"/>
      <c r="I31" s="838">
        <f t="shared" si="3"/>
        <v>0</v>
      </c>
      <c r="J31" s="855"/>
      <c r="K31" s="855"/>
      <c r="L31" s="855"/>
      <c r="M31" s="855"/>
      <c r="N31" s="690"/>
    </row>
    <row r="32" spans="1:14" s="558" customFormat="1" ht="24.75">
      <c r="A32" s="852"/>
      <c r="B32" s="854" t="s">
        <v>223</v>
      </c>
      <c r="C32" s="855"/>
      <c r="D32" s="855"/>
      <c r="E32" s="855"/>
      <c r="F32" s="855"/>
      <c r="G32" s="855"/>
      <c r="H32" s="855"/>
      <c r="I32" s="838">
        <f t="shared" si="3"/>
        <v>0</v>
      </c>
      <c r="J32" s="855"/>
      <c r="K32" s="855"/>
      <c r="L32" s="855"/>
      <c r="M32" s="855"/>
      <c r="N32" s="689" t="s">
        <v>329</v>
      </c>
    </row>
    <row r="33" spans="1:365" s="558" customFormat="1" ht="24.75">
      <c r="A33" s="852">
        <v>1.4</v>
      </c>
      <c r="B33" s="852" t="s">
        <v>439</v>
      </c>
      <c r="C33" s="853">
        <f t="shared" ref="C33:M33" si="37">+C34</f>
        <v>0</v>
      </c>
      <c r="D33" s="853">
        <f t="shared" si="37"/>
        <v>0</v>
      </c>
      <c r="E33" s="853">
        <f t="shared" si="37"/>
        <v>0</v>
      </c>
      <c r="F33" s="853">
        <f t="shared" si="37"/>
        <v>0</v>
      </c>
      <c r="G33" s="853">
        <f t="shared" si="37"/>
        <v>0</v>
      </c>
      <c r="H33" s="853">
        <f t="shared" si="37"/>
        <v>0</v>
      </c>
      <c r="I33" s="838">
        <f t="shared" si="3"/>
        <v>0</v>
      </c>
      <c r="J33" s="853">
        <f t="shared" si="37"/>
        <v>0</v>
      </c>
      <c r="K33" s="853">
        <f t="shared" si="37"/>
        <v>0</v>
      </c>
      <c r="L33" s="853">
        <f t="shared" si="37"/>
        <v>0</v>
      </c>
      <c r="M33" s="853">
        <f t="shared" si="37"/>
        <v>0</v>
      </c>
      <c r="N33" s="683"/>
    </row>
    <row r="34" spans="1:365" s="558" customFormat="1" ht="24.75">
      <c r="A34" s="852"/>
      <c r="B34" s="854" t="s">
        <v>440</v>
      </c>
      <c r="C34" s="855"/>
      <c r="D34" s="855"/>
      <c r="E34" s="855"/>
      <c r="F34" s="855"/>
      <c r="G34" s="855"/>
      <c r="H34" s="855"/>
      <c r="I34" s="838">
        <f t="shared" si="3"/>
        <v>0</v>
      </c>
      <c r="J34" s="855"/>
      <c r="K34" s="855"/>
      <c r="L34" s="855"/>
      <c r="M34" s="855"/>
      <c r="N34" s="683"/>
    </row>
    <row r="35" spans="1:365" s="558" customFormat="1" ht="24.75">
      <c r="A35" s="849"/>
      <c r="B35" s="850" t="s">
        <v>221</v>
      </c>
      <c r="C35" s="839">
        <f t="shared" ref="C35:H35" si="38">+C34*-0.4</f>
        <v>0</v>
      </c>
      <c r="D35" s="839">
        <f t="shared" si="38"/>
        <v>0</v>
      </c>
      <c r="E35" s="839">
        <f t="shared" si="38"/>
        <v>0</v>
      </c>
      <c r="F35" s="839">
        <f t="shared" si="38"/>
        <v>0</v>
      </c>
      <c r="G35" s="839">
        <f t="shared" si="38"/>
        <v>0</v>
      </c>
      <c r="H35" s="839">
        <f t="shared" si="38"/>
        <v>0</v>
      </c>
      <c r="I35" s="838">
        <f t="shared" si="3"/>
        <v>0</v>
      </c>
      <c r="J35" s="839">
        <f t="shared" ref="J35:M35" si="39">+J34*-0.4</f>
        <v>0</v>
      </c>
      <c r="K35" s="839">
        <f t="shared" si="39"/>
        <v>0</v>
      </c>
      <c r="L35" s="839">
        <f t="shared" si="39"/>
        <v>0</v>
      </c>
      <c r="M35" s="839">
        <f t="shared" si="39"/>
        <v>0</v>
      </c>
      <c r="N35" s="687" t="s">
        <v>329</v>
      </c>
    </row>
    <row r="36" spans="1:365" s="558" customFormat="1" ht="24.75">
      <c r="A36" s="849"/>
      <c r="B36" s="850" t="s">
        <v>222</v>
      </c>
      <c r="C36" s="839">
        <f t="shared" ref="C36:H36" si="40">+C34+C35</f>
        <v>0</v>
      </c>
      <c r="D36" s="839">
        <f t="shared" si="40"/>
        <v>0</v>
      </c>
      <c r="E36" s="839">
        <f t="shared" si="40"/>
        <v>0</v>
      </c>
      <c r="F36" s="839">
        <f t="shared" si="40"/>
        <v>0</v>
      </c>
      <c r="G36" s="839">
        <f t="shared" si="40"/>
        <v>0</v>
      </c>
      <c r="H36" s="839">
        <f t="shared" si="40"/>
        <v>0</v>
      </c>
      <c r="I36" s="838">
        <f t="shared" si="3"/>
        <v>0</v>
      </c>
      <c r="J36" s="839">
        <f t="shared" ref="J36:M36" si="41">+J34+J35</f>
        <v>0</v>
      </c>
      <c r="K36" s="839">
        <f t="shared" si="41"/>
        <v>0</v>
      </c>
      <c r="L36" s="839">
        <f t="shared" si="41"/>
        <v>0</v>
      </c>
      <c r="M36" s="839">
        <f t="shared" si="41"/>
        <v>0</v>
      </c>
      <c r="N36" s="689"/>
    </row>
    <row r="37" spans="1:365" s="558" customFormat="1" ht="24.75">
      <c r="A37" s="852">
        <v>1.5</v>
      </c>
      <c r="B37" s="852" t="s">
        <v>441</v>
      </c>
      <c r="C37" s="853">
        <f t="shared" ref="C37:M37" si="42">+C38</f>
        <v>0</v>
      </c>
      <c r="D37" s="853">
        <f t="shared" si="42"/>
        <v>0</v>
      </c>
      <c r="E37" s="853">
        <f t="shared" si="42"/>
        <v>0</v>
      </c>
      <c r="F37" s="853">
        <f t="shared" si="42"/>
        <v>0</v>
      </c>
      <c r="G37" s="853">
        <f t="shared" si="42"/>
        <v>0</v>
      </c>
      <c r="H37" s="853">
        <f t="shared" si="42"/>
        <v>0</v>
      </c>
      <c r="I37" s="838">
        <f t="shared" si="3"/>
        <v>0</v>
      </c>
      <c r="J37" s="853">
        <f t="shared" si="42"/>
        <v>0</v>
      </c>
      <c r="K37" s="853">
        <f t="shared" si="42"/>
        <v>0</v>
      </c>
      <c r="L37" s="853">
        <f t="shared" si="42"/>
        <v>0</v>
      </c>
      <c r="M37" s="853">
        <f t="shared" si="42"/>
        <v>0</v>
      </c>
      <c r="N37" s="683"/>
    </row>
    <row r="38" spans="1:365" s="558" customFormat="1" ht="24.75">
      <c r="A38" s="852"/>
      <c r="B38" s="854" t="s">
        <v>442</v>
      </c>
      <c r="C38" s="853"/>
      <c r="D38" s="853"/>
      <c r="E38" s="853"/>
      <c r="F38" s="853"/>
      <c r="G38" s="853"/>
      <c r="H38" s="853"/>
      <c r="I38" s="838">
        <f t="shared" si="3"/>
        <v>0</v>
      </c>
      <c r="J38" s="853"/>
      <c r="K38" s="853"/>
      <c r="L38" s="853"/>
      <c r="M38" s="853"/>
      <c r="N38" s="683"/>
    </row>
    <row r="39" spans="1:365" s="598" customFormat="1" ht="24.75">
      <c r="A39" s="849"/>
      <c r="B39" s="850" t="s">
        <v>221</v>
      </c>
      <c r="C39" s="839">
        <f t="shared" ref="C39:H39" si="43">+C38*-0.4</f>
        <v>0</v>
      </c>
      <c r="D39" s="839">
        <f t="shared" si="43"/>
        <v>0</v>
      </c>
      <c r="E39" s="839">
        <f t="shared" si="43"/>
        <v>0</v>
      </c>
      <c r="F39" s="839">
        <f t="shared" si="43"/>
        <v>0</v>
      </c>
      <c r="G39" s="839">
        <f t="shared" si="43"/>
        <v>0</v>
      </c>
      <c r="H39" s="839">
        <f t="shared" si="43"/>
        <v>0</v>
      </c>
      <c r="I39" s="838">
        <f t="shared" si="3"/>
        <v>0</v>
      </c>
      <c r="J39" s="839">
        <f t="shared" ref="J39:M39" si="44">+J38*-0.4</f>
        <v>0</v>
      </c>
      <c r="K39" s="839">
        <f t="shared" si="44"/>
        <v>0</v>
      </c>
      <c r="L39" s="839">
        <f t="shared" si="44"/>
        <v>0</v>
      </c>
      <c r="M39" s="839">
        <f t="shared" si="44"/>
        <v>0</v>
      </c>
      <c r="N39" s="689" t="s">
        <v>329</v>
      </c>
    </row>
    <row r="40" spans="1:365" s="558" customFormat="1" ht="24.75">
      <c r="A40" s="849"/>
      <c r="B40" s="850" t="s">
        <v>222</v>
      </c>
      <c r="C40" s="839">
        <f t="shared" ref="C40:H40" si="45">+C38+C39</f>
        <v>0</v>
      </c>
      <c r="D40" s="839">
        <f t="shared" si="45"/>
        <v>0</v>
      </c>
      <c r="E40" s="839">
        <f t="shared" si="45"/>
        <v>0</v>
      </c>
      <c r="F40" s="839">
        <f t="shared" si="45"/>
        <v>0</v>
      </c>
      <c r="G40" s="839">
        <f t="shared" si="45"/>
        <v>0</v>
      </c>
      <c r="H40" s="839">
        <f t="shared" si="45"/>
        <v>0</v>
      </c>
      <c r="I40" s="838">
        <f t="shared" si="3"/>
        <v>0</v>
      </c>
      <c r="J40" s="839">
        <f t="shared" ref="J40:M40" si="46">+J38+J39</f>
        <v>0</v>
      </c>
      <c r="K40" s="839">
        <f t="shared" si="46"/>
        <v>0</v>
      </c>
      <c r="L40" s="839">
        <f t="shared" si="46"/>
        <v>0</v>
      </c>
      <c r="M40" s="839">
        <f t="shared" si="46"/>
        <v>0</v>
      </c>
      <c r="N40" s="689"/>
    </row>
    <row r="41" spans="1:365" s="558" customFormat="1" ht="24.75">
      <c r="A41" s="852">
        <v>1.6</v>
      </c>
      <c r="B41" s="852" t="s">
        <v>443</v>
      </c>
      <c r="C41" s="853">
        <f t="shared" ref="C41:H43" si="47">+C44+C47</f>
        <v>0</v>
      </c>
      <c r="D41" s="853">
        <f t="shared" si="47"/>
        <v>0</v>
      </c>
      <c r="E41" s="853">
        <f t="shared" si="47"/>
        <v>0</v>
      </c>
      <c r="F41" s="853">
        <f t="shared" si="47"/>
        <v>0</v>
      </c>
      <c r="G41" s="853">
        <f t="shared" si="47"/>
        <v>0</v>
      </c>
      <c r="H41" s="853">
        <f t="shared" si="47"/>
        <v>0</v>
      </c>
      <c r="I41" s="838">
        <f t="shared" si="3"/>
        <v>0</v>
      </c>
      <c r="J41" s="853">
        <f t="shared" ref="J41:M41" si="48">+J44+J47</f>
        <v>0</v>
      </c>
      <c r="K41" s="853">
        <f t="shared" si="48"/>
        <v>0</v>
      </c>
      <c r="L41" s="853">
        <f t="shared" si="48"/>
        <v>0</v>
      </c>
      <c r="M41" s="853">
        <f t="shared" si="48"/>
        <v>0</v>
      </c>
      <c r="N41" s="683"/>
    </row>
    <row r="42" spans="1:365" s="558" customFormat="1" ht="24.75">
      <c r="A42" s="849"/>
      <c r="B42" s="850" t="s">
        <v>444</v>
      </c>
      <c r="C42" s="839">
        <f t="shared" si="47"/>
        <v>0</v>
      </c>
      <c r="D42" s="839">
        <f t="shared" si="47"/>
        <v>0</v>
      </c>
      <c r="E42" s="839">
        <f t="shared" si="47"/>
        <v>0</v>
      </c>
      <c r="F42" s="839">
        <f t="shared" si="47"/>
        <v>0</v>
      </c>
      <c r="G42" s="839">
        <f t="shared" si="47"/>
        <v>0</v>
      </c>
      <c r="H42" s="839">
        <f t="shared" si="47"/>
        <v>0</v>
      </c>
      <c r="I42" s="838">
        <f t="shared" si="3"/>
        <v>0</v>
      </c>
      <c r="J42" s="839">
        <f t="shared" ref="J42:M42" si="49">+J45+J48</f>
        <v>0</v>
      </c>
      <c r="K42" s="839">
        <f t="shared" si="49"/>
        <v>0</v>
      </c>
      <c r="L42" s="839">
        <f t="shared" si="49"/>
        <v>0</v>
      </c>
      <c r="M42" s="839">
        <f t="shared" si="49"/>
        <v>0</v>
      </c>
      <c r="N42" s="683"/>
    </row>
    <row r="43" spans="1:365" ht="24.75">
      <c r="A43" s="849"/>
      <c r="B43" s="850" t="s">
        <v>445</v>
      </c>
      <c r="C43" s="839">
        <f t="shared" si="47"/>
        <v>0</v>
      </c>
      <c r="D43" s="839">
        <f t="shared" si="47"/>
        <v>0</v>
      </c>
      <c r="E43" s="839">
        <f t="shared" si="47"/>
        <v>0</v>
      </c>
      <c r="F43" s="839">
        <f t="shared" si="47"/>
        <v>0</v>
      </c>
      <c r="G43" s="839">
        <f t="shared" si="47"/>
        <v>0</v>
      </c>
      <c r="H43" s="839">
        <f t="shared" si="47"/>
        <v>0</v>
      </c>
      <c r="I43" s="838">
        <f t="shared" si="3"/>
        <v>0</v>
      </c>
      <c r="J43" s="839">
        <f t="shared" ref="J43:M43" si="50">+J46+J49</f>
        <v>0</v>
      </c>
      <c r="K43" s="839">
        <f t="shared" si="50"/>
        <v>0</v>
      </c>
      <c r="L43" s="839">
        <f t="shared" si="50"/>
        <v>0</v>
      </c>
      <c r="M43" s="839">
        <f t="shared" si="50"/>
        <v>0</v>
      </c>
      <c r="N43" s="689" t="s">
        <v>329</v>
      </c>
    </row>
    <row r="44" spans="1:365" ht="24.75">
      <c r="A44" s="852"/>
      <c r="B44" s="852" t="s">
        <v>446</v>
      </c>
      <c r="C44" s="853"/>
      <c r="D44" s="853"/>
      <c r="E44" s="853"/>
      <c r="F44" s="853"/>
      <c r="G44" s="853"/>
      <c r="H44" s="853"/>
      <c r="I44" s="838">
        <f t="shared" si="3"/>
        <v>0</v>
      </c>
      <c r="J44" s="853"/>
      <c r="K44" s="853"/>
      <c r="L44" s="853"/>
      <c r="M44" s="853"/>
      <c r="N44" s="690"/>
    </row>
    <row r="45" spans="1:365" s="56" customFormat="1" ht="24.75">
      <c r="A45" s="849"/>
      <c r="B45" s="850" t="s">
        <v>444</v>
      </c>
      <c r="C45" s="839"/>
      <c r="D45" s="839"/>
      <c r="E45" s="839"/>
      <c r="F45" s="839"/>
      <c r="G45" s="839"/>
      <c r="H45" s="839"/>
      <c r="I45" s="838">
        <f t="shared" si="3"/>
        <v>0</v>
      </c>
      <c r="J45" s="839"/>
      <c r="K45" s="839"/>
      <c r="L45" s="839"/>
      <c r="M45" s="839"/>
      <c r="N45" s="690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  <c r="EO45" s="75"/>
      <c r="EP45" s="75"/>
      <c r="EQ45" s="75"/>
      <c r="ER45" s="75"/>
      <c r="ES45" s="75"/>
      <c r="ET45" s="75"/>
      <c r="EU45" s="75"/>
      <c r="EV45" s="75"/>
      <c r="EW45" s="75"/>
      <c r="EX45" s="75"/>
      <c r="EY45" s="75"/>
      <c r="EZ45" s="75"/>
      <c r="FA45" s="75"/>
      <c r="FB45" s="75"/>
      <c r="FC45" s="75"/>
      <c r="FD45" s="75"/>
      <c r="FE45" s="75"/>
      <c r="FF45" s="75"/>
      <c r="FG45" s="75"/>
      <c r="FH45" s="75"/>
      <c r="FI45" s="75"/>
      <c r="FJ45" s="75"/>
      <c r="FK45" s="75"/>
      <c r="FL45" s="75"/>
      <c r="FM45" s="75"/>
      <c r="FN45" s="75"/>
      <c r="FO45" s="75"/>
      <c r="FP45" s="75"/>
      <c r="FQ45" s="75"/>
      <c r="FR45" s="75"/>
      <c r="FS45" s="75"/>
      <c r="FT45" s="75"/>
      <c r="FU45" s="75"/>
      <c r="FV45" s="75"/>
      <c r="FW45" s="75"/>
      <c r="FX45" s="75"/>
      <c r="FY45" s="75"/>
      <c r="FZ45" s="75"/>
      <c r="GA45" s="75"/>
      <c r="GB45" s="75"/>
      <c r="GC45" s="75"/>
      <c r="GD45" s="75"/>
      <c r="GE45" s="75"/>
      <c r="GF45" s="75"/>
      <c r="GG45" s="75"/>
      <c r="GH45" s="75"/>
      <c r="GI45" s="75"/>
      <c r="GJ45" s="75"/>
      <c r="GK45" s="75"/>
      <c r="GL45" s="75"/>
      <c r="GM45" s="75"/>
      <c r="GN45" s="75"/>
      <c r="GO45" s="75"/>
      <c r="GP45" s="75"/>
      <c r="GQ45" s="75"/>
      <c r="GR45" s="75"/>
      <c r="GS45" s="75"/>
      <c r="GT45" s="75"/>
      <c r="GU45" s="75"/>
      <c r="GV45" s="75"/>
      <c r="GW45" s="75"/>
      <c r="GX45" s="75"/>
      <c r="GY45" s="75"/>
      <c r="GZ45" s="75"/>
      <c r="HA45" s="75"/>
      <c r="HB45" s="75"/>
      <c r="HC45" s="75"/>
      <c r="HD45" s="75"/>
      <c r="HE45" s="75"/>
      <c r="HF45" s="75"/>
      <c r="HG45" s="75"/>
      <c r="HH45" s="75"/>
      <c r="HI45" s="75"/>
      <c r="HJ45" s="75"/>
      <c r="HK45" s="75"/>
      <c r="HL45" s="75"/>
      <c r="HM45" s="75"/>
      <c r="HN45" s="75"/>
      <c r="HO45" s="75"/>
      <c r="HP45" s="75"/>
      <c r="HQ45" s="75"/>
      <c r="HR45" s="75"/>
      <c r="HS45" s="75"/>
      <c r="HT45" s="75"/>
      <c r="HU45" s="75"/>
      <c r="HV45" s="75"/>
      <c r="HW45" s="75"/>
      <c r="HX45" s="75"/>
      <c r="HY45" s="75"/>
      <c r="HZ45" s="75"/>
      <c r="IA45" s="75"/>
      <c r="IB45" s="75"/>
      <c r="IC45" s="75"/>
      <c r="ID45" s="75"/>
      <c r="IE45" s="75"/>
      <c r="IF45" s="75"/>
      <c r="IG45" s="75"/>
      <c r="IH45" s="75"/>
      <c r="II45" s="75"/>
      <c r="IJ45" s="75"/>
      <c r="IK45" s="75"/>
      <c r="IL45" s="75"/>
      <c r="IM45" s="75"/>
      <c r="IN45" s="75"/>
      <c r="IO45" s="75"/>
      <c r="IP45" s="75"/>
      <c r="IQ45" s="75"/>
      <c r="IR45" s="75"/>
      <c r="IS45" s="75"/>
      <c r="IT45" s="75"/>
      <c r="IU45" s="75"/>
      <c r="IV45" s="75"/>
      <c r="IW45" s="75"/>
      <c r="IX45" s="75"/>
      <c r="IY45" s="75"/>
      <c r="IZ45" s="75"/>
      <c r="JA45" s="75"/>
      <c r="JB45" s="75"/>
      <c r="JC45" s="75"/>
      <c r="JD45" s="75"/>
      <c r="JE45" s="75"/>
      <c r="JF45" s="75"/>
      <c r="JG45" s="75"/>
      <c r="JH45" s="75"/>
      <c r="JI45" s="75"/>
      <c r="JJ45" s="75"/>
      <c r="JK45" s="75"/>
      <c r="JL45" s="75"/>
      <c r="JM45" s="75"/>
      <c r="JN45" s="75"/>
      <c r="JO45" s="75"/>
      <c r="JP45" s="75"/>
      <c r="JQ45" s="75"/>
      <c r="JR45" s="75"/>
      <c r="JS45" s="75"/>
      <c r="JT45" s="75"/>
      <c r="JU45" s="75"/>
      <c r="JV45" s="75"/>
      <c r="JW45" s="75"/>
      <c r="JX45" s="75"/>
      <c r="JY45" s="75"/>
      <c r="JZ45" s="75"/>
      <c r="KA45" s="75"/>
      <c r="KB45" s="75"/>
      <c r="KC45" s="75"/>
      <c r="KD45" s="75"/>
      <c r="KE45" s="75"/>
      <c r="KF45" s="75"/>
      <c r="KG45" s="75"/>
      <c r="KH45" s="75"/>
      <c r="KI45" s="75"/>
      <c r="KJ45" s="75"/>
      <c r="KK45" s="75"/>
      <c r="KL45" s="75"/>
      <c r="KM45" s="75"/>
      <c r="KN45" s="75"/>
      <c r="KO45" s="75"/>
      <c r="KP45" s="75"/>
      <c r="KQ45" s="75"/>
      <c r="KR45" s="75"/>
      <c r="KS45" s="75"/>
      <c r="KT45" s="75"/>
      <c r="KU45" s="75"/>
      <c r="KV45" s="75"/>
      <c r="KW45" s="75"/>
      <c r="KX45" s="75"/>
      <c r="KY45" s="75"/>
      <c r="KZ45" s="75"/>
      <c r="LA45" s="75"/>
      <c r="LB45" s="75"/>
      <c r="LC45" s="75"/>
      <c r="LD45" s="75"/>
      <c r="LE45" s="75"/>
      <c r="LF45" s="75"/>
      <c r="LG45" s="75"/>
      <c r="LH45" s="75"/>
      <c r="LI45" s="75"/>
      <c r="LJ45" s="75"/>
      <c r="LK45" s="75"/>
      <c r="LL45" s="75"/>
      <c r="LM45" s="75"/>
      <c r="LN45" s="75"/>
      <c r="LO45" s="75"/>
      <c r="LP45" s="75"/>
      <c r="LQ45" s="75"/>
      <c r="LR45" s="75"/>
      <c r="LS45" s="75"/>
      <c r="LT45" s="75"/>
      <c r="LU45" s="75"/>
      <c r="LV45" s="75"/>
      <c r="LW45" s="75"/>
      <c r="LX45" s="75"/>
      <c r="LY45" s="75"/>
      <c r="LZ45" s="75"/>
      <c r="MA45" s="75"/>
      <c r="MB45" s="75"/>
      <c r="MC45" s="75"/>
      <c r="MD45" s="75"/>
      <c r="ME45" s="75"/>
      <c r="MF45" s="75"/>
      <c r="MG45" s="75"/>
      <c r="MH45" s="75"/>
      <c r="MI45" s="75"/>
      <c r="MJ45" s="75"/>
      <c r="MK45" s="75"/>
      <c r="ML45" s="75"/>
      <c r="MM45" s="75"/>
      <c r="MN45" s="75"/>
      <c r="MO45" s="75"/>
      <c r="MP45" s="75"/>
      <c r="MQ45" s="75"/>
      <c r="MR45" s="75"/>
      <c r="MS45" s="75"/>
      <c r="MT45" s="75"/>
      <c r="MU45" s="75"/>
      <c r="MV45" s="75"/>
      <c r="MW45" s="75"/>
      <c r="MX45" s="75"/>
      <c r="MY45" s="75"/>
      <c r="MZ45" s="75"/>
      <c r="NA45" s="75"/>
    </row>
    <row r="46" spans="1:365" s="57" customFormat="1" ht="24.75">
      <c r="A46" s="849"/>
      <c r="B46" s="850" t="s">
        <v>445</v>
      </c>
      <c r="C46" s="839">
        <f t="shared" ref="C46:H46" si="51">+C44+C45</f>
        <v>0</v>
      </c>
      <c r="D46" s="839">
        <f t="shared" si="51"/>
        <v>0</v>
      </c>
      <c r="E46" s="839">
        <f t="shared" si="51"/>
        <v>0</v>
      </c>
      <c r="F46" s="839">
        <f t="shared" si="51"/>
        <v>0</v>
      </c>
      <c r="G46" s="839">
        <f t="shared" si="51"/>
        <v>0</v>
      </c>
      <c r="H46" s="839">
        <f t="shared" si="51"/>
        <v>0</v>
      </c>
      <c r="I46" s="838">
        <f t="shared" si="3"/>
        <v>0</v>
      </c>
      <c r="J46" s="839">
        <f t="shared" ref="J46:M46" si="52">+J44+J45</f>
        <v>0</v>
      </c>
      <c r="K46" s="839">
        <f t="shared" si="52"/>
        <v>0</v>
      </c>
      <c r="L46" s="839">
        <f t="shared" si="52"/>
        <v>0</v>
      </c>
      <c r="M46" s="839">
        <f t="shared" si="52"/>
        <v>0</v>
      </c>
      <c r="N46" s="689" t="s">
        <v>329</v>
      </c>
    </row>
    <row r="47" spans="1:365" s="57" customFormat="1" ht="24.75">
      <c r="A47" s="852"/>
      <c r="B47" s="852" t="s">
        <v>447</v>
      </c>
      <c r="C47" s="853"/>
      <c r="D47" s="853"/>
      <c r="E47" s="853"/>
      <c r="F47" s="853"/>
      <c r="G47" s="853"/>
      <c r="H47" s="853"/>
      <c r="I47" s="838">
        <f t="shared" si="3"/>
        <v>0</v>
      </c>
      <c r="J47" s="853"/>
      <c r="K47" s="853"/>
      <c r="L47" s="853"/>
      <c r="M47" s="853"/>
      <c r="N47" s="690"/>
    </row>
    <row r="48" spans="1:365" s="57" customFormat="1" ht="24.75">
      <c r="A48" s="849"/>
      <c r="B48" s="850" t="s">
        <v>221</v>
      </c>
      <c r="C48" s="839">
        <f t="shared" ref="C48:H48" si="53">+C47*-0.4</f>
        <v>0</v>
      </c>
      <c r="D48" s="839">
        <f t="shared" si="53"/>
        <v>0</v>
      </c>
      <c r="E48" s="839">
        <f t="shared" si="53"/>
        <v>0</v>
      </c>
      <c r="F48" s="839">
        <f t="shared" si="53"/>
        <v>0</v>
      </c>
      <c r="G48" s="839">
        <f t="shared" si="53"/>
        <v>0</v>
      </c>
      <c r="H48" s="839">
        <f t="shared" si="53"/>
        <v>0</v>
      </c>
      <c r="I48" s="838">
        <f t="shared" si="3"/>
        <v>0</v>
      </c>
      <c r="J48" s="839">
        <f t="shared" ref="J48:M48" si="54">+J47*-0.4</f>
        <v>0</v>
      </c>
      <c r="K48" s="839">
        <f t="shared" si="54"/>
        <v>0</v>
      </c>
      <c r="L48" s="839">
        <f t="shared" si="54"/>
        <v>0</v>
      </c>
      <c r="M48" s="839">
        <f t="shared" si="54"/>
        <v>0</v>
      </c>
      <c r="N48" s="690"/>
    </row>
    <row r="49" spans="1:14" s="57" customFormat="1" ht="24.75">
      <c r="A49" s="849"/>
      <c r="B49" s="850" t="s">
        <v>222</v>
      </c>
      <c r="C49" s="839">
        <f t="shared" ref="C49:H49" si="55">+C47+C48</f>
        <v>0</v>
      </c>
      <c r="D49" s="839">
        <f t="shared" si="55"/>
        <v>0</v>
      </c>
      <c r="E49" s="839">
        <f t="shared" si="55"/>
        <v>0</v>
      </c>
      <c r="F49" s="839">
        <f t="shared" si="55"/>
        <v>0</v>
      </c>
      <c r="G49" s="839">
        <f t="shared" si="55"/>
        <v>0</v>
      </c>
      <c r="H49" s="839">
        <f t="shared" si="55"/>
        <v>0</v>
      </c>
      <c r="I49" s="838">
        <f t="shared" si="3"/>
        <v>0</v>
      </c>
      <c r="J49" s="839">
        <f t="shared" ref="J49:M49" si="56">+J47+J48</f>
        <v>0</v>
      </c>
      <c r="K49" s="839">
        <f t="shared" si="56"/>
        <v>0</v>
      </c>
      <c r="L49" s="839">
        <f t="shared" si="56"/>
        <v>0</v>
      </c>
      <c r="M49" s="839">
        <f t="shared" si="56"/>
        <v>0</v>
      </c>
      <c r="N49" s="689" t="s">
        <v>329</v>
      </c>
    </row>
    <row r="50" spans="1:14" s="57" customFormat="1" ht="24.75">
      <c r="A50" s="852">
        <v>1.7</v>
      </c>
      <c r="B50" s="852" t="s">
        <v>448</v>
      </c>
      <c r="C50" s="853"/>
      <c r="D50" s="853"/>
      <c r="E50" s="853"/>
      <c r="F50" s="853"/>
      <c r="G50" s="853"/>
      <c r="H50" s="853"/>
      <c r="I50" s="838">
        <f t="shared" si="3"/>
        <v>0</v>
      </c>
      <c r="J50" s="853"/>
      <c r="K50" s="853"/>
      <c r="L50" s="853"/>
      <c r="M50" s="853"/>
      <c r="N50" s="690"/>
    </row>
    <row r="51" spans="1:14" s="57" customFormat="1" ht="24.75">
      <c r="A51" s="849"/>
      <c r="B51" s="850" t="s">
        <v>221</v>
      </c>
      <c r="C51" s="839">
        <f t="shared" ref="C51:H51" si="57">+C50*-0.4</f>
        <v>0</v>
      </c>
      <c r="D51" s="839">
        <f t="shared" si="57"/>
        <v>0</v>
      </c>
      <c r="E51" s="839">
        <f t="shared" si="57"/>
        <v>0</v>
      </c>
      <c r="F51" s="839">
        <f t="shared" si="57"/>
        <v>0</v>
      </c>
      <c r="G51" s="839">
        <f t="shared" si="57"/>
        <v>0</v>
      </c>
      <c r="H51" s="839">
        <f t="shared" si="57"/>
        <v>0</v>
      </c>
      <c r="I51" s="838">
        <f t="shared" si="3"/>
        <v>0</v>
      </c>
      <c r="J51" s="839">
        <f t="shared" ref="J51:M51" si="58">+J50*-0.4</f>
        <v>0</v>
      </c>
      <c r="K51" s="839">
        <f t="shared" si="58"/>
        <v>0</v>
      </c>
      <c r="L51" s="839">
        <f t="shared" si="58"/>
        <v>0</v>
      </c>
      <c r="M51" s="839">
        <f t="shared" si="58"/>
        <v>0</v>
      </c>
      <c r="N51" s="600"/>
    </row>
    <row r="52" spans="1:14" s="57" customFormat="1" ht="24.75">
      <c r="A52" s="849"/>
      <c r="B52" s="850" t="s">
        <v>222</v>
      </c>
      <c r="C52" s="839">
        <f t="shared" ref="C52:H52" si="59">+C50+C51</f>
        <v>0</v>
      </c>
      <c r="D52" s="839">
        <f t="shared" si="59"/>
        <v>0</v>
      </c>
      <c r="E52" s="839">
        <f t="shared" si="59"/>
        <v>0</v>
      </c>
      <c r="F52" s="839">
        <f t="shared" si="59"/>
        <v>0</v>
      </c>
      <c r="G52" s="839">
        <f t="shared" si="59"/>
        <v>0</v>
      </c>
      <c r="H52" s="839">
        <f t="shared" si="59"/>
        <v>0</v>
      </c>
      <c r="I52" s="838">
        <f t="shared" si="3"/>
        <v>0</v>
      </c>
      <c r="J52" s="839">
        <f t="shared" ref="J52:M52" si="60">+J50+J51</f>
        <v>0</v>
      </c>
      <c r="K52" s="839">
        <f t="shared" si="60"/>
        <v>0</v>
      </c>
      <c r="L52" s="839">
        <f t="shared" si="60"/>
        <v>0</v>
      </c>
      <c r="M52" s="839">
        <f t="shared" si="60"/>
        <v>0</v>
      </c>
      <c r="N52" s="689" t="s">
        <v>329</v>
      </c>
    </row>
    <row r="53" spans="1:14" s="57" customFormat="1" ht="24.75">
      <c r="A53" s="852">
        <v>1.8</v>
      </c>
      <c r="B53" s="852" t="s">
        <v>449</v>
      </c>
      <c r="C53" s="853"/>
      <c r="D53" s="853"/>
      <c r="E53" s="853"/>
      <c r="F53" s="853"/>
      <c r="G53" s="853"/>
      <c r="H53" s="853"/>
      <c r="I53" s="838">
        <f t="shared" si="3"/>
        <v>0</v>
      </c>
      <c r="J53" s="853"/>
      <c r="K53" s="853"/>
      <c r="L53" s="853"/>
      <c r="M53" s="853"/>
      <c r="N53" s="689"/>
    </row>
    <row r="54" spans="1:14" s="57" customFormat="1" ht="24.75">
      <c r="A54" s="849"/>
      <c r="B54" s="850" t="s">
        <v>450</v>
      </c>
      <c r="C54" s="839">
        <f t="shared" ref="C54:H54" si="61">+C57</f>
        <v>0</v>
      </c>
      <c r="D54" s="839">
        <f t="shared" si="61"/>
        <v>0</v>
      </c>
      <c r="E54" s="839">
        <f t="shared" si="61"/>
        <v>0</v>
      </c>
      <c r="F54" s="839">
        <f t="shared" si="61"/>
        <v>0</v>
      </c>
      <c r="G54" s="839">
        <f t="shared" si="61"/>
        <v>0</v>
      </c>
      <c r="H54" s="839">
        <f t="shared" si="61"/>
        <v>0</v>
      </c>
      <c r="I54" s="838">
        <f t="shared" si="3"/>
        <v>0</v>
      </c>
      <c r="J54" s="839">
        <f t="shared" ref="J54:M54" si="62">+J57</f>
        <v>0</v>
      </c>
      <c r="K54" s="839">
        <f t="shared" si="62"/>
        <v>0</v>
      </c>
      <c r="L54" s="839">
        <f t="shared" si="62"/>
        <v>0</v>
      </c>
      <c r="M54" s="839">
        <f t="shared" si="62"/>
        <v>0</v>
      </c>
      <c r="N54" s="689"/>
    </row>
    <row r="55" spans="1:14" s="57" customFormat="1" ht="24.75">
      <c r="A55" s="849"/>
      <c r="B55" s="850" t="s">
        <v>451</v>
      </c>
      <c r="C55" s="839">
        <f t="shared" ref="C55:H55" si="63">+C58+C59</f>
        <v>0</v>
      </c>
      <c r="D55" s="839">
        <f t="shared" si="63"/>
        <v>0</v>
      </c>
      <c r="E55" s="839">
        <f t="shared" si="63"/>
        <v>0</v>
      </c>
      <c r="F55" s="839">
        <f t="shared" si="63"/>
        <v>0</v>
      </c>
      <c r="G55" s="839">
        <f t="shared" si="63"/>
        <v>0</v>
      </c>
      <c r="H55" s="839">
        <f t="shared" si="63"/>
        <v>0</v>
      </c>
      <c r="I55" s="838">
        <f t="shared" si="3"/>
        <v>0</v>
      </c>
      <c r="J55" s="839">
        <f t="shared" ref="J55:M55" si="64">+J58+J59</f>
        <v>0</v>
      </c>
      <c r="K55" s="839">
        <f t="shared" si="64"/>
        <v>0</v>
      </c>
      <c r="L55" s="839">
        <f t="shared" si="64"/>
        <v>0</v>
      </c>
      <c r="M55" s="839">
        <f t="shared" si="64"/>
        <v>0</v>
      </c>
      <c r="N55" s="689" t="s">
        <v>329</v>
      </c>
    </row>
    <row r="56" spans="1:14" s="57" customFormat="1" ht="24.75">
      <c r="A56" s="852"/>
      <c r="B56" s="852" t="s">
        <v>452</v>
      </c>
      <c r="C56" s="853">
        <f t="shared" ref="C56:H56" si="65">+C53/2</f>
        <v>0</v>
      </c>
      <c r="D56" s="853">
        <f t="shared" si="65"/>
        <v>0</v>
      </c>
      <c r="E56" s="853">
        <f t="shared" si="65"/>
        <v>0</v>
      </c>
      <c r="F56" s="853">
        <f t="shared" si="65"/>
        <v>0</v>
      </c>
      <c r="G56" s="853">
        <f t="shared" si="65"/>
        <v>0</v>
      </c>
      <c r="H56" s="853">
        <f t="shared" si="65"/>
        <v>0</v>
      </c>
      <c r="I56" s="838">
        <f t="shared" si="3"/>
        <v>0</v>
      </c>
      <c r="J56" s="853">
        <f t="shared" ref="J56:M56" si="66">+J53/2</f>
        <v>0</v>
      </c>
      <c r="K56" s="853">
        <f t="shared" si="66"/>
        <v>0</v>
      </c>
      <c r="L56" s="853">
        <f t="shared" si="66"/>
        <v>0</v>
      </c>
      <c r="M56" s="853">
        <f t="shared" si="66"/>
        <v>0</v>
      </c>
      <c r="N56" s="683"/>
    </row>
    <row r="57" spans="1:14" s="57" customFormat="1" ht="24.75">
      <c r="A57" s="849"/>
      <c r="B57" s="850" t="s">
        <v>221</v>
      </c>
      <c r="C57" s="839">
        <f t="shared" ref="C57:H57" si="67">+C56*-0.4</f>
        <v>0</v>
      </c>
      <c r="D57" s="839">
        <f t="shared" si="67"/>
        <v>0</v>
      </c>
      <c r="E57" s="839">
        <f t="shared" si="67"/>
        <v>0</v>
      </c>
      <c r="F57" s="839">
        <f t="shared" si="67"/>
        <v>0</v>
      </c>
      <c r="G57" s="839">
        <f t="shared" si="67"/>
        <v>0</v>
      </c>
      <c r="H57" s="839">
        <f t="shared" si="67"/>
        <v>0</v>
      </c>
      <c r="I57" s="838">
        <f t="shared" si="3"/>
        <v>0</v>
      </c>
      <c r="J57" s="839">
        <f t="shared" ref="J57:M57" si="68">+J56*-0.4</f>
        <v>0</v>
      </c>
      <c r="K57" s="839">
        <f t="shared" si="68"/>
        <v>0</v>
      </c>
      <c r="L57" s="839">
        <f t="shared" si="68"/>
        <v>0</v>
      </c>
      <c r="M57" s="839">
        <f t="shared" si="68"/>
        <v>0</v>
      </c>
      <c r="N57" s="683"/>
    </row>
    <row r="58" spans="1:14" s="57" customFormat="1" ht="24.75">
      <c r="A58" s="849"/>
      <c r="B58" s="850" t="s">
        <v>222</v>
      </c>
      <c r="C58" s="839">
        <f t="shared" ref="C58:H58" si="69">+C56+C57</f>
        <v>0</v>
      </c>
      <c r="D58" s="839">
        <f t="shared" si="69"/>
        <v>0</v>
      </c>
      <c r="E58" s="839">
        <f t="shared" si="69"/>
        <v>0</v>
      </c>
      <c r="F58" s="839">
        <f t="shared" si="69"/>
        <v>0</v>
      </c>
      <c r="G58" s="839">
        <f t="shared" si="69"/>
        <v>0</v>
      </c>
      <c r="H58" s="839">
        <f t="shared" si="69"/>
        <v>0</v>
      </c>
      <c r="I58" s="838">
        <f t="shared" si="3"/>
        <v>0</v>
      </c>
      <c r="J58" s="839">
        <f t="shared" ref="J58:M58" si="70">+J56+J57</f>
        <v>0</v>
      </c>
      <c r="K58" s="839">
        <f t="shared" si="70"/>
        <v>0</v>
      </c>
      <c r="L58" s="839">
        <f t="shared" si="70"/>
        <v>0</v>
      </c>
      <c r="M58" s="839">
        <f t="shared" si="70"/>
        <v>0</v>
      </c>
      <c r="N58" s="689" t="s">
        <v>329</v>
      </c>
    </row>
    <row r="59" spans="1:14" s="57" customFormat="1" ht="24.75">
      <c r="A59" s="852"/>
      <c r="B59" s="852" t="s">
        <v>453</v>
      </c>
      <c r="C59" s="853">
        <f t="shared" ref="C59:H59" si="71">+C53/2</f>
        <v>0</v>
      </c>
      <c r="D59" s="853">
        <f t="shared" si="71"/>
        <v>0</v>
      </c>
      <c r="E59" s="853">
        <f t="shared" si="71"/>
        <v>0</v>
      </c>
      <c r="F59" s="853">
        <f t="shared" si="71"/>
        <v>0</v>
      </c>
      <c r="G59" s="853">
        <f t="shared" si="71"/>
        <v>0</v>
      </c>
      <c r="H59" s="853">
        <f t="shared" si="71"/>
        <v>0</v>
      </c>
      <c r="I59" s="838">
        <f t="shared" si="3"/>
        <v>0</v>
      </c>
      <c r="J59" s="853">
        <f t="shared" ref="J59:M59" si="72">+J53/2</f>
        <v>0</v>
      </c>
      <c r="K59" s="853">
        <f t="shared" si="72"/>
        <v>0</v>
      </c>
      <c r="L59" s="853">
        <f t="shared" si="72"/>
        <v>0</v>
      </c>
      <c r="M59" s="853">
        <f t="shared" si="72"/>
        <v>0</v>
      </c>
      <c r="N59" s="683"/>
    </row>
    <row r="60" spans="1:14" s="57" customFormat="1" ht="24.75">
      <c r="A60" s="858">
        <v>1.4</v>
      </c>
      <c r="B60" s="859" t="s">
        <v>454</v>
      </c>
      <c r="C60" s="855"/>
      <c r="D60" s="855"/>
      <c r="E60" s="855"/>
      <c r="F60" s="855"/>
      <c r="G60" s="855"/>
      <c r="H60" s="855"/>
      <c r="I60" s="838">
        <f t="shared" si="3"/>
        <v>0</v>
      </c>
      <c r="J60" s="855"/>
      <c r="K60" s="855"/>
      <c r="L60" s="855"/>
      <c r="M60" s="855"/>
      <c r="N60" s="683"/>
    </row>
    <row r="61" spans="1:14" s="57" customFormat="1" ht="24.75">
      <c r="A61" s="849"/>
      <c r="B61" s="850" t="s">
        <v>506</v>
      </c>
      <c r="C61" s="839">
        <f>+ROUND(C60*-0.26,-1)</f>
        <v>0</v>
      </c>
      <c r="D61" s="839">
        <f t="shared" ref="D61:H61" si="73">+ROUND(D60*-0.26,-1)</f>
        <v>0</v>
      </c>
      <c r="E61" s="839">
        <f t="shared" si="73"/>
        <v>0</v>
      </c>
      <c r="F61" s="839">
        <f t="shared" si="73"/>
        <v>0</v>
      </c>
      <c r="G61" s="839">
        <f t="shared" si="73"/>
        <v>0</v>
      </c>
      <c r="H61" s="839">
        <f t="shared" si="73"/>
        <v>0</v>
      </c>
      <c r="I61" s="838">
        <f t="shared" si="3"/>
        <v>0</v>
      </c>
      <c r="J61" s="839">
        <f t="shared" ref="J61:M61" si="74">+ROUND(J60*-0.26,-1)</f>
        <v>0</v>
      </c>
      <c r="K61" s="839">
        <f t="shared" si="74"/>
        <v>0</v>
      </c>
      <c r="L61" s="839">
        <f t="shared" si="74"/>
        <v>0</v>
      </c>
      <c r="M61" s="839">
        <f t="shared" si="74"/>
        <v>0</v>
      </c>
      <c r="N61" s="689" t="s">
        <v>329</v>
      </c>
    </row>
    <row r="62" spans="1:14" s="57" customFormat="1" ht="24.75">
      <c r="A62" s="849"/>
      <c r="B62" s="850" t="s">
        <v>507</v>
      </c>
      <c r="C62" s="839">
        <f t="shared" ref="C62:H62" si="75">+C60+C61</f>
        <v>0</v>
      </c>
      <c r="D62" s="839">
        <f t="shared" si="75"/>
        <v>0</v>
      </c>
      <c r="E62" s="839">
        <f t="shared" si="75"/>
        <v>0</v>
      </c>
      <c r="F62" s="839">
        <f t="shared" si="75"/>
        <v>0</v>
      </c>
      <c r="G62" s="839">
        <f t="shared" si="75"/>
        <v>0</v>
      </c>
      <c r="H62" s="839">
        <f t="shared" si="75"/>
        <v>0</v>
      </c>
      <c r="I62" s="838">
        <f t="shared" si="3"/>
        <v>0</v>
      </c>
      <c r="J62" s="839">
        <f t="shared" ref="J62:M62" si="76">+J60+J61</f>
        <v>0</v>
      </c>
      <c r="K62" s="839">
        <f t="shared" si="76"/>
        <v>0</v>
      </c>
      <c r="L62" s="839">
        <f t="shared" si="76"/>
        <v>0</v>
      </c>
      <c r="M62" s="839">
        <f t="shared" si="76"/>
        <v>0</v>
      </c>
      <c r="N62" s="683"/>
    </row>
    <row r="63" spans="1:14" s="57" customFormat="1" ht="24.75">
      <c r="A63" s="860">
        <v>1.5</v>
      </c>
      <c r="B63" s="859" t="s">
        <v>267</v>
      </c>
      <c r="C63" s="855"/>
      <c r="D63" s="855"/>
      <c r="E63" s="855"/>
      <c r="F63" s="855"/>
      <c r="G63" s="855"/>
      <c r="H63" s="855"/>
      <c r="I63" s="838">
        <f t="shared" si="3"/>
        <v>0</v>
      </c>
      <c r="J63" s="855"/>
      <c r="K63" s="855"/>
      <c r="L63" s="855"/>
      <c r="M63" s="855"/>
      <c r="N63" s="683"/>
    </row>
    <row r="64" spans="1:14" s="57" customFormat="1" ht="24.75">
      <c r="A64" s="849"/>
      <c r="B64" s="850" t="s">
        <v>221</v>
      </c>
      <c r="C64" s="839">
        <f>+ROUND(C63*-0.4,-1)</f>
        <v>0</v>
      </c>
      <c r="D64" s="839">
        <f t="shared" ref="D64:H64" si="77">+ROUND(D63*-0.4,-1)</f>
        <v>0</v>
      </c>
      <c r="E64" s="839">
        <f t="shared" si="77"/>
        <v>0</v>
      </c>
      <c r="F64" s="839">
        <f t="shared" si="77"/>
        <v>0</v>
      </c>
      <c r="G64" s="839">
        <f t="shared" si="77"/>
        <v>0</v>
      </c>
      <c r="H64" s="839">
        <f t="shared" si="77"/>
        <v>0</v>
      </c>
      <c r="I64" s="838">
        <f t="shared" si="3"/>
        <v>0</v>
      </c>
      <c r="J64" s="839">
        <f t="shared" ref="J64:M64" si="78">+ROUND(J63*-0.4,-1)</f>
        <v>0</v>
      </c>
      <c r="K64" s="839">
        <f t="shared" si="78"/>
        <v>0</v>
      </c>
      <c r="L64" s="839">
        <f t="shared" si="78"/>
        <v>0</v>
      </c>
      <c r="M64" s="839">
        <f t="shared" si="78"/>
        <v>0</v>
      </c>
      <c r="N64" s="689" t="s">
        <v>329</v>
      </c>
    </row>
    <row r="65" spans="1:14" ht="24.75">
      <c r="A65" s="849"/>
      <c r="B65" s="850" t="s">
        <v>222</v>
      </c>
      <c r="C65" s="839">
        <f t="shared" ref="C65:H65" si="79">+C63+C64</f>
        <v>0</v>
      </c>
      <c r="D65" s="839">
        <f t="shared" si="79"/>
        <v>0</v>
      </c>
      <c r="E65" s="839">
        <f t="shared" si="79"/>
        <v>0</v>
      </c>
      <c r="F65" s="839">
        <f t="shared" si="79"/>
        <v>0</v>
      </c>
      <c r="G65" s="839">
        <f t="shared" si="79"/>
        <v>0</v>
      </c>
      <c r="H65" s="839">
        <f t="shared" si="79"/>
        <v>0</v>
      </c>
      <c r="I65" s="838">
        <f t="shared" si="3"/>
        <v>0</v>
      </c>
      <c r="J65" s="839">
        <f t="shared" ref="J65:M65" si="80">+J63+J64</f>
        <v>0</v>
      </c>
      <c r="K65" s="839">
        <f t="shared" si="80"/>
        <v>0</v>
      </c>
      <c r="L65" s="839">
        <f t="shared" si="80"/>
        <v>0</v>
      </c>
      <c r="M65" s="839">
        <f t="shared" si="80"/>
        <v>0</v>
      </c>
    </row>
    <row r="66" spans="1:14" ht="24.75">
      <c r="A66" s="860">
        <v>1.6</v>
      </c>
      <c r="B66" s="861" t="s">
        <v>268</v>
      </c>
      <c r="C66" s="862"/>
      <c r="D66" s="862"/>
      <c r="E66" s="862"/>
      <c r="F66" s="862"/>
      <c r="G66" s="862"/>
      <c r="H66" s="862"/>
      <c r="I66" s="838">
        <f t="shared" si="3"/>
        <v>0</v>
      </c>
      <c r="J66" s="862"/>
      <c r="K66" s="862"/>
      <c r="L66" s="862"/>
      <c r="M66" s="862"/>
    </row>
    <row r="67" spans="1:14" ht="24.75">
      <c r="A67" s="849"/>
      <c r="B67" s="850" t="s">
        <v>221</v>
      </c>
      <c r="C67" s="839">
        <f t="shared" ref="C67:H67" si="81">+ROUND(C66*-0.4,-1)</f>
        <v>0</v>
      </c>
      <c r="D67" s="839">
        <f t="shared" si="81"/>
        <v>0</v>
      </c>
      <c r="E67" s="839">
        <f t="shared" si="81"/>
        <v>0</v>
      </c>
      <c r="F67" s="839">
        <f t="shared" si="81"/>
        <v>0</v>
      </c>
      <c r="G67" s="839">
        <f t="shared" si="81"/>
        <v>0</v>
      </c>
      <c r="H67" s="839">
        <f t="shared" si="81"/>
        <v>0</v>
      </c>
      <c r="I67" s="838">
        <f t="shared" si="3"/>
        <v>0</v>
      </c>
      <c r="J67" s="839">
        <f t="shared" ref="J67:M67" si="82">+ROUND(J66*-0.4,-1)</f>
        <v>0</v>
      </c>
      <c r="K67" s="839">
        <f t="shared" si="82"/>
        <v>0</v>
      </c>
      <c r="L67" s="839">
        <f t="shared" si="82"/>
        <v>0</v>
      </c>
      <c r="M67" s="839">
        <f t="shared" si="82"/>
        <v>0</v>
      </c>
      <c r="N67" s="689" t="s">
        <v>329</v>
      </c>
    </row>
    <row r="68" spans="1:14" ht="24.75">
      <c r="A68" s="849"/>
      <c r="B68" s="850" t="s">
        <v>222</v>
      </c>
      <c r="C68" s="839">
        <f t="shared" ref="C68:H68" si="83">+C66+C67</f>
        <v>0</v>
      </c>
      <c r="D68" s="839">
        <f t="shared" si="83"/>
        <v>0</v>
      </c>
      <c r="E68" s="839">
        <f t="shared" si="83"/>
        <v>0</v>
      </c>
      <c r="F68" s="839">
        <f t="shared" si="83"/>
        <v>0</v>
      </c>
      <c r="G68" s="839">
        <f t="shared" si="83"/>
        <v>0</v>
      </c>
      <c r="H68" s="839">
        <f t="shared" si="83"/>
        <v>0</v>
      </c>
      <c r="I68" s="838">
        <f t="shared" si="3"/>
        <v>0</v>
      </c>
      <c r="J68" s="839">
        <f t="shared" ref="J68:M68" si="84">+J66+J67</f>
        <v>0</v>
      </c>
      <c r="K68" s="839">
        <f t="shared" si="84"/>
        <v>0</v>
      </c>
      <c r="L68" s="839">
        <f t="shared" si="84"/>
        <v>0</v>
      </c>
      <c r="M68" s="839">
        <f t="shared" si="84"/>
        <v>0</v>
      </c>
    </row>
    <row r="69" spans="1:14" ht="24.75">
      <c r="A69" s="852">
        <v>1.7</v>
      </c>
      <c r="B69" s="859" t="s">
        <v>269</v>
      </c>
      <c r="C69" s="862"/>
      <c r="D69" s="862"/>
      <c r="E69" s="862"/>
      <c r="F69" s="862"/>
      <c r="G69" s="862"/>
      <c r="H69" s="862"/>
      <c r="I69" s="838">
        <f t="shared" si="3"/>
        <v>0</v>
      </c>
      <c r="J69" s="862"/>
      <c r="K69" s="862"/>
      <c r="L69" s="862"/>
      <c r="M69" s="862"/>
    </row>
    <row r="70" spans="1:14" ht="24.75">
      <c r="A70" s="849"/>
      <c r="B70" s="850" t="s">
        <v>221</v>
      </c>
      <c r="C70" s="839">
        <f t="shared" ref="C70:H70" si="85">+ROUND(C69*-0.4,-1)</f>
        <v>0</v>
      </c>
      <c r="D70" s="839">
        <f t="shared" si="85"/>
        <v>0</v>
      </c>
      <c r="E70" s="839">
        <f t="shared" si="85"/>
        <v>0</v>
      </c>
      <c r="F70" s="839">
        <f t="shared" si="85"/>
        <v>0</v>
      </c>
      <c r="G70" s="839">
        <f t="shared" si="85"/>
        <v>0</v>
      </c>
      <c r="H70" s="839">
        <f t="shared" si="85"/>
        <v>0</v>
      </c>
      <c r="I70" s="838">
        <f t="shared" si="3"/>
        <v>0</v>
      </c>
      <c r="J70" s="839">
        <f t="shared" ref="J70:M70" si="86">+ROUND(J69*-0.4,-1)</f>
        <v>0</v>
      </c>
      <c r="K70" s="839">
        <f t="shared" si="86"/>
        <v>0</v>
      </c>
      <c r="L70" s="839">
        <f t="shared" si="86"/>
        <v>0</v>
      </c>
      <c r="M70" s="839">
        <f t="shared" si="86"/>
        <v>0</v>
      </c>
      <c r="N70" s="689" t="s">
        <v>329</v>
      </c>
    </row>
    <row r="71" spans="1:14" ht="24.75">
      <c r="A71" s="849"/>
      <c r="B71" s="850" t="s">
        <v>222</v>
      </c>
      <c r="C71" s="839">
        <f t="shared" ref="C71:H71" si="87">+C69+C70</f>
        <v>0</v>
      </c>
      <c r="D71" s="839">
        <f t="shared" si="87"/>
        <v>0</v>
      </c>
      <c r="E71" s="839">
        <f t="shared" si="87"/>
        <v>0</v>
      </c>
      <c r="F71" s="839">
        <f t="shared" si="87"/>
        <v>0</v>
      </c>
      <c r="G71" s="839">
        <f t="shared" si="87"/>
        <v>0</v>
      </c>
      <c r="H71" s="839">
        <f t="shared" si="87"/>
        <v>0</v>
      </c>
      <c r="I71" s="838">
        <f t="shared" si="3"/>
        <v>0</v>
      </c>
      <c r="J71" s="839">
        <f t="shared" ref="J71:M71" si="88">+J69+J70</f>
        <v>0</v>
      </c>
      <c r="K71" s="839">
        <f t="shared" si="88"/>
        <v>0</v>
      </c>
      <c r="L71" s="839">
        <f t="shared" si="88"/>
        <v>0</v>
      </c>
      <c r="M71" s="839">
        <f t="shared" si="88"/>
        <v>0</v>
      </c>
    </row>
    <row r="72" spans="1:14" s="57" customFormat="1" ht="24.75">
      <c r="A72" s="852">
        <v>1.8</v>
      </c>
      <c r="B72" s="859" t="s">
        <v>18</v>
      </c>
      <c r="C72" s="862"/>
      <c r="D72" s="862"/>
      <c r="E72" s="862"/>
      <c r="F72" s="862"/>
      <c r="G72" s="862"/>
      <c r="H72" s="862"/>
      <c r="I72" s="838">
        <f t="shared" si="3"/>
        <v>0</v>
      </c>
      <c r="J72" s="862"/>
      <c r="K72" s="862"/>
      <c r="L72" s="862"/>
      <c r="M72" s="862"/>
      <c r="N72" s="683"/>
    </row>
    <row r="73" spans="1:14" s="57" customFormat="1" ht="24.75">
      <c r="A73" s="849"/>
      <c r="B73" s="850" t="s">
        <v>221</v>
      </c>
      <c r="C73" s="839">
        <f t="shared" ref="C73:H73" si="89">+ROUND(C72*-0.4,-1)</f>
        <v>0</v>
      </c>
      <c r="D73" s="839">
        <f t="shared" si="89"/>
        <v>0</v>
      </c>
      <c r="E73" s="839">
        <f t="shared" si="89"/>
        <v>0</v>
      </c>
      <c r="F73" s="839">
        <f t="shared" si="89"/>
        <v>0</v>
      </c>
      <c r="G73" s="839">
        <f t="shared" si="89"/>
        <v>0</v>
      </c>
      <c r="H73" s="839">
        <f t="shared" si="89"/>
        <v>0</v>
      </c>
      <c r="I73" s="838">
        <f t="shared" ref="I73:I136" si="90">SUM(F73:H73)</f>
        <v>0</v>
      </c>
      <c r="J73" s="839">
        <f t="shared" ref="J73:M73" si="91">+ROUND(J72*-0.4,-1)</f>
        <v>0</v>
      </c>
      <c r="K73" s="839">
        <f t="shared" si="91"/>
        <v>0</v>
      </c>
      <c r="L73" s="839">
        <f t="shared" si="91"/>
        <v>0</v>
      </c>
      <c r="M73" s="839">
        <f t="shared" si="91"/>
        <v>0</v>
      </c>
      <c r="N73" s="689" t="s">
        <v>329</v>
      </c>
    </row>
    <row r="74" spans="1:14" s="57" customFormat="1" ht="24" hidden="1" customHeight="1">
      <c r="A74" s="849"/>
      <c r="B74" s="850" t="s">
        <v>222</v>
      </c>
      <c r="C74" s="839">
        <f t="shared" ref="C74:H74" si="92">+C72+C73</f>
        <v>0</v>
      </c>
      <c r="D74" s="839">
        <f t="shared" si="92"/>
        <v>0</v>
      </c>
      <c r="E74" s="839">
        <f t="shared" si="92"/>
        <v>0</v>
      </c>
      <c r="F74" s="839">
        <f t="shared" si="92"/>
        <v>0</v>
      </c>
      <c r="G74" s="839">
        <f t="shared" si="92"/>
        <v>0</v>
      </c>
      <c r="H74" s="839">
        <f t="shared" si="92"/>
        <v>0</v>
      </c>
      <c r="I74" s="838">
        <f t="shared" si="90"/>
        <v>0</v>
      </c>
      <c r="J74" s="839">
        <f t="shared" ref="J74:M74" si="93">+J72+J73</f>
        <v>0</v>
      </c>
      <c r="K74" s="839">
        <f t="shared" si="93"/>
        <v>0</v>
      </c>
      <c r="L74" s="839">
        <f t="shared" si="93"/>
        <v>0</v>
      </c>
      <c r="M74" s="839">
        <f t="shared" si="93"/>
        <v>0</v>
      </c>
      <c r="N74" s="683"/>
    </row>
    <row r="75" spans="1:14" s="57" customFormat="1" ht="24" hidden="1" customHeight="1">
      <c r="A75" s="860">
        <v>1.9</v>
      </c>
      <c r="B75" s="859" t="s">
        <v>270</v>
      </c>
      <c r="C75" s="862"/>
      <c r="D75" s="862"/>
      <c r="E75" s="862"/>
      <c r="F75" s="862"/>
      <c r="G75" s="862"/>
      <c r="H75" s="862"/>
      <c r="I75" s="838">
        <f t="shared" si="90"/>
        <v>0</v>
      </c>
      <c r="J75" s="862"/>
      <c r="K75" s="862"/>
      <c r="L75" s="862"/>
      <c r="M75" s="862"/>
      <c r="N75" s="683"/>
    </row>
    <row r="76" spans="1:14" s="57" customFormat="1" ht="24" hidden="1" customHeight="1">
      <c r="A76" s="849"/>
      <c r="B76" s="850" t="s">
        <v>221</v>
      </c>
      <c r="C76" s="839">
        <f t="shared" ref="C76:H76" si="94">+ROUND(C75*-0.4,-1)</f>
        <v>0</v>
      </c>
      <c r="D76" s="839">
        <f t="shared" si="94"/>
        <v>0</v>
      </c>
      <c r="E76" s="839">
        <f t="shared" si="94"/>
        <v>0</v>
      </c>
      <c r="F76" s="839">
        <f t="shared" si="94"/>
        <v>0</v>
      </c>
      <c r="G76" s="839">
        <f t="shared" si="94"/>
        <v>0</v>
      </c>
      <c r="H76" s="839">
        <f t="shared" si="94"/>
        <v>0</v>
      </c>
      <c r="I76" s="838">
        <f t="shared" si="90"/>
        <v>0</v>
      </c>
      <c r="J76" s="839">
        <f t="shared" ref="J76:M76" si="95">+ROUND(J75*-0.4,-1)</f>
        <v>0</v>
      </c>
      <c r="K76" s="839">
        <f t="shared" si="95"/>
        <v>0</v>
      </c>
      <c r="L76" s="839">
        <f t="shared" si="95"/>
        <v>0</v>
      </c>
      <c r="M76" s="839">
        <f t="shared" si="95"/>
        <v>0</v>
      </c>
      <c r="N76" s="689" t="s">
        <v>329</v>
      </c>
    </row>
    <row r="77" spans="1:14" s="57" customFormat="1" ht="24" hidden="1" customHeight="1">
      <c r="A77" s="849"/>
      <c r="B77" s="850" t="s">
        <v>222</v>
      </c>
      <c r="C77" s="839">
        <f t="shared" ref="C77:H77" si="96">+C75+C76</f>
        <v>0</v>
      </c>
      <c r="D77" s="839">
        <f t="shared" si="96"/>
        <v>0</v>
      </c>
      <c r="E77" s="839">
        <f t="shared" si="96"/>
        <v>0</v>
      </c>
      <c r="F77" s="839">
        <f t="shared" si="96"/>
        <v>0</v>
      </c>
      <c r="G77" s="839">
        <f t="shared" si="96"/>
        <v>0</v>
      </c>
      <c r="H77" s="839">
        <f t="shared" si="96"/>
        <v>0</v>
      </c>
      <c r="I77" s="838">
        <f t="shared" si="90"/>
        <v>0</v>
      </c>
      <c r="J77" s="839">
        <f t="shared" ref="J77:M77" si="97">+J75+J76</f>
        <v>0</v>
      </c>
      <c r="K77" s="839">
        <f t="shared" si="97"/>
        <v>0</v>
      </c>
      <c r="L77" s="839">
        <f t="shared" si="97"/>
        <v>0</v>
      </c>
      <c r="M77" s="839">
        <f t="shared" si="97"/>
        <v>0</v>
      </c>
      <c r="N77" s="683"/>
    </row>
    <row r="78" spans="1:14" s="57" customFormat="1" ht="24" hidden="1" customHeight="1">
      <c r="A78" s="864">
        <v>1.1000000000000001</v>
      </c>
      <c r="B78" s="859" t="s">
        <v>271</v>
      </c>
      <c r="C78" s="862"/>
      <c r="D78" s="862"/>
      <c r="E78" s="862"/>
      <c r="F78" s="862"/>
      <c r="G78" s="862"/>
      <c r="H78" s="862"/>
      <c r="I78" s="838">
        <f t="shared" si="90"/>
        <v>0</v>
      </c>
      <c r="J78" s="862"/>
      <c r="K78" s="862"/>
      <c r="L78" s="862"/>
      <c r="M78" s="862"/>
      <c r="N78" s="683"/>
    </row>
    <row r="79" spans="1:14" s="57" customFormat="1" ht="24" hidden="1" customHeight="1">
      <c r="A79" s="849"/>
      <c r="B79" s="850" t="s">
        <v>221</v>
      </c>
      <c r="C79" s="839">
        <f t="shared" ref="C79:H79" si="98">+ROUND(C78*-0.4,-1)</f>
        <v>0</v>
      </c>
      <c r="D79" s="839">
        <f t="shared" si="98"/>
        <v>0</v>
      </c>
      <c r="E79" s="839">
        <f t="shared" si="98"/>
        <v>0</v>
      </c>
      <c r="F79" s="839">
        <f t="shared" si="98"/>
        <v>0</v>
      </c>
      <c r="G79" s="839">
        <f t="shared" si="98"/>
        <v>0</v>
      </c>
      <c r="H79" s="839">
        <f t="shared" si="98"/>
        <v>0</v>
      </c>
      <c r="I79" s="838">
        <f t="shared" si="90"/>
        <v>0</v>
      </c>
      <c r="J79" s="839">
        <f t="shared" ref="J79:M79" si="99">+ROUND(J78*-0.4,-1)</f>
        <v>0</v>
      </c>
      <c r="K79" s="839">
        <f t="shared" si="99"/>
        <v>0</v>
      </c>
      <c r="L79" s="839">
        <f t="shared" si="99"/>
        <v>0</v>
      </c>
      <c r="M79" s="839">
        <f t="shared" si="99"/>
        <v>0</v>
      </c>
      <c r="N79" s="689" t="s">
        <v>329</v>
      </c>
    </row>
    <row r="80" spans="1:14" s="57" customFormat="1" ht="24.75">
      <c r="A80" s="849"/>
      <c r="B80" s="850" t="s">
        <v>222</v>
      </c>
      <c r="C80" s="839">
        <f t="shared" ref="C80:H80" si="100">+C78+C79</f>
        <v>0</v>
      </c>
      <c r="D80" s="839">
        <f t="shared" si="100"/>
        <v>0</v>
      </c>
      <c r="E80" s="839">
        <f t="shared" si="100"/>
        <v>0</v>
      </c>
      <c r="F80" s="839">
        <f t="shared" si="100"/>
        <v>0</v>
      </c>
      <c r="G80" s="839">
        <f t="shared" si="100"/>
        <v>0</v>
      </c>
      <c r="H80" s="839">
        <f t="shared" si="100"/>
        <v>0</v>
      </c>
      <c r="I80" s="838">
        <f t="shared" si="90"/>
        <v>0</v>
      </c>
      <c r="J80" s="839">
        <f t="shared" ref="J80:M80" si="101">+J78+J79</f>
        <v>0</v>
      </c>
      <c r="K80" s="839">
        <f t="shared" si="101"/>
        <v>0</v>
      </c>
      <c r="L80" s="839">
        <f t="shared" si="101"/>
        <v>0</v>
      </c>
      <c r="M80" s="839">
        <f t="shared" si="101"/>
        <v>0</v>
      </c>
      <c r="N80" s="683"/>
    </row>
    <row r="81" spans="1:14" s="57" customFormat="1" ht="37.5">
      <c r="A81" s="865">
        <v>1.1100000000000001</v>
      </c>
      <c r="B81" s="861" t="s">
        <v>272</v>
      </c>
      <c r="C81" s="862"/>
      <c r="D81" s="862"/>
      <c r="E81" s="862"/>
      <c r="F81" s="862"/>
      <c r="G81" s="862"/>
      <c r="H81" s="862"/>
      <c r="I81" s="838">
        <f t="shared" si="90"/>
        <v>0</v>
      </c>
      <c r="J81" s="862"/>
      <c r="K81" s="862"/>
      <c r="L81" s="862"/>
      <c r="M81" s="862"/>
      <c r="N81" s="683"/>
    </row>
    <row r="82" spans="1:14" s="57" customFormat="1" ht="24.75">
      <c r="A82" s="849"/>
      <c r="B82" s="850" t="s">
        <v>221</v>
      </c>
      <c r="C82" s="839">
        <f t="shared" ref="C82:H82" si="102">+ROUND(C81*-0.4,-1)</f>
        <v>0</v>
      </c>
      <c r="D82" s="839">
        <f t="shared" si="102"/>
        <v>0</v>
      </c>
      <c r="E82" s="839">
        <f t="shared" si="102"/>
        <v>0</v>
      </c>
      <c r="F82" s="839">
        <f t="shared" si="102"/>
        <v>0</v>
      </c>
      <c r="G82" s="839">
        <f t="shared" si="102"/>
        <v>0</v>
      </c>
      <c r="H82" s="839">
        <f t="shared" si="102"/>
        <v>0</v>
      </c>
      <c r="I82" s="838">
        <f t="shared" si="90"/>
        <v>0</v>
      </c>
      <c r="J82" s="839">
        <f t="shared" ref="J82:M82" si="103">+ROUND(J81*-0.4,-1)</f>
        <v>0</v>
      </c>
      <c r="K82" s="839">
        <f t="shared" si="103"/>
        <v>0</v>
      </c>
      <c r="L82" s="839">
        <f t="shared" si="103"/>
        <v>0</v>
      </c>
      <c r="M82" s="839">
        <f t="shared" si="103"/>
        <v>0</v>
      </c>
      <c r="N82" s="689" t="s">
        <v>329</v>
      </c>
    </row>
    <row r="83" spans="1:14" s="57" customFormat="1" ht="24.75">
      <c r="A83" s="849"/>
      <c r="B83" s="850" t="s">
        <v>222</v>
      </c>
      <c r="C83" s="839">
        <f t="shared" ref="C83:H83" si="104">+C81+C82</f>
        <v>0</v>
      </c>
      <c r="D83" s="839">
        <f t="shared" si="104"/>
        <v>0</v>
      </c>
      <c r="E83" s="839">
        <f t="shared" si="104"/>
        <v>0</v>
      </c>
      <c r="F83" s="839">
        <f t="shared" si="104"/>
        <v>0</v>
      </c>
      <c r="G83" s="839">
        <f t="shared" si="104"/>
        <v>0</v>
      </c>
      <c r="H83" s="839">
        <f t="shared" si="104"/>
        <v>0</v>
      </c>
      <c r="I83" s="838">
        <f t="shared" si="90"/>
        <v>0</v>
      </c>
      <c r="J83" s="839">
        <f t="shared" ref="J83:M83" si="105">+J81+J82</f>
        <v>0</v>
      </c>
      <c r="K83" s="839">
        <f t="shared" si="105"/>
        <v>0</v>
      </c>
      <c r="L83" s="839">
        <f t="shared" si="105"/>
        <v>0</v>
      </c>
      <c r="M83" s="839">
        <f t="shared" si="105"/>
        <v>0</v>
      </c>
      <c r="N83" s="683"/>
    </row>
    <row r="84" spans="1:14" s="57" customFormat="1" ht="24.75">
      <c r="A84" s="852">
        <v>1.1200000000000001</v>
      </c>
      <c r="B84" s="859" t="s">
        <v>273</v>
      </c>
      <c r="C84" s="862"/>
      <c r="D84" s="862"/>
      <c r="E84" s="862"/>
      <c r="F84" s="862"/>
      <c r="G84" s="862"/>
      <c r="H84" s="862"/>
      <c r="I84" s="838">
        <f t="shared" si="90"/>
        <v>0</v>
      </c>
      <c r="J84" s="862"/>
      <c r="K84" s="862"/>
      <c r="L84" s="862"/>
      <c r="M84" s="862"/>
      <c r="N84" s="683"/>
    </row>
    <row r="85" spans="1:14" s="57" customFormat="1" ht="24.75">
      <c r="A85" s="849"/>
      <c r="B85" s="850" t="s">
        <v>221</v>
      </c>
      <c r="C85" s="839">
        <f t="shared" ref="C85:H85" si="106">+ROUND(C84*-0.4,-1)</f>
        <v>0</v>
      </c>
      <c r="D85" s="839">
        <f t="shared" si="106"/>
        <v>0</v>
      </c>
      <c r="E85" s="839">
        <f t="shared" si="106"/>
        <v>0</v>
      </c>
      <c r="F85" s="839">
        <f t="shared" si="106"/>
        <v>0</v>
      </c>
      <c r="G85" s="839">
        <f t="shared" si="106"/>
        <v>0</v>
      </c>
      <c r="H85" s="839">
        <f t="shared" si="106"/>
        <v>0</v>
      </c>
      <c r="I85" s="838">
        <f t="shared" si="90"/>
        <v>0</v>
      </c>
      <c r="J85" s="839">
        <f t="shared" ref="J85:M85" si="107">+ROUND(J84*-0.4,-1)</f>
        <v>0</v>
      </c>
      <c r="K85" s="839">
        <f t="shared" si="107"/>
        <v>0</v>
      </c>
      <c r="L85" s="839">
        <f t="shared" si="107"/>
        <v>0</v>
      </c>
      <c r="M85" s="839">
        <f t="shared" si="107"/>
        <v>0</v>
      </c>
      <c r="N85" s="689" t="s">
        <v>329</v>
      </c>
    </row>
    <row r="86" spans="1:14" s="57" customFormat="1" ht="24.75">
      <c r="A86" s="849"/>
      <c r="B86" s="850" t="s">
        <v>222</v>
      </c>
      <c r="C86" s="839">
        <f t="shared" ref="C86:H86" si="108">+C84+C85</f>
        <v>0</v>
      </c>
      <c r="D86" s="839">
        <f t="shared" si="108"/>
        <v>0</v>
      </c>
      <c r="E86" s="839">
        <f t="shared" si="108"/>
        <v>0</v>
      </c>
      <c r="F86" s="839">
        <f t="shared" si="108"/>
        <v>0</v>
      </c>
      <c r="G86" s="839">
        <f t="shared" si="108"/>
        <v>0</v>
      </c>
      <c r="H86" s="839">
        <f t="shared" si="108"/>
        <v>0</v>
      </c>
      <c r="I86" s="838">
        <f t="shared" si="90"/>
        <v>0</v>
      </c>
      <c r="J86" s="839">
        <f t="shared" ref="J86:M86" si="109">+J84+J85</f>
        <v>0</v>
      </c>
      <c r="K86" s="839">
        <f t="shared" si="109"/>
        <v>0</v>
      </c>
      <c r="L86" s="839">
        <f t="shared" si="109"/>
        <v>0</v>
      </c>
      <c r="M86" s="839">
        <f t="shared" si="109"/>
        <v>0</v>
      </c>
      <c r="N86" s="683"/>
    </row>
    <row r="87" spans="1:14" s="57" customFormat="1" ht="24.75">
      <c r="A87" s="864">
        <v>1.1299999999999999</v>
      </c>
      <c r="B87" s="859" t="s">
        <v>274</v>
      </c>
      <c r="C87" s="862"/>
      <c r="D87" s="862"/>
      <c r="E87" s="862"/>
      <c r="F87" s="862"/>
      <c r="G87" s="862"/>
      <c r="H87" s="862"/>
      <c r="I87" s="838">
        <f t="shared" si="90"/>
        <v>0</v>
      </c>
      <c r="J87" s="862"/>
      <c r="K87" s="862"/>
      <c r="L87" s="862"/>
      <c r="M87" s="862"/>
      <c r="N87" s="683"/>
    </row>
    <row r="88" spans="1:14" s="57" customFormat="1" ht="24.75">
      <c r="A88" s="849"/>
      <c r="B88" s="850" t="s">
        <v>221</v>
      </c>
      <c r="C88" s="839">
        <f t="shared" ref="C88:H88" si="110">+ROUND(C87*-0.4,-1)</f>
        <v>0</v>
      </c>
      <c r="D88" s="839">
        <f t="shared" si="110"/>
        <v>0</v>
      </c>
      <c r="E88" s="839">
        <f t="shared" si="110"/>
        <v>0</v>
      </c>
      <c r="F88" s="839">
        <f t="shared" si="110"/>
        <v>0</v>
      </c>
      <c r="G88" s="839">
        <f t="shared" si="110"/>
        <v>0</v>
      </c>
      <c r="H88" s="839">
        <f t="shared" si="110"/>
        <v>0</v>
      </c>
      <c r="I88" s="838">
        <f t="shared" si="90"/>
        <v>0</v>
      </c>
      <c r="J88" s="839">
        <f t="shared" ref="J88:M88" si="111">+ROUND(J87*-0.4,-1)</f>
        <v>0</v>
      </c>
      <c r="K88" s="839">
        <f t="shared" si="111"/>
        <v>0</v>
      </c>
      <c r="L88" s="839">
        <f t="shared" si="111"/>
        <v>0</v>
      </c>
      <c r="M88" s="839">
        <f t="shared" si="111"/>
        <v>0</v>
      </c>
      <c r="N88" s="689" t="s">
        <v>329</v>
      </c>
    </row>
    <row r="89" spans="1:14" s="57" customFormat="1" ht="24.75">
      <c r="A89" s="849"/>
      <c r="B89" s="850" t="s">
        <v>222</v>
      </c>
      <c r="C89" s="839">
        <f t="shared" ref="C89:H89" si="112">+C87+C88</f>
        <v>0</v>
      </c>
      <c r="D89" s="839">
        <f t="shared" si="112"/>
        <v>0</v>
      </c>
      <c r="E89" s="839">
        <f t="shared" si="112"/>
        <v>0</v>
      </c>
      <c r="F89" s="839">
        <f t="shared" si="112"/>
        <v>0</v>
      </c>
      <c r="G89" s="839">
        <f t="shared" si="112"/>
        <v>0</v>
      </c>
      <c r="H89" s="839">
        <f t="shared" si="112"/>
        <v>0</v>
      </c>
      <c r="I89" s="838">
        <f t="shared" si="90"/>
        <v>0</v>
      </c>
      <c r="J89" s="839">
        <f t="shared" ref="J89:M89" si="113">+J87+J88</f>
        <v>0</v>
      </c>
      <c r="K89" s="839">
        <f t="shared" si="113"/>
        <v>0</v>
      </c>
      <c r="L89" s="839">
        <f t="shared" si="113"/>
        <v>0</v>
      </c>
      <c r="M89" s="839">
        <f t="shared" si="113"/>
        <v>0</v>
      </c>
      <c r="N89" s="683"/>
    </row>
    <row r="90" spans="1:14" s="57" customFormat="1" ht="24.75">
      <c r="A90" s="852">
        <v>1.1399999999999999</v>
      </c>
      <c r="B90" s="859" t="s">
        <v>275</v>
      </c>
      <c r="C90" s="862"/>
      <c r="D90" s="862"/>
      <c r="E90" s="862"/>
      <c r="F90" s="862"/>
      <c r="G90" s="862"/>
      <c r="H90" s="862"/>
      <c r="I90" s="838">
        <f t="shared" si="90"/>
        <v>0</v>
      </c>
      <c r="J90" s="862"/>
      <c r="K90" s="862"/>
      <c r="L90" s="862"/>
      <c r="M90" s="862"/>
      <c r="N90" s="683"/>
    </row>
    <row r="91" spans="1:14" s="57" customFormat="1" ht="24.75">
      <c r="A91" s="849"/>
      <c r="B91" s="850" t="s">
        <v>221</v>
      </c>
      <c r="C91" s="839">
        <f t="shared" ref="C91:H91" si="114">+ROUND(C90*-0.4,-1)</f>
        <v>0</v>
      </c>
      <c r="D91" s="839">
        <f t="shared" si="114"/>
        <v>0</v>
      </c>
      <c r="E91" s="839">
        <f t="shared" si="114"/>
        <v>0</v>
      </c>
      <c r="F91" s="839">
        <f t="shared" si="114"/>
        <v>0</v>
      </c>
      <c r="G91" s="839">
        <f t="shared" si="114"/>
        <v>0</v>
      </c>
      <c r="H91" s="839">
        <f t="shared" si="114"/>
        <v>0</v>
      </c>
      <c r="I91" s="838">
        <f t="shared" si="90"/>
        <v>0</v>
      </c>
      <c r="J91" s="839">
        <f t="shared" ref="J91:M91" si="115">+ROUND(J90*-0.4,-1)</f>
        <v>0</v>
      </c>
      <c r="K91" s="839">
        <f t="shared" si="115"/>
        <v>0</v>
      </c>
      <c r="L91" s="839">
        <f t="shared" si="115"/>
        <v>0</v>
      </c>
      <c r="M91" s="839">
        <f t="shared" si="115"/>
        <v>0</v>
      </c>
      <c r="N91" s="683"/>
    </row>
    <row r="92" spans="1:14" s="57" customFormat="1" ht="24.75">
      <c r="A92" s="849"/>
      <c r="B92" s="850" t="s">
        <v>222</v>
      </c>
      <c r="C92" s="839">
        <f t="shared" ref="C92:H92" si="116">+C90+C91</f>
        <v>0</v>
      </c>
      <c r="D92" s="839">
        <f t="shared" si="116"/>
        <v>0</v>
      </c>
      <c r="E92" s="839">
        <f t="shared" si="116"/>
        <v>0</v>
      </c>
      <c r="F92" s="839">
        <f t="shared" si="116"/>
        <v>0</v>
      </c>
      <c r="G92" s="839">
        <f t="shared" si="116"/>
        <v>0</v>
      </c>
      <c r="H92" s="839">
        <f t="shared" si="116"/>
        <v>0</v>
      </c>
      <c r="I92" s="838">
        <f t="shared" si="90"/>
        <v>0</v>
      </c>
      <c r="J92" s="839">
        <f t="shared" ref="J92:M92" si="117">+J90+J91</f>
        <v>0</v>
      </c>
      <c r="K92" s="839">
        <f t="shared" si="117"/>
        <v>0</v>
      </c>
      <c r="L92" s="839">
        <f t="shared" si="117"/>
        <v>0</v>
      </c>
      <c r="M92" s="839">
        <f t="shared" si="117"/>
        <v>0</v>
      </c>
      <c r="N92" s="689" t="s">
        <v>329</v>
      </c>
    </row>
    <row r="93" spans="1:14" ht="24.75">
      <c r="A93" s="864">
        <v>1.1499999999999999</v>
      </c>
      <c r="B93" s="859" t="s">
        <v>276</v>
      </c>
      <c r="C93" s="862"/>
      <c r="D93" s="862"/>
      <c r="E93" s="862"/>
      <c r="F93" s="862"/>
      <c r="G93" s="862"/>
      <c r="H93" s="862"/>
      <c r="I93" s="838">
        <f t="shared" si="90"/>
        <v>0</v>
      </c>
      <c r="J93" s="862"/>
      <c r="K93" s="862"/>
      <c r="L93" s="862"/>
      <c r="M93" s="862"/>
    </row>
    <row r="94" spans="1:14" ht="24.75">
      <c r="A94" s="849"/>
      <c r="B94" s="850" t="s">
        <v>323</v>
      </c>
      <c r="C94" s="839">
        <f>+ROUND(C93*-0.37,-1)</f>
        <v>0</v>
      </c>
      <c r="D94" s="839">
        <f t="shared" ref="D94:H94" si="118">+ROUND(D93*-0.37,-1)</f>
        <v>0</v>
      </c>
      <c r="E94" s="839">
        <f t="shared" si="118"/>
        <v>0</v>
      </c>
      <c r="F94" s="839">
        <f t="shared" si="118"/>
        <v>0</v>
      </c>
      <c r="G94" s="839">
        <f t="shared" si="118"/>
        <v>0</v>
      </c>
      <c r="H94" s="839">
        <f t="shared" si="118"/>
        <v>0</v>
      </c>
      <c r="I94" s="838">
        <f t="shared" si="90"/>
        <v>0</v>
      </c>
      <c r="J94" s="839">
        <f t="shared" ref="J94:M94" si="119">+ROUND(J93*-0.37,-1)</f>
        <v>0</v>
      </c>
      <c r="K94" s="839">
        <f t="shared" si="119"/>
        <v>0</v>
      </c>
      <c r="L94" s="839">
        <f t="shared" si="119"/>
        <v>0</v>
      </c>
      <c r="M94" s="839">
        <f t="shared" si="119"/>
        <v>0</v>
      </c>
    </row>
    <row r="95" spans="1:14" ht="24.75">
      <c r="A95" s="849"/>
      <c r="B95" s="850" t="s">
        <v>324</v>
      </c>
      <c r="C95" s="839">
        <f t="shared" ref="C95:H95" si="120">+C93+C94</f>
        <v>0</v>
      </c>
      <c r="D95" s="839">
        <f t="shared" si="120"/>
        <v>0</v>
      </c>
      <c r="E95" s="839">
        <f t="shared" si="120"/>
        <v>0</v>
      </c>
      <c r="F95" s="839">
        <f t="shared" si="120"/>
        <v>0</v>
      </c>
      <c r="G95" s="839">
        <f t="shared" si="120"/>
        <v>0</v>
      </c>
      <c r="H95" s="839">
        <f t="shared" si="120"/>
        <v>0</v>
      </c>
      <c r="I95" s="838">
        <f t="shared" si="90"/>
        <v>0</v>
      </c>
      <c r="J95" s="839">
        <f t="shared" ref="J95:M95" si="121">+J93+J94</f>
        <v>0</v>
      </c>
      <c r="K95" s="839">
        <f t="shared" si="121"/>
        <v>0</v>
      </c>
      <c r="L95" s="839">
        <f t="shared" si="121"/>
        <v>0</v>
      </c>
      <c r="M95" s="839">
        <f t="shared" si="121"/>
        <v>0</v>
      </c>
    </row>
    <row r="96" spans="1:14" ht="24.75">
      <c r="A96" s="852">
        <v>1.1599999999999999</v>
      </c>
      <c r="B96" s="859" t="s">
        <v>277</v>
      </c>
      <c r="C96" s="862"/>
      <c r="D96" s="862"/>
      <c r="E96" s="862"/>
      <c r="F96" s="862"/>
      <c r="G96" s="862"/>
      <c r="H96" s="862"/>
      <c r="I96" s="838">
        <f t="shared" si="90"/>
        <v>0</v>
      </c>
      <c r="J96" s="862"/>
      <c r="K96" s="862"/>
      <c r="L96" s="862"/>
      <c r="M96" s="862"/>
      <c r="N96" s="689"/>
    </row>
    <row r="97" spans="1:14" ht="24.75">
      <c r="A97" s="849"/>
      <c r="B97" s="850" t="s">
        <v>221</v>
      </c>
      <c r="C97" s="839">
        <f t="shared" ref="C97:H97" si="122">+ROUND(C96*-0.4,-1)</f>
        <v>0</v>
      </c>
      <c r="D97" s="839">
        <f t="shared" si="122"/>
        <v>0</v>
      </c>
      <c r="E97" s="839">
        <f t="shared" si="122"/>
        <v>0</v>
      </c>
      <c r="F97" s="839">
        <f t="shared" si="122"/>
        <v>0</v>
      </c>
      <c r="G97" s="839">
        <f t="shared" si="122"/>
        <v>0</v>
      </c>
      <c r="H97" s="839">
        <f t="shared" si="122"/>
        <v>0</v>
      </c>
      <c r="I97" s="838">
        <f t="shared" si="90"/>
        <v>0</v>
      </c>
      <c r="J97" s="839">
        <f t="shared" ref="J97:M97" si="123">+ROUND(J96*-0.4,-1)</f>
        <v>0</v>
      </c>
      <c r="K97" s="839">
        <f t="shared" si="123"/>
        <v>0</v>
      </c>
      <c r="L97" s="839">
        <f t="shared" si="123"/>
        <v>0</v>
      </c>
      <c r="M97" s="839">
        <f t="shared" si="123"/>
        <v>0</v>
      </c>
      <c r="N97" s="686" t="s">
        <v>329</v>
      </c>
    </row>
    <row r="98" spans="1:14" ht="24.75">
      <c r="A98" s="849"/>
      <c r="B98" s="850" t="s">
        <v>222</v>
      </c>
      <c r="C98" s="839">
        <f t="shared" ref="C98:H98" si="124">+C96+C97</f>
        <v>0</v>
      </c>
      <c r="D98" s="839">
        <f t="shared" si="124"/>
        <v>0</v>
      </c>
      <c r="E98" s="839">
        <f t="shared" si="124"/>
        <v>0</v>
      </c>
      <c r="F98" s="839">
        <f t="shared" si="124"/>
        <v>0</v>
      </c>
      <c r="G98" s="839">
        <f t="shared" si="124"/>
        <v>0</v>
      </c>
      <c r="H98" s="839">
        <f t="shared" si="124"/>
        <v>0</v>
      </c>
      <c r="I98" s="838">
        <f t="shared" si="90"/>
        <v>0</v>
      </c>
      <c r="J98" s="839">
        <f t="shared" ref="J98:M98" si="125">+J96+J97</f>
        <v>0</v>
      </c>
      <c r="K98" s="839">
        <f t="shared" si="125"/>
        <v>0</v>
      </c>
      <c r="L98" s="839">
        <f t="shared" si="125"/>
        <v>0</v>
      </c>
      <c r="M98" s="839">
        <f t="shared" si="125"/>
        <v>0</v>
      </c>
    </row>
    <row r="99" spans="1:14" ht="24.75">
      <c r="A99" s="864">
        <v>1.17</v>
      </c>
      <c r="B99" s="859" t="s">
        <v>278</v>
      </c>
      <c r="C99" s="862"/>
      <c r="D99" s="862"/>
      <c r="E99" s="862"/>
      <c r="F99" s="862"/>
      <c r="G99" s="862"/>
      <c r="H99" s="862"/>
      <c r="I99" s="838">
        <f t="shared" si="90"/>
        <v>0</v>
      </c>
      <c r="J99" s="862"/>
      <c r="K99" s="862"/>
      <c r="L99" s="862"/>
      <c r="M99" s="862"/>
    </row>
    <row r="100" spans="1:14" ht="24.75">
      <c r="A100" s="849"/>
      <c r="B100" s="850" t="s">
        <v>221</v>
      </c>
      <c r="C100" s="839">
        <f t="shared" ref="C100:H100" si="126">+ROUND(C99*-0.4,-1)</f>
        <v>0</v>
      </c>
      <c r="D100" s="839">
        <f t="shared" si="126"/>
        <v>0</v>
      </c>
      <c r="E100" s="839">
        <f t="shared" si="126"/>
        <v>0</v>
      </c>
      <c r="F100" s="839">
        <f t="shared" si="126"/>
        <v>0</v>
      </c>
      <c r="G100" s="839">
        <f t="shared" si="126"/>
        <v>0</v>
      </c>
      <c r="H100" s="839">
        <f t="shared" si="126"/>
        <v>0</v>
      </c>
      <c r="I100" s="838">
        <f t="shared" si="90"/>
        <v>0</v>
      </c>
      <c r="J100" s="839">
        <f t="shared" ref="J100:M100" si="127">+ROUND(J99*-0.4,-1)</f>
        <v>0</v>
      </c>
      <c r="K100" s="839">
        <f t="shared" si="127"/>
        <v>0</v>
      </c>
      <c r="L100" s="839">
        <f t="shared" si="127"/>
        <v>0</v>
      </c>
      <c r="M100" s="839">
        <f t="shared" si="127"/>
        <v>0</v>
      </c>
    </row>
    <row r="101" spans="1:14" ht="24.75">
      <c r="A101" s="849"/>
      <c r="B101" s="850" t="s">
        <v>222</v>
      </c>
      <c r="C101" s="839">
        <f t="shared" ref="C101:H101" si="128">+C99+C100</f>
        <v>0</v>
      </c>
      <c r="D101" s="839">
        <f t="shared" si="128"/>
        <v>0</v>
      </c>
      <c r="E101" s="839">
        <f t="shared" si="128"/>
        <v>0</v>
      </c>
      <c r="F101" s="839">
        <f t="shared" si="128"/>
        <v>0</v>
      </c>
      <c r="G101" s="839">
        <f t="shared" si="128"/>
        <v>0</v>
      </c>
      <c r="H101" s="839">
        <f t="shared" si="128"/>
        <v>0</v>
      </c>
      <c r="I101" s="838">
        <f t="shared" si="90"/>
        <v>0</v>
      </c>
      <c r="J101" s="839">
        <f t="shared" ref="J101:M101" si="129">+J99+J100</f>
        <v>0</v>
      </c>
      <c r="K101" s="839">
        <f t="shared" si="129"/>
        <v>0</v>
      </c>
      <c r="L101" s="839">
        <f t="shared" si="129"/>
        <v>0</v>
      </c>
      <c r="M101" s="839">
        <f t="shared" si="129"/>
        <v>0</v>
      </c>
    </row>
    <row r="102" spans="1:14" ht="24.75">
      <c r="A102" s="852">
        <v>1.18</v>
      </c>
      <c r="B102" s="859" t="s">
        <v>279</v>
      </c>
      <c r="C102" s="862"/>
      <c r="D102" s="862"/>
      <c r="E102" s="862"/>
      <c r="F102" s="862"/>
      <c r="G102" s="862"/>
      <c r="H102" s="862"/>
      <c r="I102" s="838">
        <f t="shared" si="90"/>
        <v>0</v>
      </c>
      <c r="J102" s="862"/>
      <c r="K102" s="862"/>
      <c r="L102" s="862"/>
      <c r="M102" s="862"/>
    </row>
    <row r="103" spans="1:14" ht="24.75">
      <c r="A103" s="849"/>
      <c r="B103" s="850" t="s">
        <v>221</v>
      </c>
      <c r="C103" s="839">
        <f t="shared" ref="C103:H103" si="130">+ROUND(C102*-0.4,-1)</f>
        <v>0</v>
      </c>
      <c r="D103" s="839">
        <f t="shared" si="130"/>
        <v>0</v>
      </c>
      <c r="E103" s="839">
        <f t="shared" si="130"/>
        <v>0</v>
      </c>
      <c r="F103" s="839">
        <f t="shared" si="130"/>
        <v>0</v>
      </c>
      <c r="G103" s="839">
        <f t="shared" si="130"/>
        <v>0</v>
      </c>
      <c r="H103" s="839">
        <f t="shared" si="130"/>
        <v>0</v>
      </c>
      <c r="I103" s="838">
        <f t="shared" si="90"/>
        <v>0</v>
      </c>
      <c r="J103" s="839">
        <f t="shared" ref="J103:M103" si="131">+ROUND(J102*-0.4,-1)</f>
        <v>0</v>
      </c>
      <c r="K103" s="839">
        <f t="shared" si="131"/>
        <v>0</v>
      </c>
      <c r="L103" s="839">
        <f t="shared" si="131"/>
        <v>0</v>
      </c>
      <c r="M103" s="839">
        <f t="shared" si="131"/>
        <v>0</v>
      </c>
      <c r="N103" s="689" t="s">
        <v>329</v>
      </c>
    </row>
    <row r="104" spans="1:14" ht="24.75">
      <c r="A104" s="849"/>
      <c r="B104" s="850" t="s">
        <v>222</v>
      </c>
      <c r="C104" s="839">
        <f t="shared" ref="C104:H104" si="132">+C102+C103</f>
        <v>0</v>
      </c>
      <c r="D104" s="839">
        <f t="shared" si="132"/>
        <v>0</v>
      </c>
      <c r="E104" s="839">
        <f t="shared" si="132"/>
        <v>0</v>
      </c>
      <c r="F104" s="839">
        <f t="shared" si="132"/>
        <v>0</v>
      </c>
      <c r="G104" s="839">
        <f t="shared" si="132"/>
        <v>0</v>
      </c>
      <c r="H104" s="839">
        <f t="shared" si="132"/>
        <v>0</v>
      </c>
      <c r="I104" s="838">
        <f t="shared" si="90"/>
        <v>0</v>
      </c>
      <c r="J104" s="839">
        <f t="shared" ref="J104:M104" si="133">+J102+J103</f>
        <v>0</v>
      </c>
      <c r="K104" s="839">
        <f t="shared" si="133"/>
        <v>0</v>
      </c>
      <c r="L104" s="839">
        <f t="shared" si="133"/>
        <v>0</v>
      </c>
      <c r="M104" s="839">
        <f t="shared" si="133"/>
        <v>0</v>
      </c>
    </row>
    <row r="105" spans="1:14" ht="24.75">
      <c r="A105" s="864">
        <v>1.19</v>
      </c>
      <c r="B105" s="866"/>
      <c r="C105" s="862"/>
      <c r="D105" s="862"/>
      <c r="E105" s="862"/>
      <c r="F105" s="862"/>
      <c r="G105" s="862"/>
      <c r="H105" s="862"/>
      <c r="I105" s="838">
        <f t="shared" si="90"/>
        <v>0</v>
      </c>
      <c r="J105" s="862"/>
      <c r="K105" s="862"/>
      <c r="L105" s="862"/>
      <c r="M105" s="862"/>
    </row>
    <row r="106" spans="1:14" ht="24.75">
      <c r="A106" s="849"/>
      <c r="B106" s="850" t="s">
        <v>221</v>
      </c>
      <c r="C106" s="839">
        <f>+ROUND(C105*-0.4,-1)</f>
        <v>0</v>
      </c>
      <c r="D106" s="839">
        <f t="shared" ref="D106:H106" si="134">+ROUND(D105*-0.4,-1)</f>
        <v>0</v>
      </c>
      <c r="E106" s="839">
        <f t="shared" si="134"/>
        <v>0</v>
      </c>
      <c r="F106" s="839">
        <f t="shared" si="134"/>
        <v>0</v>
      </c>
      <c r="G106" s="839">
        <f t="shared" si="134"/>
        <v>0</v>
      </c>
      <c r="H106" s="839">
        <f t="shared" si="134"/>
        <v>0</v>
      </c>
      <c r="I106" s="838">
        <f t="shared" si="90"/>
        <v>0</v>
      </c>
      <c r="J106" s="839">
        <f t="shared" ref="J106:M106" si="135">+ROUND(J105*-0.4,-1)</f>
        <v>0</v>
      </c>
      <c r="K106" s="839">
        <f t="shared" si="135"/>
        <v>0</v>
      </c>
      <c r="L106" s="839">
        <f t="shared" si="135"/>
        <v>0</v>
      </c>
      <c r="M106" s="839">
        <f t="shared" si="135"/>
        <v>0</v>
      </c>
      <c r="N106" s="689" t="s">
        <v>329</v>
      </c>
    </row>
    <row r="107" spans="1:14" ht="24.75">
      <c r="A107" s="849"/>
      <c r="B107" s="850" t="s">
        <v>222</v>
      </c>
      <c r="C107" s="839">
        <f t="shared" ref="C107:H107" si="136">+C105+C106</f>
        <v>0</v>
      </c>
      <c r="D107" s="839">
        <f t="shared" si="136"/>
        <v>0</v>
      </c>
      <c r="E107" s="839">
        <f t="shared" si="136"/>
        <v>0</v>
      </c>
      <c r="F107" s="839">
        <f t="shared" si="136"/>
        <v>0</v>
      </c>
      <c r="G107" s="839">
        <f t="shared" si="136"/>
        <v>0</v>
      </c>
      <c r="H107" s="839">
        <f t="shared" si="136"/>
        <v>0</v>
      </c>
      <c r="I107" s="838">
        <f t="shared" si="90"/>
        <v>0</v>
      </c>
      <c r="J107" s="839">
        <f t="shared" ref="J107:M107" si="137">+J105+J106</f>
        <v>0</v>
      </c>
      <c r="K107" s="839">
        <f t="shared" si="137"/>
        <v>0</v>
      </c>
      <c r="L107" s="839">
        <f t="shared" si="137"/>
        <v>0</v>
      </c>
      <c r="M107" s="839">
        <f t="shared" si="137"/>
        <v>0</v>
      </c>
    </row>
    <row r="108" spans="1:14" ht="24.75">
      <c r="A108" s="864">
        <v>1.2</v>
      </c>
      <c r="B108" s="866"/>
      <c r="C108" s="862"/>
      <c r="D108" s="862"/>
      <c r="E108" s="862"/>
      <c r="F108" s="862"/>
      <c r="G108" s="862"/>
      <c r="H108" s="862"/>
      <c r="I108" s="838">
        <f t="shared" si="90"/>
        <v>0</v>
      </c>
      <c r="J108" s="862"/>
      <c r="K108" s="862"/>
      <c r="L108" s="862"/>
      <c r="M108" s="862"/>
    </row>
    <row r="109" spans="1:14" ht="24.75">
      <c r="A109" s="849"/>
      <c r="B109" s="850" t="s">
        <v>221</v>
      </c>
      <c r="C109" s="839">
        <f t="shared" ref="C109:H109" si="138">+ROUND(C108*-0.4,-1)</f>
        <v>0</v>
      </c>
      <c r="D109" s="839">
        <f t="shared" si="138"/>
        <v>0</v>
      </c>
      <c r="E109" s="839">
        <f t="shared" si="138"/>
        <v>0</v>
      </c>
      <c r="F109" s="839">
        <f t="shared" si="138"/>
        <v>0</v>
      </c>
      <c r="G109" s="839">
        <f t="shared" si="138"/>
        <v>0</v>
      </c>
      <c r="H109" s="839">
        <f t="shared" si="138"/>
        <v>0</v>
      </c>
      <c r="I109" s="838">
        <f t="shared" si="90"/>
        <v>0</v>
      </c>
      <c r="J109" s="839">
        <f t="shared" ref="J109:M109" si="139">+ROUND(J108*-0.4,-1)</f>
        <v>0</v>
      </c>
      <c r="K109" s="839">
        <f t="shared" si="139"/>
        <v>0</v>
      </c>
      <c r="L109" s="839">
        <f t="shared" si="139"/>
        <v>0</v>
      </c>
      <c r="M109" s="839">
        <f t="shared" si="139"/>
        <v>0</v>
      </c>
      <c r="N109" s="689" t="s">
        <v>329</v>
      </c>
    </row>
    <row r="110" spans="1:14" ht="24.75">
      <c r="A110" s="849"/>
      <c r="B110" s="850" t="s">
        <v>222</v>
      </c>
      <c r="C110" s="839">
        <f t="shared" ref="C110:H110" si="140">+C108+C109</f>
        <v>0</v>
      </c>
      <c r="D110" s="839">
        <f t="shared" si="140"/>
        <v>0</v>
      </c>
      <c r="E110" s="839">
        <f t="shared" si="140"/>
        <v>0</v>
      </c>
      <c r="F110" s="839">
        <f t="shared" si="140"/>
        <v>0</v>
      </c>
      <c r="G110" s="839">
        <f t="shared" si="140"/>
        <v>0</v>
      </c>
      <c r="H110" s="839">
        <f t="shared" si="140"/>
        <v>0</v>
      </c>
      <c r="I110" s="838">
        <f t="shared" si="90"/>
        <v>0</v>
      </c>
      <c r="J110" s="839">
        <f t="shared" ref="J110:M110" si="141">+J108+J109</f>
        <v>0</v>
      </c>
      <c r="K110" s="839">
        <f t="shared" si="141"/>
        <v>0</v>
      </c>
      <c r="L110" s="839">
        <f t="shared" si="141"/>
        <v>0</v>
      </c>
      <c r="M110" s="839">
        <f t="shared" si="141"/>
        <v>0</v>
      </c>
    </row>
    <row r="111" spans="1:14" ht="24.75">
      <c r="A111" s="864">
        <v>1.21</v>
      </c>
      <c r="B111" s="866" t="s">
        <v>457</v>
      </c>
      <c r="C111" s="862"/>
      <c r="D111" s="862"/>
      <c r="E111" s="862"/>
      <c r="F111" s="862"/>
      <c r="G111" s="862"/>
      <c r="H111" s="862"/>
      <c r="I111" s="838">
        <f t="shared" si="90"/>
        <v>0</v>
      </c>
      <c r="J111" s="862"/>
      <c r="K111" s="862"/>
      <c r="L111" s="862"/>
      <c r="M111" s="862"/>
    </row>
    <row r="112" spans="1:14" ht="24.75">
      <c r="A112" s="849"/>
      <c r="B112" s="850" t="s">
        <v>502</v>
      </c>
      <c r="C112" s="839">
        <f t="shared" ref="C112:H112" si="142">+ROUND(C111*-0.34,-1)</f>
        <v>0</v>
      </c>
      <c r="D112" s="839">
        <f t="shared" si="142"/>
        <v>0</v>
      </c>
      <c r="E112" s="839">
        <f t="shared" si="142"/>
        <v>0</v>
      </c>
      <c r="F112" s="839">
        <f t="shared" si="142"/>
        <v>0</v>
      </c>
      <c r="G112" s="839">
        <f t="shared" si="142"/>
        <v>0</v>
      </c>
      <c r="H112" s="839">
        <f t="shared" si="142"/>
        <v>0</v>
      </c>
      <c r="I112" s="838">
        <f t="shared" si="90"/>
        <v>0</v>
      </c>
      <c r="J112" s="839">
        <f t="shared" ref="J112:M112" si="143">+ROUND(J111*-0.34,-1)</f>
        <v>0</v>
      </c>
      <c r="K112" s="839">
        <f t="shared" si="143"/>
        <v>0</v>
      </c>
      <c r="L112" s="839">
        <f t="shared" si="143"/>
        <v>0</v>
      </c>
      <c r="M112" s="839">
        <f t="shared" si="143"/>
        <v>0</v>
      </c>
    </row>
    <row r="113" spans="1:14" ht="24.75">
      <c r="A113" s="849"/>
      <c r="B113" s="850" t="s">
        <v>503</v>
      </c>
      <c r="C113" s="839">
        <f t="shared" ref="C113:H113" si="144">+C111+C112</f>
        <v>0</v>
      </c>
      <c r="D113" s="839">
        <f t="shared" si="144"/>
        <v>0</v>
      </c>
      <c r="E113" s="839">
        <f t="shared" si="144"/>
        <v>0</v>
      </c>
      <c r="F113" s="839">
        <f t="shared" si="144"/>
        <v>0</v>
      </c>
      <c r="G113" s="839">
        <f t="shared" si="144"/>
        <v>0</v>
      </c>
      <c r="H113" s="839">
        <f t="shared" si="144"/>
        <v>0</v>
      </c>
      <c r="I113" s="838">
        <f t="shared" si="90"/>
        <v>0</v>
      </c>
      <c r="J113" s="839">
        <f t="shared" ref="J113:M113" si="145">+J111+J112</f>
        <v>0</v>
      </c>
      <c r="K113" s="839">
        <f t="shared" si="145"/>
        <v>0</v>
      </c>
      <c r="L113" s="839">
        <f t="shared" si="145"/>
        <v>0</v>
      </c>
      <c r="M113" s="839">
        <f t="shared" si="145"/>
        <v>0</v>
      </c>
    </row>
    <row r="114" spans="1:14" ht="24.75">
      <c r="A114" s="843" t="s">
        <v>28</v>
      </c>
      <c r="B114" s="843"/>
      <c r="C114" s="845">
        <f>+C115+C118</f>
        <v>0</v>
      </c>
      <c r="D114" s="845">
        <f t="shared" ref="D114:H114" si="146">+D115+D118</f>
        <v>0</v>
      </c>
      <c r="E114" s="845">
        <f t="shared" si="146"/>
        <v>0</v>
      </c>
      <c r="F114" s="845">
        <f t="shared" si="146"/>
        <v>0</v>
      </c>
      <c r="G114" s="845">
        <f t="shared" si="146"/>
        <v>0</v>
      </c>
      <c r="H114" s="845">
        <f t="shared" si="146"/>
        <v>0</v>
      </c>
      <c r="I114" s="838">
        <f t="shared" si="90"/>
        <v>0</v>
      </c>
      <c r="J114" s="845">
        <f t="shared" ref="J114:M114" si="147">+J115+J118</f>
        <v>0</v>
      </c>
      <c r="K114" s="845">
        <f t="shared" si="147"/>
        <v>0</v>
      </c>
      <c r="L114" s="845">
        <f t="shared" si="147"/>
        <v>0</v>
      </c>
      <c r="M114" s="845">
        <f t="shared" si="147"/>
        <v>0</v>
      </c>
    </row>
    <row r="115" spans="1:14" ht="24.75">
      <c r="A115" s="867">
        <v>1.26</v>
      </c>
      <c r="B115" s="868" t="s">
        <v>280</v>
      </c>
      <c r="C115" s="862"/>
      <c r="D115" s="862"/>
      <c r="E115" s="862"/>
      <c r="F115" s="862"/>
      <c r="G115" s="862"/>
      <c r="H115" s="862"/>
      <c r="I115" s="838">
        <f t="shared" si="90"/>
        <v>0</v>
      </c>
      <c r="J115" s="862"/>
      <c r="K115" s="862"/>
      <c r="L115" s="862"/>
      <c r="M115" s="862"/>
    </row>
    <row r="116" spans="1:14" ht="24.75">
      <c r="A116" s="867"/>
      <c r="B116" s="850" t="s">
        <v>224</v>
      </c>
      <c r="C116" s="839">
        <f>+ROUND(C115*-0.16,-1)</f>
        <v>0</v>
      </c>
      <c r="D116" s="839">
        <f t="shared" ref="D116:H116" si="148">+ROUND(D115*-0.16,-1)</f>
        <v>0</v>
      </c>
      <c r="E116" s="839">
        <f t="shared" si="148"/>
        <v>0</v>
      </c>
      <c r="F116" s="839">
        <f t="shared" si="148"/>
        <v>0</v>
      </c>
      <c r="G116" s="839">
        <f t="shared" si="148"/>
        <v>0</v>
      </c>
      <c r="H116" s="839">
        <f t="shared" si="148"/>
        <v>0</v>
      </c>
      <c r="I116" s="838">
        <f t="shared" si="90"/>
        <v>0</v>
      </c>
      <c r="J116" s="839">
        <f t="shared" ref="J116:M116" si="149">+ROUND(J115*-0.16,-1)</f>
        <v>0</v>
      </c>
      <c r="K116" s="839">
        <f t="shared" si="149"/>
        <v>0</v>
      </c>
      <c r="L116" s="839">
        <f t="shared" si="149"/>
        <v>0</v>
      </c>
      <c r="M116" s="839">
        <f t="shared" si="149"/>
        <v>0</v>
      </c>
      <c r="N116" s="689" t="s">
        <v>329</v>
      </c>
    </row>
    <row r="117" spans="1:14" ht="24.75">
      <c r="A117" s="867"/>
      <c r="B117" s="850" t="s">
        <v>225</v>
      </c>
      <c r="C117" s="839">
        <f t="shared" ref="C117:H117" si="150">+C115+C116</f>
        <v>0</v>
      </c>
      <c r="D117" s="839">
        <f t="shared" si="150"/>
        <v>0</v>
      </c>
      <c r="E117" s="839">
        <f t="shared" si="150"/>
        <v>0</v>
      </c>
      <c r="F117" s="839">
        <f t="shared" si="150"/>
        <v>0</v>
      </c>
      <c r="G117" s="839">
        <f t="shared" si="150"/>
        <v>0</v>
      </c>
      <c r="H117" s="839">
        <f t="shared" si="150"/>
        <v>0</v>
      </c>
      <c r="I117" s="838">
        <f t="shared" si="90"/>
        <v>0</v>
      </c>
      <c r="J117" s="839">
        <f t="shared" ref="J117:M117" si="151">+J115+J116</f>
        <v>0</v>
      </c>
      <c r="K117" s="839">
        <f t="shared" si="151"/>
        <v>0</v>
      </c>
      <c r="L117" s="839">
        <f t="shared" si="151"/>
        <v>0</v>
      </c>
      <c r="M117" s="839">
        <f t="shared" si="151"/>
        <v>0</v>
      </c>
      <c r="N117" s="689" t="s">
        <v>329</v>
      </c>
    </row>
    <row r="118" spans="1:14" ht="24.75">
      <c r="A118" s="846">
        <v>1.27</v>
      </c>
      <c r="B118" s="868" t="s">
        <v>458</v>
      </c>
      <c r="C118" s="845">
        <f>+C119+C120</f>
        <v>0</v>
      </c>
      <c r="D118" s="845">
        <f t="shared" ref="D118:H118" si="152">+D119+D120</f>
        <v>0</v>
      </c>
      <c r="E118" s="845">
        <f t="shared" si="152"/>
        <v>0</v>
      </c>
      <c r="F118" s="845">
        <f t="shared" si="152"/>
        <v>0</v>
      </c>
      <c r="G118" s="845">
        <f t="shared" si="152"/>
        <v>0</v>
      </c>
      <c r="H118" s="845">
        <f t="shared" si="152"/>
        <v>0</v>
      </c>
      <c r="I118" s="838">
        <f t="shared" si="90"/>
        <v>0</v>
      </c>
      <c r="J118" s="845">
        <f t="shared" ref="J118:M118" si="153">+J119+J120</f>
        <v>0</v>
      </c>
      <c r="K118" s="845">
        <f t="shared" si="153"/>
        <v>0</v>
      </c>
      <c r="L118" s="845">
        <f t="shared" si="153"/>
        <v>0</v>
      </c>
      <c r="M118" s="845">
        <f t="shared" si="153"/>
        <v>0</v>
      </c>
      <c r="N118" s="689" t="s">
        <v>329</v>
      </c>
    </row>
    <row r="119" spans="1:14" ht="24.75">
      <c r="A119" s="852"/>
      <c r="B119" s="869" t="s">
        <v>459</v>
      </c>
      <c r="C119" s="853"/>
      <c r="D119" s="853"/>
      <c r="E119" s="853"/>
      <c r="F119" s="853"/>
      <c r="G119" s="853"/>
      <c r="H119" s="853"/>
      <c r="I119" s="838">
        <f t="shared" si="90"/>
        <v>0</v>
      </c>
      <c r="J119" s="853"/>
      <c r="K119" s="853"/>
      <c r="L119" s="853"/>
      <c r="M119" s="853"/>
    </row>
    <row r="120" spans="1:14" ht="24.75">
      <c r="A120" s="852"/>
      <c r="B120" s="869" t="s">
        <v>460</v>
      </c>
      <c r="C120" s="855"/>
      <c r="D120" s="855"/>
      <c r="E120" s="855"/>
      <c r="F120" s="855"/>
      <c r="G120" s="855"/>
      <c r="H120" s="855"/>
      <c r="I120" s="838">
        <f t="shared" si="90"/>
        <v>0</v>
      </c>
      <c r="J120" s="855"/>
      <c r="K120" s="855"/>
      <c r="L120" s="855"/>
      <c r="M120" s="855"/>
    </row>
    <row r="121" spans="1:14" ht="24.75">
      <c r="A121" s="867"/>
      <c r="B121" s="870" t="s">
        <v>224</v>
      </c>
      <c r="C121" s="839">
        <f>+ROUND(C120*-0.16,-1)</f>
        <v>0</v>
      </c>
      <c r="D121" s="839">
        <f t="shared" ref="D121:H121" si="154">+ROUND(D120*-0.16,-1)</f>
        <v>0</v>
      </c>
      <c r="E121" s="839">
        <f t="shared" si="154"/>
        <v>0</v>
      </c>
      <c r="F121" s="839">
        <f t="shared" si="154"/>
        <v>0</v>
      </c>
      <c r="G121" s="839">
        <f t="shared" si="154"/>
        <v>0</v>
      </c>
      <c r="H121" s="839">
        <f t="shared" si="154"/>
        <v>0</v>
      </c>
      <c r="I121" s="838">
        <f t="shared" si="90"/>
        <v>0</v>
      </c>
      <c r="J121" s="839">
        <f t="shared" ref="J121:M121" si="155">+ROUND(J120*-0.16,-1)</f>
        <v>0</v>
      </c>
      <c r="K121" s="839">
        <f t="shared" si="155"/>
        <v>0</v>
      </c>
      <c r="L121" s="839">
        <f t="shared" si="155"/>
        <v>0</v>
      </c>
      <c r="M121" s="839">
        <f t="shared" si="155"/>
        <v>0</v>
      </c>
    </row>
    <row r="122" spans="1:14" ht="24.75">
      <c r="A122" s="867"/>
      <c r="B122" s="870" t="s">
        <v>225</v>
      </c>
      <c r="C122" s="839">
        <f>+C120+C121</f>
        <v>0</v>
      </c>
      <c r="D122" s="839">
        <f t="shared" ref="D122:H122" si="156">+D120+D121</f>
        <v>0</v>
      </c>
      <c r="E122" s="839">
        <f t="shared" si="156"/>
        <v>0</v>
      </c>
      <c r="F122" s="839">
        <f t="shared" si="156"/>
        <v>0</v>
      </c>
      <c r="G122" s="839">
        <f t="shared" si="156"/>
        <v>0</v>
      </c>
      <c r="H122" s="839">
        <f t="shared" si="156"/>
        <v>0</v>
      </c>
      <c r="I122" s="838">
        <f t="shared" si="90"/>
        <v>0</v>
      </c>
      <c r="J122" s="839">
        <f t="shared" ref="J122:M122" si="157">+J120+J121</f>
        <v>0</v>
      </c>
      <c r="K122" s="839">
        <f t="shared" si="157"/>
        <v>0</v>
      </c>
      <c r="L122" s="839">
        <f t="shared" si="157"/>
        <v>0</v>
      </c>
      <c r="M122" s="839">
        <f t="shared" si="157"/>
        <v>0</v>
      </c>
    </row>
    <row r="123" spans="1:14" ht="24.75">
      <c r="A123" s="867" t="s">
        <v>226</v>
      </c>
      <c r="B123" s="871"/>
      <c r="C123" s="845">
        <f>+C9</f>
        <v>0</v>
      </c>
      <c r="D123" s="845">
        <f t="shared" ref="D123:H123" si="158">+D9</f>
        <v>0</v>
      </c>
      <c r="E123" s="845">
        <f t="shared" si="158"/>
        <v>0</v>
      </c>
      <c r="F123" s="845">
        <f t="shared" si="158"/>
        <v>0</v>
      </c>
      <c r="G123" s="845">
        <f t="shared" si="158"/>
        <v>0</v>
      </c>
      <c r="H123" s="845">
        <f t="shared" si="158"/>
        <v>0</v>
      </c>
      <c r="I123" s="838">
        <f t="shared" si="90"/>
        <v>0</v>
      </c>
      <c r="J123" s="845">
        <f t="shared" ref="J123:M123" si="159">+J9</f>
        <v>0</v>
      </c>
      <c r="K123" s="845">
        <f t="shared" si="159"/>
        <v>0</v>
      </c>
      <c r="L123" s="845">
        <f t="shared" si="159"/>
        <v>0</v>
      </c>
      <c r="M123" s="845">
        <f t="shared" si="159"/>
        <v>0</v>
      </c>
    </row>
    <row r="124" spans="1:14" ht="24.75">
      <c r="A124" s="867" t="s">
        <v>227</v>
      </c>
      <c r="B124" s="843"/>
      <c r="C124" s="845">
        <f>+C13+C16+C20+C25+C35+C39+C42+C51+C54+C61+C64+C67+C70+C73+C76+C79+C82+C85+C88+C91+C94+C97+C100+C103+C106+C109+C116+C121+C28+C112</f>
        <v>0</v>
      </c>
      <c r="D124" s="845">
        <f t="shared" ref="D124:H124" si="160">+D13+D16+D20+D25+D35+D39+D42+D51+D54+D61+D64+D67+D70+D73+D76+D79+D82+D85+D88+D91+D94+D97+D100+D103+D106+D109+D116+D121+D28+D112</f>
        <v>0</v>
      </c>
      <c r="E124" s="845">
        <f t="shared" si="160"/>
        <v>0</v>
      </c>
      <c r="F124" s="845">
        <f t="shared" si="160"/>
        <v>0</v>
      </c>
      <c r="G124" s="845">
        <f t="shared" si="160"/>
        <v>0</v>
      </c>
      <c r="H124" s="845">
        <f t="shared" si="160"/>
        <v>0</v>
      </c>
      <c r="I124" s="838">
        <f t="shared" si="90"/>
        <v>0</v>
      </c>
      <c r="J124" s="845">
        <f t="shared" ref="J124:M124" si="161">+J13+J16+J20+J25+J35+J39+J42+J51+J54+J61+J64+J67+J70+J73+J76+J79+J82+J85+J88+J91+J94+J97+J100+J103+J106+J109+J116+J121+J28+J112</f>
        <v>0</v>
      </c>
      <c r="K124" s="845">
        <f t="shared" si="161"/>
        <v>0</v>
      </c>
      <c r="L124" s="845">
        <f t="shared" si="161"/>
        <v>0</v>
      </c>
      <c r="M124" s="845">
        <f t="shared" si="161"/>
        <v>0</v>
      </c>
    </row>
    <row r="125" spans="1:14" ht="24.75">
      <c r="A125" s="867" t="s">
        <v>228</v>
      </c>
      <c r="B125" s="843"/>
      <c r="C125" s="845">
        <f>+C14+C17+C21+C26+C30+C36+C40+C43+C52+C55+C62+C65+C68+C71+C74+C77+C80+C83+C86+C89+C92+C95+C98+C101+C104+C107+C110+C117+C29+C113+C122+C119</f>
        <v>0</v>
      </c>
      <c r="D125" s="845">
        <f t="shared" ref="D125:H125" si="162">+D14+D17+D21+D26+D30+D36+D40+D43+D52+D55+D62+D65+D68+D71+D74+D77+D80+D83+D86+D89+D92+D95+D98+D101+D104+D107+D110+D117+D29+D113+D122+D119</f>
        <v>0</v>
      </c>
      <c r="E125" s="845">
        <f t="shared" si="162"/>
        <v>0</v>
      </c>
      <c r="F125" s="845">
        <f t="shared" si="162"/>
        <v>0</v>
      </c>
      <c r="G125" s="845">
        <f t="shared" si="162"/>
        <v>0</v>
      </c>
      <c r="H125" s="845">
        <f t="shared" si="162"/>
        <v>0</v>
      </c>
      <c r="I125" s="838">
        <f t="shared" si="90"/>
        <v>0</v>
      </c>
      <c r="J125" s="845">
        <f t="shared" ref="J125:M125" si="163">+J14+J17+J21+J26+J30+J36+J40+J43+J52+J55+J62+J65+J68+J71+J74+J77+J80+J83+J86+J89+J92+J95+J98+J101+J104+J107+J110+J117+J29+J113+J122+J119</f>
        <v>0</v>
      </c>
      <c r="K125" s="845">
        <f t="shared" si="163"/>
        <v>0</v>
      </c>
      <c r="L125" s="845">
        <f t="shared" si="163"/>
        <v>0</v>
      </c>
      <c r="M125" s="845">
        <f t="shared" si="163"/>
        <v>0</v>
      </c>
      <c r="N125" s="689" t="s">
        <v>329</v>
      </c>
    </row>
    <row r="126" spans="1:14" ht="24.75">
      <c r="A126" s="872">
        <v>2</v>
      </c>
      <c r="B126" s="843" t="s">
        <v>281</v>
      </c>
      <c r="C126" s="848"/>
      <c r="D126" s="848"/>
      <c r="E126" s="848"/>
      <c r="F126" s="848"/>
      <c r="G126" s="848"/>
      <c r="H126" s="848"/>
      <c r="I126" s="838">
        <f t="shared" si="90"/>
        <v>0</v>
      </c>
      <c r="J126" s="848"/>
      <c r="K126" s="848"/>
      <c r="L126" s="848"/>
      <c r="M126" s="848"/>
    </row>
    <row r="127" spans="1:14" ht="24.75">
      <c r="A127" s="867"/>
      <c r="B127" s="850" t="s">
        <v>29</v>
      </c>
      <c r="C127" s="839">
        <f>+ROUND(C126*-0.1,-1)</f>
        <v>0</v>
      </c>
      <c r="D127" s="839">
        <f t="shared" ref="D127:H127" si="164">+ROUND(D126*-0.1,-1)</f>
        <v>0</v>
      </c>
      <c r="E127" s="839">
        <f t="shared" si="164"/>
        <v>0</v>
      </c>
      <c r="F127" s="839">
        <f t="shared" si="164"/>
        <v>0</v>
      </c>
      <c r="G127" s="839">
        <f t="shared" si="164"/>
        <v>0</v>
      </c>
      <c r="H127" s="839">
        <f t="shared" si="164"/>
        <v>0</v>
      </c>
      <c r="I127" s="838">
        <f t="shared" si="90"/>
        <v>0</v>
      </c>
      <c r="J127" s="839">
        <f t="shared" ref="J127:M127" si="165">+ROUND(J126*-0.1,-1)</f>
        <v>0</v>
      </c>
      <c r="K127" s="839">
        <f t="shared" si="165"/>
        <v>0</v>
      </c>
      <c r="L127" s="839">
        <f t="shared" si="165"/>
        <v>0</v>
      </c>
      <c r="M127" s="839">
        <f t="shared" si="165"/>
        <v>0</v>
      </c>
    </row>
    <row r="128" spans="1:14" ht="24.75">
      <c r="A128" s="867"/>
      <c r="B128" s="850" t="s">
        <v>30</v>
      </c>
      <c r="C128" s="839">
        <f t="shared" ref="C128:H128" si="166">+C126+C127</f>
        <v>0</v>
      </c>
      <c r="D128" s="839">
        <f t="shared" si="166"/>
        <v>0</v>
      </c>
      <c r="E128" s="839">
        <f t="shared" si="166"/>
        <v>0</v>
      </c>
      <c r="F128" s="839">
        <f t="shared" si="166"/>
        <v>0</v>
      </c>
      <c r="G128" s="839">
        <f t="shared" si="166"/>
        <v>0</v>
      </c>
      <c r="H128" s="839">
        <f t="shared" si="166"/>
        <v>0</v>
      </c>
      <c r="I128" s="838">
        <f t="shared" si="90"/>
        <v>0</v>
      </c>
      <c r="J128" s="839">
        <f t="shared" ref="J128:M128" si="167">+J126+J127</f>
        <v>0</v>
      </c>
      <c r="K128" s="839">
        <f t="shared" si="167"/>
        <v>0</v>
      </c>
      <c r="L128" s="839">
        <f t="shared" si="167"/>
        <v>0</v>
      </c>
      <c r="M128" s="839">
        <f t="shared" si="167"/>
        <v>0</v>
      </c>
    </row>
    <row r="129" spans="1:14" ht="24.75">
      <c r="A129" s="872">
        <v>3</v>
      </c>
      <c r="B129" s="843" t="s">
        <v>461</v>
      </c>
      <c r="C129" s="848"/>
      <c r="D129" s="848"/>
      <c r="E129" s="848"/>
      <c r="F129" s="848"/>
      <c r="G129" s="848"/>
      <c r="H129" s="848"/>
      <c r="I129" s="838">
        <f t="shared" si="90"/>
        <v>0</v>
      </c>
      <c r="J129" s="848"/>
      <c r="K129" s="848"/>
      <c r="L129" s="848"/>
      <c r="M129" s="848"/>
    </row>
    <row r="130" spans="1:14" s="70" customFormat="1" ht="23.45" customHeight="1">
      <c r="A130" s="867"/>
      <c r="B130" s="850" t="s">
        <v>29</v>
      </c>
      <c r="C130" s="839">
        <f t="shared" ref="C130:H130" si="168">+ROUND(C129*-0.1,-1)</f>
        <v>0</v>
      </c>
      <c r="D130" s="839">
        <f t="shared" si="168"/>
        <v>0</v>
      </c>
      <c r="E130" s="839">
        <f t="shared" si="168"/>
        <v>0</v>
      </c>
      <c r="F130" s="839">
        <f t="shared" si="168"/>
        <v>0</v>
      </c>
      <c r="G130" s="839">
        <f t="shared" si="168"/>
        <v>0</v>
      </c>
      <c r="H130" s="839">
        <f t="shared" si="168"/>
        <v>0</v>
      </c>
      <c r="I130" s="838">
        <f t="shared" si="90"/>
        <v>0</v>
      </c>
      <c r="J130" s="839">
        <f t="shared" ref="J130:M130" si="169">+ROUND(J129*-0.1,-1)</f>
        <v>0</v>
      </c>
      <c r="K130" s="839">
        <f t="shared" si="169"/>
        <v>0</v>
      </c>
      <c r="L130" s="839">
        <f t="shared" si="169"/>
        <v>0</v>
      </c>
      <c r="M130" s="839">
        <f t="shared" si="169"/>
        <v>0</v>
      </c>
      <c r="N130" s="683"/>
    </row>
    <row r="131" spans="1:14" s="70" customFormat="1" ht="23.45" customHeight="1">
      <c r="A131" s="867"/>
      <c r="B131" s="850" t="s">
        <v>30</v>
      </c>
      <c r="C131" s="839">
        <f t="shared" ref="C131:H131" si="170">+C129+C130</f>
        <v>0</v>
      </c>
      <c r="D131" s="839">
        <f t="shared" si="170"/>
        <v>0</v>
      </c>
      <c r="E131" s="839">
        <f t="shared" si="170"/>
        <v>0</v>
      </c>
      <c r="F131" s="839">
        <f t="shared" si="170"/>
        <v>0</v>
      </c>
      <c r="G131" s="839">
        <f t="shared" si="170"/>
        <v>0</v>
      </c>
      <c r="H131" s="839">
        <f t="shared" si="170"/>
        <v>0</v>
      </c>
      <c r="I131" s="838">
        <f t="shared" si="90"/>
        <v>0</v>
      </c>
      <c r="J131" s="839">
        <f t="shared" ref="J131:M131" si="171">+J129+J130</f>
        <v>0</v>
      </c>
      <c r="K131" s="839">
        <f t="shared" si="171"/>
        <v>0</v>
      </c>
      <c r="L131" s="839">
        <f t="shared" si="171"/>
        <v>0</v>
      </c>
      <c r="M131" s="839">
        <f t="shared" si="171"/>
        <v>0</v>
      </c>
      <c r="N131" s="683"/>
    </row>
    <row r="132" spans="1:14" ht="24.75">
      <c r="A132" s="872">
        <v>4</v>
      </c>
      <c r="B132" s="873" t="s">
        <v>283</v>
      </c>
      <c r="C132" s="848"/>
      <c r="D132" s="848"/>
      <c r="E132" s="848"/>
      <c r="F132" s="848"/>
      <c r="G132" s="848"/>
      <c r="H132" s="848"/>
      <c r="I132" s="838">
        <f t="shared" si="90"/>
        <v>0</v>
      </c>
      <c r="J132" s="848"/>
      <c r="K132" s="848"/>
      <c r="L132" s="848"/>
      <c r="M132" s="848"/>
    </row>
    <row r="133" spans="1:14" ht="24.75">
      <c r="A133" s="867"/>
      <c r="B133" s="850" t="s">
        <v>29</v>
      </c>
      <c r="C133" s="839">
        <f t="shared" ref="C133:H133" si="172">+ROUND(C132*-0.1,-1)</f>
        <v>0</v>
      </c>
      <c r="D133" s="839">
        <f t="shared" si="172"/>
        <v>0</v>
      </c>
      <c r="E133" s="839">
        <f t="shared" si="172"/>
        <v>0</v>
      </c>
      <c r="F133" s="839">
        <f t="shared" si="172"/>
        <v>0</v>
      </c>
      <c r="G133" s="839">
        <f t="shared" si="172"/>
        <v>0</v>
      </c>
      <c r="H133" s="839">
        <f t="shared" si="172"/>
        <v>0</v>
      </c>
      <c r="I133" s="838">
        <f t="shared" si="90"/>
        <v>0</v>
      </c>
      <c r="J133" s="839">
        <f t="shared" ref="J133:M133" si="173">+ROUND(J132*-0.1,-1)</f>
        <v>0</v>
      </c>
      <c r="K133" s="839">
        <f t="shared" si="173"/>
        <v>0</v>
      </c>
      <c r="L133" s="839">
        <f t="shared" si="173"/>
        <v>0</v>
      </c>
      <c r="M133" s="839">
        <f t="shared" si="173"/>
        <v>0</v>
      </c>
    </row>
    <row r="134" spans="1:14" ht="24.75">
      <c r="A134" s="867"/>
      <c r="B134" s="850" t="s">
        <v>30</v>
      </c>
      <c r="C134" s="839">
        <f t="shared" ref="C134:H134" si="174">+C132+C133</f>
        <v>0</v>
      </c>
      <c r="D134" s="839">
        <f t="shared" si="174"/>
        <v>0</v>
      </c>
      <c r="E134" s="839">
        <f t="shared" si="174"/>
        <v>0</v>
      </c>
      <c r="F134" s="839">
        <f t="shared" si="174"/>
        <v>0</v>
      </c>
      <c r="G134" s="839">
        <f t="shared" si="174"/>
        <v>0</v>
      </c>
      <c r="H134" s="839">
        <f t="shared" si="174"/>
        <v>0</v>
      </c>
      <c r="I134" s="838">
        <f t="shared" si="90"/>
        <v>0</v>
      </c>
      <c r="J134" s="839">
        <f t="shared" ref="J134:M134" si="175">+J132+J133</f>
        <v>0</v>
      </c>
      <c r="K134" s="839">
        <f t="shared" si="175"/>
        <v>0</v>
      </c>
      <c r="L134" s="839">
        <f t="shared" si="175"/>
        <v>0</v>
      </c>
      <c r="M134" s="839">
        <f t="shared" si="175"/>
        <v>0</v>
      </c>
    </row>
    <row r="135" spans="1:14" s="1062" customFormat="1" ht="24.75">
      <c r="A135" s="846" t="s">
        <v>229</v>
      </c>
      <c r="B135" s="873"/>
      <c r="C135" s="845">
        <f t="shared" ref="C135:H135" si="176">+C132+C129+C126+C123</f>
        <v>0</v>
      </c>
      <c r="D135" s="845">
        <f t="shared" si="176"/>
        <v>0</v>
      </c>
      <c r="E135" s="845">
        <f t="shared" si="176"/>
        <v>0</v>
      </c>
      <c r="F135" s="845">
        <f t="shared" si="176"/>
        <v>0</v>
      </c>
      <c r="G135" s="845">
        <f t="shared" si="176"/>
        <v>0</v>
      </c>
      <c r="H135" s="845">
        <f t="shared" si="176"/>
        <v>0</v>
      </c>
      <c r="I135" s="838">
        <f t="shared" si="90"/>
        <v>0</v>
      </c>
      <c r="J135" s="845">
        <f t="shared" ref="J135:M135" si="177">+J132+J129+J126+J123</f>
        <v>0</v>
      </c>
      <c r="K135" s="845">
        <f t="shared" si="177"/>
        <v>0</v>
      </c>
      <c r="L135" s="845">
        <f t="shared" si="177"/>
        <v>0</v>
      </c>
      <c r="M135" s="845">
        <f t="shared" si="177"/>
        <v>0</v>
      </c>
      <c r="N135" s="1061"/>
    </row>
    <row r="136" spans="1:14" s="1062" customFormat="1" ht="24.75">
      <c r="A136" s="846"/>
      <c r="B136" s="850" t="s">
        <v>444</v>
      </c>
      <c r="C136" s="845">
        <f t="shared" ref="C136:H137" si="178">+C124+C127+C130+C133</f>
        <v>0</v>
      </c>
      <c r="D136" s="845">
        <f t="shared" si="178"/>
        <v>0</v>
      </c>
      <c r="E136" s="845">
        <f t="shared" si="178"/>
        <v>0</v>
      </c>
      <c r="F136" s="845">
        <f t="shared" si="178"/>
        <v>0</v>
      </c>
      <c r="G136" s="845">
        <f t="shared" si="178"/>
        <v>0</v>
      </c>
      <c r="H136" s="845">
        <f t="shared" si="178"/>
        <v>0</v>
      </c>
      <c r="I136" s="838">
        <f t="shared" si="90"/>
        <v>0</v>
      </c>
      <c r="J136" s="845">
        <f t="shared" ref="J136:M136" si="179">+J124+J127+J130+J133</f>
        <v>0</v>
      </c>
      <c r="K136" s="845">
        <f t="shared" si="179"/>
        <v>0</v>
      </c>
      <c r="L136" s="845">
        <f t="shared" si="179"/>
        <v>0</v>
      </c>
      <c r="M136" s="845">
        <f t="shared" si="179"/>
        <v>0</v>
      </c>
      <c r="N136" s="1061"/>
    </row>
    <row r="137" spans="1:14" s="1062" customFormat="1" ht="24.75">
      <c r="A137" s="846"/>
      <c r="B137" s="850" t="s">
        <v>451</v>
      </c>
      <c r="C137" s="845">
        <f t="shared" si="178"/>
        <v>0</v>
      </c>
      <c r="D137" s="845">
        <f t="shared" si="178"/>
        <v>0</v>
      </c>
      <c r="E137" s="845">
        <f t="shared" si="178"/>
        <v>0</v>
      </c>
      <c r="F137" s="845">
        <f t="shared" si="178"/>
        <v>0</v>
      </c>
      <c r="G137" s="845">
        <f t="shared" si="178"/>
        <v>0</v>
      </c>
      <c r="H137" s="845">
        <f t="shared" si="178"/>
        <v>0</v>
      </c>
      <c r="I137" s="838">
        <f t="shared" ref="I137:I138" si="180">SUM(F137:H137)</f>
        <v>0</v>
      </c>
      <c r="J137" s="845">
        <f t="shared" ref="J137:M137" si="181">+J125+J128+J131+J134</f>
        <v>0</v>
      </c>
      <c r="K137" s="845">
        <f t="shared" si="181"/>
        <v>0</v>
      </c>
      <c r="L137" s="845">
        <f t="shared" si="181"/>
        <v>0</v>
      </c>
      <c r="M137" s="845">
        <f t="shared" si="181"/>
        <v>0</v>
      </c>
      <c r="N137" s="1061"/>
    </row>
    <row r="138" spans="1:14" s="1062" customFormat="1" ht="24.75">
      <c r="A138" s="841"/>
      <c r="B138" s="843" t="s">
        <v>462</v>
      </c>
      <c r="C138" s="838">
        <f t="shared" ref="C138:H138" si="182">+C139+C142+C144+C152+C143</f>
        <v>0</v>
      </c>
      <c r="D138" s="838">
        <f t="shared" si="182"/>
        <v>0</v>
      </c>
      <c r="E138" s="838">
        <f t="shared" si="182"/>
        <v>0</v>
      </c>
      <c r="F138" s="838">
        <f t="shared" si="182"/>
        <v>0</v>
      </c>
      <c r="G138" s="838">
        <f t="shared" si="182"/>
        <v>0</v>
      </c>
      <c r="H138" s="838">
        <f t="shared" si="182"/>
        <v>0</v>
      </c>
      <c r="I138" s="838">
        <f t="shared" si="180"/>
        <v>0</v>
      </c>
      <c r="J138" s="838">
        <f t="shared" ref="J138:M138" si="183">+J139+J142+J144+J152+J143</f>
        <v>0</v>
      </c>
      <c r="K138" s="838">
        <f t="shared" si="183"/>
        <v>0</v>
      </c>
      <c r="L138" s="838">
        <f t="shared" si="183"/>
        <v>0</v>
      </c>
      <c r="M138" s="838">
        <f t="shared" si="183"/>
        <v>0</v>
      </c>
      <c r="N138" s="1061"/>
    </row>
    <row r="139" spans="1:14" s="1062" customFormat="1">
      <c r="A139" s="762" t="s">
        <v>31</v>
      </c>
      <c r="B139" s="763"/>
      <c r="C139" s="764">
        <f>+C140+C142+C149+C141</f>
        <v>0</v>
      </c>
      <c r="D139" s="764">
        <f t="shared" ref="D139:H139" si="184">+D140+D142+D149+D141</f>
        <v>0</v>
      </c>
      <c r="E139" s="764">
        <f t="shared" si="184"/>
        <v>0</v>
      </c>
      <c r="F139" s="764">
        <f t="shared" si="184"/>
        <v>0</v>
      </c>
      <c r="G139" s="764">
        <f t="shared" si="184"/>
        <v>0</v>
      </c>
      <c r="H139" s="764">
        <f t="shared" si="184"/>
        <v>0</v>
      </c>
      <c r="I139" s="764">
        <f>SUM(F139:H139)</f>
        <v>0</v>
      </c>
      <c r="J139" s="764">
        <f t="shared" ref="J139:M139" si="185">+J140+J142+J149+J141</f>
        <v>0</v>
      </c>
      <c r="K139" s="764">
        <f t="shared" si="185"/>
        <v>0</v>
      </c>
      <c r="L139" s="764">
        <f t="shared" si="185"/>
        <v>0</v>
      </c>
      <c r="M139" s="764">
        <f t="shared" si="185"/>
        <v>0</v>
      </c>
      <c r="N139" s="1061"/>
    </row>
    <row r="140" spans="1:14" s="1062" customFormat="1">
      <c r="A140" s="1071">
        <v>5</v>
      </c>
      <c r="B140" s="1072" t="s">
        <v>327</v>
      </c>
      <c r="C140" s="1073"/>
      <c r="D140" s="1073"/>
      <c r="E140" s="1073"/>
      <c r="F140" s="1073"/>
      <c r="G140" s="1073"/>
      <c r="H140" s="1073"/>
      <c r="I140" s="1073">
        <f>SUM(F140:H140)</f>
        <v>0</v>
      </c>
      <c r="J140" s="1073"/>
      <c r="K140" s="1073"/>
      <c r="L140" s="1073"/>
      <c r="M140" s="1073"/>
      <c r="N140" s="1061"/>
    </row>
    <row r="141" spans="1:14" s="1062" customFormat="1">
      <c r="A141" s="1071">
        <v>6</v>
      </c>
      <c r="B141" s="1072" t="s">
        <v>284</v>
      </c>
      <c r="C141" s="1073"/>
      <c r="D141" s="1073"/>
      <c r="E141" s="1073"/>
      <c r="F141" s="1073"/>
      <c r="G141" s="1073"/>
      <c r="H141" s="1073"/>
      <c r="I141" s="1073">
        <f>SUM(F141:H141)</f>
        <v>0</v>
      </c>
      <c r="J141" s="1073"/>
      <c r="K141" s="1073"/>
      <c r="L141" s="1073"/>
      <c r="M141" s="1073"/>
      <c r="N141" s="1061"/>
    </row>
    <row r="142" spans="1:14" s="1062" customFormat="1" ht="26.25">
      <c r="A142" s="1068">
        <v>7</v>
      </c>
      <c r="B142" s="1069" t="s">
        <v>596</v>
      </c>
      <c r="C142" s="1070"/>
      <c r="D142" s="1070"/>
      <c r="E142" s="1070"/>
      <c r="F142" s="1070"/>
      <c r="G142" s="1070"/>
      <c r="H142" s="1070"/>
      <c r="I142" s="619">
        <f>SUM(F142:H142)</f>
        <v>0</v>
      </c>
      <c r="J142" s="1070"/>
      <c r="K142" s="1070"/>
      <c r="L142" s="1070"/>
      <c r="M142" s="1070"/>
      <c r="N142" s="1061"/>
    </row>
    <row r="143" spans="1:14" s="1062" customFormat="1" ht="24.75">
      <c r="A143" s="877"/>
      <c r="B143" s="878" t="s">
        <v>32</v>
      </c>
      <c r="C143" s="853"/>
      <c r="D143" s="853"/>
      <c r="E143" s="853"/>
      <c r="F143" s="853"/>
      <c r="G143" s="853"/>
      <c r="H143" s="853"/>
      <c r="I143" s="853">
        <f>SUM(F143:H143)</f>
        <v>0</v>
      </c>
      <c r="J143" s="853"/>
      <c r="K143" s="853"/>
      <c r="L143" s="853"/>
      <c r="M143" s="853"/>
      <c r="N143" s="1061"/>
    </row>
    <row r="144" spans="1:14" s="1062" customFormat="1" ht="24.75">
      <c r="A144" s="879"/>
      <c r="B144" s="880" t="s">
        <v>33</v>
      </c>
      <c r="C144" s="839">
        <f>ROUND(C142*-0.05,-1)</f>
        <v>0</v>
      </c>
      <c r="D144" s="839">
        <f t="shared" ref="D144:H144" si="186">ROUND(D142*-0.05,-1)</f>
        <v>0</v>
      </c>
      <c r="E144" s="839">
        <f t="shared" si="186"/>
        <v>0</v>
      </c>
      <c r="F144" s="839">
        <f t="shared" si="186"/>
        <v>0</v>
      </c>
      <c r="G144" s="839">
        <f t="shared" si="186"/>
        <v>0</v>
      </c>
      <c r="H144" s="839">
        <f t="shared" si="186"/>
        <v>0</v>
      </c>
      <c r="I144" s="853">
        <f t="shared" ref="I144:I148" si="187">SUM(F144:H144)</f>
        <v>0</v>
      </c>
      <c r="J144" s="839">
        <f t="shared" ref="J144:M144" si="188">ROUND(J142*-0.05,-1)</f>
        <v>0</v>
      </c>
      <c r="K144" s="839">
        <f t="shared" si="188"/>
        <v>0</v>
      </c>
      <c r="L144" s="839">
        <f t="shared" si="188"/>
        <v>0</v>
      </c>
      <c r="M144" s="839">
        <f t="shared" si="188"/>
        <v>0</v>
      </c>
      <c r="N144" s="1061"/>
    </row>
    <row r="145" spans="1:14" s="1062" customFormat="1" ht="24.75">
      <c r="A145" s="879"/>
      <c r="B145" s="880" t="s">
        <v>34</v>
      </c>
      <c r="C145" s="839">
        <f>ROUND(C142*-0.015,-1)</f>
        <v>0</v>
      </c>
      <c r="D145" s="839">
        <f t="shared" ref="D145:H145" si="189">ROUND(D142*-0.015,-1)</f>
        <v>0</v>
      </c>
      <c r="E145" s="839">
        <f t="shared" si="189"/>
        <v>0</v>
      </c>
      <c r="F145" s="839">
        <f t="shared" si="189"/>
        <v>0</v>
      </c>
      <c r="G145" s="839">
        <f t="shared" si="189"/>
        <v>0</v>
      </c>
      <c r="H145" s="839">
        <f t="shared" si="189"/>
        <v>0</v>
      </c>
      <c r="I145" s="853">
        <f t="shared" si="187"/>
        <v>0</v>
      </c>
      <c r="J145" s="839">
        <f t="shared" ref="J145:M145" si="190">ROUND(J142*-0.015,-1)</f>
        <v>0</v>
      </c>
      <c r="K145" s="839">
        <f t="shared" si="190"/>
        <v>0</v>
      </c>
      <c r="L145" s="839">
        <f t="shared" si="190"/>
        <v>0</v>
      </c>
      <c r="M145" s="839">
        <f t="shared" si="190"/>
        <v>0</v>
      </c>
      <c r="N145" s="1061"/>
    </row>
    <row r="146" spans="1:14" s="1062" customFormat="1" ht="24.75">
      <c r="A146" s="879"/>
      <c r="B146" s="880" t="s">
        <v>35</v>
      </c>
      <c r="C146" s="839">
        <f>ROUND(C142*-0.02,-1)</f>
        <v>0</v>
      </c>
      <c r="D146" s="839">
        <f t="shared" ref="D146:H146" si="191">ROUND(D142*-0.02,-1)</f>
        <v>0</v>
      </c>
      <c r="E146" s="839">
        <f t="shared" si="191"/>
        <v>0</v>
      </c>
      <c r="F146" s="839">
        <f t="shared" si="191"/>
        <v>0</v>
      </c>
      <c r="G146" s="839">
        <f t="shared" si="191"/>
        <v>0</v>
      </c>
      <c r="H146" s="839">
        <f t="shared" si="191"/>
        <v>0</v>
      </c>
      <c r="I146" s="853">
        <f t="shared" si="187"/>
        <v>0</v>
      </c>
      <c r="J146" s="839">
        <f t="shared" ref="J146:M146" si="192">ROUND(J142*-0.02,-1)</f>
        <v>0</v>
      </c>
      <c r="K146" s="839">
        <f t="shared" si="192"/>
        <v>0</v>
      </c>
      <c r="L146" s="839">
        <f t="shared" si="192"/>
        <v>0</v>
      </c>
      <c r="M146" s="839">
        <f t="shared" si="192"/>
        <v>0</v>
      </c>
      <c r="N146" s="1061"/>
    </row>
    <row r="147" spans="1:14" s="1062" customFormat="1" ht="24.75">
      <c r="A147" s="879"/>
      <c r="B147" s="880" t="s">
        <v>36</v>
      </c>
      <c r="C147" s="839">
        <f>ROUND(C142*-0.015,-1)</f>
        <v>0</v>
      </c>
      <c r="D147" s="839">
        <f t="shared" ref="D147:H147" si="193">ROUND(D142*-0.015,-1)</f>
        <v>0</v>
      </c>
      <c r="E147" s="839">
        <f t="shared" si="193"/>
        <v>0</v>
      </c>
      <c r="F147" s="839">
        <f t="shared" si="193"/>
        <v>0</v>
      </c>
      <c r="G147" s="839">
        <f t="shared" si="193"/>
        <v>0</v>
      </c>
      <c r="H147" s="839">
        <f t="shared" si="193"/>
        <v>0</v>
      </c>
      <c r="I147" s="853">
        <f t="shared" si="187"/>
        <v>0</v>
      </c>
      <c r="J147" s="839">
        <f t="shared" ref="J147:M147" si="194">ROUND(J142*-0.015,-1)</f>
        <v>0</v>
      </c>
      <c r="K147" s="839">
        <f t="shared" si="194"/>
        <v>0</v>
      </c>
      <c r="L147" s="839">
        <f t="shared" si="194"/>
        <v>0</v>
      </c>
      <c r="M147" s="839">
        <f t="shared" si="194"/>
        <v>0</v>
      </c>
      <c r="N147" s="1061"/>
    </row>
    <row r="148" spans="1:14" s="1062" customFormat="1" ht="24.75">
      <c r="A148" s="877"/>
      <c r="B148" s="881" t="s">
        <v>285</v>
      </c>
      <c r="C148" s="853">
        <f>C142+C144+C145+C146+C147</f>
        <v>0</v>
      </c>
      <c r="D148" s="853">
        <f t="shared" ref="D148:H148" si="195">D142+D144+D145+D146+D147</f>
        <v>0</v>
      </c>
      <c r="E148" s="853">
        <f t="shared" si="195"/>
        <v>0</v>
      </c>
      <c r="F148" s="853">
        <f t="shared" si="195"/>
        <v>0</v>
      </c>
      <c r="G148" s="853">
        <f t="shared" si="195"/>
        <v>0</v>
      </c>
      <c r="H148" s="853">
        <f t="shared" si="195"/>
        <v>0</v>
      </c>
      <c r="I148" s="853">
        <f t="shared" si="187"/>
        <v>0</v>
      </c>
      <c r="J148" s="853">
        <f t="shared" ref="J148:M148" si="196">J142+J144+J145+J146+J147</f>
        <v>0</v>
      </c>
      <c r="K148" s="853">
        <f t="shared" si="196"/>
        <v>0</v>
      </c>
      <c r="L148" s="853">
        <f t="shared" si="196"/>
        <v>0</v>
      </c>
      <c r="M148" s="853">
        <f t="shared" si="196"/>
        <v>0</v>
      </c>
      <c r="N148" s="1061"/>
    </row>
    <row r="149" spans="1:14" s="1062" customFormat="1" ht="24.75">
      <c r="A149" s="1065">
        <v>8</v>
      </c>
      <c r="B149" s="1066" t="s">
        <v>597</v>
      </c>
      <c r="C149" s="1070"/>
      <c r="D149" s="1070"/>
      <c r="E149" s="1070"/>
      <c r="F149" s="1070"/>
      <c r="G149" s="1070"/>
      <c r="H149" s="1070"/>
      <c r="I149" s="619">
        <f>SUM(F149:H149)</f>
        <v>0</v>
      </c>
      <c r="J149" s="1070"/>
      <c r="K149" s="1070"/>
      <c r="L149" s="1070"/>
      <c r="M149" s="1070"/>
      <c r="N149" s="1061"/>
    </row>
    <row r="150" spans="1:14" s="1062" customFormat="1" ht="24.75">
      <c r="A150" s="877"/>
      <c r="B150" s="878" t="s">
        <v>32</v>
      </c>
      <c r="C150" s="853"/>
      <c r="D150" s="853"/>
      <c r="E150" s="853"/>
      <c r="F150" s="853"/>
      <c r="G150" s="853"/>
      <c r="H150" s="853"/>
      <c r="I150" s="853">
        <f>SUM(F150:H150)</f>
        <v>0</v>
      </c>
      <c r="J150" s="853"/>
      <c r="K150" s="853"/>
      <c r="L150" s="853"/>
      <c r="M150" s="853"/>
      <c r="N150" s="1061"/>
    </row>
    <row r="151" spans="1:14" s="1062" customFormat="1" ht="24.75">
      <c r="A151" s="879"/>
      <c r="B151" s="880" t="s">
        <v>33</v>
      </c>
      <c r="C151" s="839">
        <f>ROUND(C149*-0.05,-1)</f>
        <v>0</v>
      </c>
      <c r="D151" s="839">
        <f t="shared" ref="D151:H151" si="197">ROUND(D149*-0.05,-1)</f>
        <v>0</v>
      </c>
      <c r="E151" s="839">
        <f t="shared" si="197"/>
        <v>0</v>
      </c>
      <c r="F151" s="839">
        <f t="shared" si="197"/>
        <v>0</v>
      </c>
      <c r="G151" s="839">
        <f t="shared" si="197"/>
        <v>0</v>
      </c>
      <c r="H151" s="839">
        <f t="shared" si="197"/>
        <v>0</v>
      </c>
      <c r="I151" s="853">
        <f t="shared" ref="I151:I160" si="198">SUM(F151:H151)</f>
        <v>0</v>
      </c>
      <c r="J151" s="839">
        <f t="shared" ref="J151:M151" si="199">ROUND(J149*-0.05,-1)</f>
        <v>0</v>
      </c>
      <c r="K151" s="839">
        <f t="shared" si="199"/>
        <v>0</v>
      </c>
      <c r="L151" s="839">
        <f t="shared" si="199"/>
        <v>0</v>
      </c>
      <c r="M151" s="839">
        <f t="shared" si="199"/>
        <v>0</v>
      </c>
      <c r="N151" s="1061"/>
    </row>
    <row r="152" spans="1:14" s="1062" customFormat="1" ht="24.75">
      <c r="A152" s="879"/>
      <c r="B152" s="880" t="s">
        <v>34</v>
      </c>
      <c r="C152" s="839">
        <f>ROUND(C149*-0.015,-1)</f>
        <v>0</v>
      </c>
      <c r="D152" s="839">
        <f t="shared" ref="D152:H152" si="200">ROUND(D149*-0.015,-1)</f>
        <v>0</v>
      </c>
      <c r="E152" s="839">
        <f t="shared" si="200"/>
        <v>0</v>
      </c>
      <c r="F152" s="839">
        <f t="shared" si="200"/>
        <v>0</v>
      </c>
      <c r="G152" s="839">
        <f t="shared" si="200"/>
        <v>0</v>
      </c>
      <c r="H152" s="839">
        <f t="shared" si="200"/>
        <v>0</v>
      </c>
      <c r="I152" s="853">
        <f t="shared" si="198"/>
        <v>0</v>
      </c>
      <c r="J152" s="839">
        <f t="shared" ref="J152:M152" si="201">ROUND(J149*-0.015,-1)</f>
        <v>0</v>
      </c>
      <c r="K152" s="839">
        <f t="shared" si="201"/>
        <v>0</v>
      </c>
      <c r="L152" s="839">
        <f t="shared" si="201"/>
        <v>0</v>
      </c>
      <c r="M152" s="839">
        <f t="shared" si="201"/>
        <v>0</v>
      </c>
      <c r="N152" s="1061"/>
    </row>
    <row r="153" spans="1:14" s="1062" customFormat="1" ht="24.75">
      <c r="A153" s="879"/>
      <c r="B153" s="880" t="s">
        <v>595</v>
      </c>
      <c r="C153" s="839">
        <f>ROUND(C149*-0.02,-1)</f>
        <v>0</v>
      </c>
      <c r="D153" s="839">
        <f t="shared" ref="D153:H153" si="202">ROUND(D149*-0.02,-1)</f>
        <v>0</v>
      </c>
      <c r="E153" s="839">
        <f t="shared" si="202"/>
        <v>0</v>
      </c>
      <c r="F153" s="839">
        <f t="shared" si="202"/>
        <v>0</v>
      </c>
      <c r="G153" s="839">
        <f t="shared" si="202"/>
        <v>0</v>
      </c>
      <c r="H153" s="839">
        <f t="shared" si="202"/>
        <v>0</v>
      </c>
      <c r="I153" s="853">
        <f t="shared" si="198"/>
        <v>0</v>
      </c>
      <c r="J153" s="839">
        <f t="shared" ref="J153:M153" si="203">ROUND(J149*-0.02,-1)</f>
        <v>0</v>
      </c>
      <c r="K153" s="839">
        <f t="shared" si="203"/>
        <v>0</v>
      </c>
      <c r="L153" s="839">
        <f t="shared" si="203"/>
        <v>0</v>
      </c>
      <c r="M153" s="839">
        <f t="shared" si="203"/>
        <v>0</v>
      </c>
      <c r="N153" s="1061"/>
    </row>
    <row r="154" spans="1:14" s="1062" customFormat="1" ht="24.75">
      <c r="A154" s="879"/>
      <c r="B154" s="880" t="s">
        <v>36</v>
      </c>
      <c r="C154" s="839">
        <f>ROUND(C149*-0.015,-1)</f>
        <v>0</v>
      </c>
      <c r="D154" s="839">
        <f t="shared" ref="D154:H154" si="204">ROUND(D149*-0.015,-1)</f>
        <v>0</v>
      </c>
      <c r="E154" s="839">
        <f t="shared" si="204"/>
        <v>0</v>
      </c>
      <c r="F154" s="839">
        <f t="shared" si="204"/>
        <v>0</v>
      </c>
      <c r="G154" s="839">
        <f t="shared" si="204"/>
        <v>0</v>
      </c>
      <c r="H154" s="839">
        <f t="shared" si="204"/>
        <v>0</v>
      </c>
      <c r="I154" s="853">
        <f t="shared" si="198"/>
        <v>0</v>
      </c>
      <c r="J154" s="839">
        <f t="shared" ref="J154:M154" si="205">ROUND(J149*-0.015,-1)</f>
        <v>0</v>
      </c>
      <c r="K154" s="839">
        <f t="shared" si="205"/>
        <v>0</v>
      </c>
      <c r="L154" s="839">
        <f t="shared" si="205"/>
        <v>0</v>
      </c>
      <c r="M154" s="839">
        <f t="shared" si="205"/>
        <v>0</v>
      </c>
      <c r="N154" s="1061"/>
    </row>
    <row r="155" spans="1:14" s="1062" customFormat="1" ht="24.75">
      <c r="A155" s="877"/>
      <c r="B155" s="881" t="s">
        <v>285</v>
      </c>
      <c r="C155" s="853">
        <f>C149+C151+C152+C153+C154</f>
        <v>0</v>
      </c>
      <c r="D155" s="853">
        <f t="shared" ref="D155:H155" si="206">D149+D151+D152+D153+D154</f>
        <v>0</v>
      </c>
      <c r="E155" s="853">
        <f t="shared" si="206"/>
        <v>0</v>
      </c>
      <c r="F155" s="853">
        <f t="shared" si="206"/>
        <v>0</v>
      </c>
      <c r="G155" s="853">
        <f t="shared" si="206"/>
        <v>0</v>
      </c>
      <c r="H155" s="853">
        <f t="shared" si="206"/>
        <v>0</v>
      </c>
      <c r="I155" s="853">
        <f t="shared" si="198"/>
        <v>0</v>
      </c>
      <c r="J155" s="853">
        <f t="shared" ref="J155:M155" si="207">J149+J151+J152+J153+J154</f>
        <v>0</v>
      </c>
      <c r="K155" s="853">
        <f t="shared" si="207"/>
        <v>0</v>
      </c>
      <c r="L155" s="853">
        <f t="shared" si="207"/>
        <v>0</v>
      </c>
      <c r="M155" s="853">
        <f t="shared" si="207"/>
        <v>0</v>
      </c>
      <c r="N155" s="1061"/>
    </row>
    <row r="156" spans="1:14" s="1062" customFormat="1" ht="24.75">
      <c r="A156" s="882" t="s">
        <v>233</v>
      </c>
      <c r="B156" s="866"/>
      <c r="C156" s="853">
        <f>+C136+C133</f>
        <v>0</v>
      </c>
      <c r="D156" s="853">
        <f t="shared" ref="D156:H156" si="208">+D136+D133</f>
        <v>0</v>
      </c>
      <c r="E156" s="853">
        <f t="shared" si="208"/>
        <v>0</v>
      </c>
      <c r="F156" s="853">
        <f t="shared" si="208"/>
        <v>0</v>
      </c>
      <c r="G156" s="853">
        <f t="shared" si="208"/>
        <v>0</v>
      </c>
      <c r="H156" s="853">
        <f t="shared" si="208"/>
        <v>0</v>
      </c>
      <c r="I156" s="853">
        <f t="shared" si="198"/>
        <v>0</v>
      </c>
      <c r="J156" s="853">
        <f t="shared" ref="J156:M156" si="209">+J136+J133</f>
        <v>0</v>
      </c>
      <c r="K156" s="853">
        <f t="shared" si="209"/>
        <v>0</v>
      </c>
      <c r="L156" s="853">
        <f t="shared" si="209"/>
        <v>0</v>
      </c>
      <c r="M156" s="853">
        <f t="shared" si="209"/>
        <v>0</v>
      </c>
      <c r="N156" s="1061"/>
    </row>
    <row r="157" spans="1:14" s="1062" customFormat="1" ht="24.75">
      <c r="A157" s="867" t="s">
        <v>234</v>
      </c>
      <c r="B157" s="866"/>
      <c r="C157" s="853">
        <f>+C134+C144+C146+C151+C153</f>
        <v>0</v>
      </c>
      <c r="D157" s="853">
        <f t="shared" ref="D157:H157" si="210">+D134+D144+D146+D151+D153</f>
        <v>0</v>
      </c>
      <c r="E157" s="853">
        <f t="shared" si="210"/>
        <v>0</v>
      </c>
      <c r="F157" s="853">
        <f t="shared" si="210"/>
        <v>0</v>
      </c>
      <c r="G157" s="853">
        <f t="shared" si="210"/>
        <v>0</v>
      </c>
      <c r="H157" s="853">
        <f t="shared" si="210"/>
        <v>0</v>
      </c>
      <c r="I157" s="853">
        <f t="shared" si="198"/>
        <v>0</v>
      </c>
      <c r="J157" s="853">
        <f t="shared" ref="J157:M157" si="211">+J134+J144+J146+J151+J153</f>
        <v>0</v>
      </c>
      <c r="K157" s="853">
        <f t="shared" si="211"/>
        <v>0</v>
      </c>
      <c r="L157" s="853">
        <f t="shared" si="211"/>
        <v>0</v>
      </c>
      <c r="M157" s="853">
        <f t="shared" si="211"/>
        <v>0</v>
      </c>
      <c r="N157" s="1061"/>
    </row>
    <row r="158" spans="1:14" ht="24.75">
      <c r="A158" s="867" t="s">
        <v>463</v>
      </c>
      <c r="B158" s="866"/>
      <c r="C158" s="853">
        <f>+C135+C147+C148+C145+C152+C154+C155+C140+C137+C141</f>
        <v>0</v>
      </c>
      <c r="D158" s="853">
        <f t="shared" ref="D158:H158" si="212">+D135+D147+D148+D145+D152+D154+D155+D140+D137+D141</f>
        <v>0</v>
      </c>
      <c r="E158" s="853">
        <f t="shared" si="212"/>
        <v>0</v>
      </c>
      <c r="F158" s="853">
        <f t="shared" si="212"/>
        <v>0</v>
      </c>
      <c r="G158" s="853">
        <f t="shared" si="212"/>
        <v>0</v>
      </c>
      <c r="H158" s="853">
        <f t="shared" si="212"/>
        <v>0</v>
      </c>
      <c r="I158" s="853">
        <f t="shared" si="198"/>
        <v>0</v>
      </c>
      <c r="J158" s="853">
        <f t="shared" ref="J158:M158" si="213">+J135+J147+J148+J145+J152+J154+J155+J140+J137+J141</f>
        <v>0</v>
      </c>
      <c r="K158" s="853">
        <f t="shared" si="213"/>
        <v>0</v>
      </c>
      <c r="L158" s="853">
        <f t="shared" si="213"/>
        <v>0</v>
      </c>
      <c r="M158" s="853">
        <f t="shared" si="213"/>
        <v>0</v>
      </c>
    </row>
    <row r="159" spans="1:14" ht="24.75">
      <c r="A159" s="843" t="s">
        <v>464</v>
      </c>
      <c r="B159" s="843"/>
      <c r="C159" s="845">
        <f>ROUND(C158*20/100,-1)</f>
        <v>0</v>
      </c>
      <c r="D159" s="845">
        <f t="shared" ref="D159:H159" si="214">ROUND(D158*20/100,-1)</f>
        <v>0</v>
      </c>
      <c r="E159" s="845">
        <f t="shared" si="214"/>
        <v>0</v>
      </c>
      <c r="F159" s="845">
        <f t="shared" si="214"/>
        <v>0</v>
      </c>
      <c r="G159" s="845">
        <f t="shared" si="214"/>
        <v>0</v>
      </c>
      <c r="H159" s="845">
        <f t="shared" si="214"/>
        <v>0</v>
      </c>
      <c r="I159" s="853">
        <f t="shared" si="198"/>
        <v>0</v>
      </c>
      <c r="J159" s="845">
        <f t="shared" ref="J159:M159" si="215">ROUND(J158*20/100,-1)</f>
        <v>0</v>
      </c>
      <c r="K159" s="845">
        <f t="shared" si="215"/>
        <v>0</v>
      </c>
      <c r="L159" s="845">
        <f t="shared" si="215"/>
        <v>0</v>
      </c>
      <c r="M159" s="845">
        <f t="shared" si="215"/>
        <v>0</v>
      </c>
    </row>
    <row r="160" spans="1:14" ht="24.75">
      <c r="A160" s="843" t="s">
        <v>465</v>
      </c>
      <c r="B160" s="843"/>
      <c r="C160" s="883">
        <f>C158-C159</f>
        <v>0</v>
      </c>
      <c r="D160" s="883">
        <f t="shared" ref="D160:H160" si="216">D158-D159</f>
        <v>0</v>
      </c>
      <c r="E160" s="883">
        <f t="shared" si="216"/>
        <v>0</v>
      </c>
      <c r="F160" s="883">
        <f t="shared" si="216"/>
        <v>0</v>
      </c>
      <c r="G160" s="883">
        <f t="shared" si="216"/>
        <v>0</v>
      </c>
      <c r="H160" s="883">
        <f t="shared" si="216"/>
        <v>0</v>
      </c>
      <c r="I160" s="853">
        <f t="shared" si="198"/>
        <v>0</v>
      </c>
      <c r="J160" s="883">
        <f t="shared" ref="J160:M160" si="217">J158-J159</f>
        <v>0</v>
      </c>
      <c r="K160" s="883">
        <f t="shared" si="217"/>
        <v>0</v>
      </c>
      <c r="L160" s="883">
        <f t="shared" si="217"/>
        <v>0</v>
      </c>
      <c r="M160" s="883">
        <f t="shared" si="217"/>
        <v>0</v>
      </c>
    </row>
    <row r="161" spans="1:13" ht="36.75" customHeight="1"/>
    <row r="162" spans="1:13" ht="36.75" customHeight="1"/>
    <row r="163" spans="1:13" ht="36.75" customHeight="1"/>
    <row r="164" spans="1:13" ht="36.75" customHeight="1"/>
    <row r="165" spans="1:13" ht="36.75" customHeight="1"/>
    <row r="166" spans="1:13" ht="34.5" thickBot="1">
      <c r="A166" s="1091" t="s">
        <v>361</v>
      </c>
      <c r="B166" s="1091"/>
      <c r="C166" s="1091"/>
      <c r="D166" s="1091"/>
      <c r="E166" s="1091"/>
      <c r="F166" s="1091"/>
      <c r="G166" s="1091"/>
      <c r="H166" s="1091"/>
      <c r="I166" s="1091"/>
      <c r="J166" s="1091"/>
      <c r="K166" s="1091"/>
      <c r="L166" s="1091"/>
      <c r="M166" s="931"/>
    </row>
    <row r="167" spans="1:13">
      <c r="A167" s="557" t="s">
        <v>7</v>
      </c>
      <c r="B167" s="557"/>
      <c r="C167" s="1095"/>
      <c r="D167" s="1096"/>
      <c r="E167" s="1097" t="s">
        <v>49</v>
      </c>
      <c r="F167" s="1098"/>
      <c r="G167" s="1098"/>
      <c r="H167" s="1098"/>
      <c r="I167" s="1098"/>
      <c r="J167" s="1098"/>
      <c r="K167" s="1098"/>
      <c r="L167" s="1099"/>
      <c r="M167" s="942"/>
    </row>
    <row r="168" spans="1:13" ht="27" customHeight="1">
      <c r="A168" s="37" t="s">
        <v>10</v>
      </c>
      <c r="B168" s="37" t="s">
        <v>2</v>
      </c>
      <c r="C168" s="1103" t="s">
        <v>543</v>
      </c>
      <c r="D168" s="1086" t="s">
        <v>544</v>
      </c>
      <c r="E168" s="1092" t="s">
        <v>591</v>
      </c>
      <c r="F168" s="1088" t="s">
        <v>499</v>
      </c>
      <c r="G168" s="1089"/>
      <c r="H168" s="1089"/>
      <c r="I168" s="1090"/>
      <c r="J168" s="1086" t="s">
        <v>468</v>
      </c>
      <c r="K168" s="1086" t="s">
        <v>500</v>
      </c>
      <c r="L168" s="1086" t="s">
        <v>501</v>
      </c>
      <c r="M168" s="1101" t="s">
        <v>542</v>
      </c>
    </row>
    <row r="169" spans="1:13">
      <c r="A169" s="714" t="s">
        <v>12</v>
      </c>
      <c r="B169" s="714"/>
      <c r="C169" s="1104"/>
      <c r="D169" s="1087"/>
      <c r="E169" s="1093"/>
      <c r="F169" s="1006" t="s">
        <v>253</v>
      </c>
      <c r="G169" s="1006" t="s">
        <v>255</v>
      </c>
      <c r="H169" s="1006" t="s">
        <v>255</v>
      </c>
      <c r="I169" s="1006" t="s">
        <v>0</v>
      </c>
      <c r="J169" s="1087"/>
      <c r="K169" s="1087"/>
      <c r="L169" s="1087"/>
      <c r="M169" s="1102"/>
    </row>
    <row r="170" spans="1:13">
      <c r="A170" s="711">
        <v>1</v>
      </c>
      <c r="B170" s="711" t="s">
        <v>345</v>
      </c>
      <c r="C170" s="715">
        <f>+C171+C172+C173</f>
        <v>0</v>
      </c>
      <c r="D170" s="715">
        <f t="shared" ref="D170:M170" si="218">+D171+D172+D173</f>
        <v>0</v>
      </c>
      <c r="E170" s="715">
        <f t="shared" si="218"/>
        <v>0</v>
      </c>
      <c r="F170" s="747">
        <f t="shared" si="218"/>
        <v>0</v>
      </c>
      <c r="G170" s="747">
        <f t="shared" si="218"/>
        <v>0</v>
      </c>
      <c r="H170" s="747">
        <f t="shared" si="218"/>
        <v>0</v>
      </c>
      <c r="I170" s="747">
        <f>SUM(F170:H170)</f>
        <v>0</v>
      </c>
      <c r="J170" s="715">
        <f t="shared" si="218"/>
        <v>0</v>
      </c>
      <c r="K170" s="715">
        <f t="shared" si="218"/>
        <v>0</v>
      </c>
      <c r="L170" s="715">
        <f t="shared" si="218"/>
        <v>0</v>
      </c>
      <c r="M170" s="715">
        <f t="shared" si="218"/>
        <v>0</v>
      </c>
    </row>
    <row r="171" spans="1:13">
      <c r="A171" s="711"/>
      <c r="B171" s="716" t="s">
        <v>350</v>
      </c>
      <c r="C171" s="188"/>
      <c r="D171" s="188"/>
      <c r="E171" s="188"/>
      <c r="F171" s="748"/>
      <c r="G171" s="748"/>
      <c r="H171" s="748"/>
      <c r="I171" s="748">
        <f t="shared" ref="I171:I187" si="219">SUM(F171:H171)</f>
        <v>0</v>
      </c>
      <c r="J171" s="188"/>
      <c r="K171" s="188"/>
      <c r="L171" s="188"/>
      <c r="M171" s="188"/>
    </row>
    <row r="172" spans="1:13">
      <c r="A172" s="711"/>
      <c r="B172" s="716" t="s">
        <v>351</v>
      </c>
      <c r="C172" s="188"/>
      <c r="D172" s="188"/>
      <c r="E172" s="188"/>
      <c r="F172" s="748"/>
      <c r="G172" s="748"/>
      <c r="H172" s="748"/>
      <c r="I172" s="748">
        <f t="shared" si="219"/>
        <v>0</v>
      </c>
      <c r="J172" s="188"/>
      <c r="K172" s="188"/>
      <c r="L172" s="188"/>
      <c r="M172" s="188"/>
    </row>
    <row r="173" spans="1:13">
      <c r="A173" s="711"/>
      <c r="B173" s="716" t="s">
        <v>353</v>
      </c>
      <c r="C173" s="188"/>
      <c r="D173" s="188"/>
      <c r="E173" s="188"/>
      <c r="F173" s="748"/>
      <c r="G173" s="748"/>
      <c r="H173" s="748"/>
      <c r="I173" s="748">
        <f t="shared" si="219"/>
        <v>0</v>
      </c>
      <c r="J173" s="188"/>
      <c r="K173" s="188"/>
      <c r="L173" s="188"/>
      <c r="M173" s="188"/>
    </row>
    <row r="174" spans="1:13">
      <c r="A174" s="711">
        <v>2</v>
      </c>
      <c r="B174" s="711" t="s">
        <v>346</v>
      </c>
      <c r="C174" s="188">
        <f t="shared" ref="C174:M174" si="220">+C175+C176+C177+C178</f>
        <v>0</v>
      </c>
      <c r="D174" s="188">
        <f t="shared" si="220"/>
        <v>0</v>
      </c>
      <c r="E174" s="188">
        <f t="shared" si="220"/>
        <v>0</v>
      </c>
      <c r="F174" s="748">
        <f t="shared" si="220"/>
        <v>0</v>
      </c>
      <c r="G174" s="748">
        <f t="shared" si="220"/>
        <v>0</v>
      </c>
      <c r="H174" s="748">
        <f t="shared" si="220"/>
        <v>0</v>
      </c>
      <c r="I174" s="748">
        <f t="shared" si="219"/>
        <v>0</v>
      </c>
      <c r="J174" s="188">
        <f t="shared" si="220"/>
        <v>0</v>
      </c>
      <c r="K174" s="188">
        <f t="shared" si="220"/>
        <v>0</v>
      </c>
      <c r="L174" s="188">
        <f t="shared" si="220"/>
        <v>0</v>
      </c>
      <c r="M174" s="188">
        <f t="shared" si="220"/>
        <v>0</v>
      </c>
    </row>
    <row r="175" spans="1:13">
      <c r="A175" s="711"/>
      <c r="B175" s="716" t="s">
        <v>352</v>
      </c>
      <c r="C175" s="188"/>
      <c r="D175" s="188"/>
      <c r="E175" s="188"/>
      <c r="F175" s="748"/>
      <c r="G175" s="748"/>
      <c r="H175" s="748"/>
      <c r="I175" s="748">
        <f t="shared" si="219"/>
        <v>0</v>
      </c>
      <c r="J175" s="188"/>
      <c r="K175" s="188"/>
      <c r="L175" s="188"/>
      <c r="M175" s="188"/>
    </row>
    <row r="176" spans="1:13">
      <c r="A176" s="711"/>
      <c r="B176" s="716" t="s">
        <v>354</v>
      </c>
      <c r="C176" s="188"/>
      <c r="D176" s="188"/>
      <c r="E176" s="188"/>
      <c r="F176" s="748"/>
      <c r="G176" s="748"/>
      <c r="H176" s="748"/>
      <c r="I176" s="748">
        <f t="shared" si="219"/>
        <v>0</v>
      </c>
      <c r="J176" s="188"/>
      <c r="K176" s="188"/>
      <c r="L176" s="188"/>
      <c r="M176" s="188"/>
    </row>
    <row r="177" spans="1:13">
      <c r="A177" s="711"/>
      <c r="B177" s="716" t="s">
        <v>355</v>
      </c>
      <c r="C177" s="188"/>
      <c r="D177" s="188"/>
      <c r="E177" s="188"/>
      <c r="F177" s="748"/>
      <c r="G177" s="748"/>
      <c r="H177" s="748"/>
      <c r="I177" s="748">
        <f t="shared" si="219"/>
        <v>0</v>
      </c>
      <c r="J177" s="188"/>
      <c r="K177" s="188"/>
      <c r="L177" s="188"/>
      <c r="M177" s="188"/>
    </row>
    <row r="178" spans="1:13">
      <c r="A178" s="711"/>
      <c r="B178" s="716" t="s">
        <v>356</v>
      </c>
      <c r="C178" s="188"/>
      <c r="D178" s="188"/>
      <c r="E178" s="188"/>
      <c r="F178" s="748"/>
      <c r="G178" s="748"/>
      <c r="H178" s="748"/>
      <c r="I178" s="748">
        <f t="shared" si="219"/>
        <v>0</v>
      </c>
      <c r="J178" s="188"/>
      <c r="K178" s="188"/>
      <c r="L178" s="188"/>
      <c r="M178" s="188"/>
    </row>
    <row r="179" spans="1:13">
      <c r="A179" s="711">
        <v>3</v>
      </c>
      <c r="B179" s="711" t="s">
        <v>347</v>
      </c>
      <c r="C179" s="188">
        <f t="shared" ref="C179:M179" si="221">+C180+C181</f>
        <v>0</v>
      </c>
      <c r="D179" s="188">
        <f t="shared" si="221"/>
        <v>0</v>
      </c>
      <c r="E179" s="188">
        <f t="shared" si="221"/>
        <v>0</v>
      </c>
      <c r="F179" s="748">
        <f t="shared" si="221"/>
        <v>0</v>
      </c>
      <c r="G179" s="748">
        <f t="shared" si="221"/>
        <v>0</v>
      </c>
      <c r="H179" s="748">
        <f t="shared" si="221"/>
        <v>0</v>
      </c>
      <c r="I179" s="748">
        <f t="shared" si="219"/>
        <v>0</v>
      </c>
      <c r="J179" s="188">
        <f t="shared" si="221"/>
        <v>0</v>
      </c>
      <c r="K179" s="188">
        <f t="shared" si="221"/>
        <v>0</v>
      </c>
      <c r="L179" s="188">
        <f t="shared" si="221"/>
        <v>0</v>
      </c>
      <c r="M179" s="188">
        <f t="shared" si="221"/>
        <v>0</v>
      </c>
    </row>
    <row r="180" spans="1:13">
      <c r="A180" s="711"/>
      <c r="B180" s="716" t="s">
        <v>357</v>
      </c>
      <c r="C180" s="188"/>
      <c r="D180" s="188"/>
      <c r="E180" s="188"/>
      <c r="F180" s="748"/>
      <c r="G180" s="748"/>
      <c r="H180" s="748"/>
      <c r="I180" s="748">
        <f t="shared" si="219"/>
        <v>0</v>
      </c>
      <c r="J180" s="188"/>
      <c r="K180" s="188"/>
      <c r="L180" s="188"/>
      <c r="M180" s="188"/>
    </row>
    <row r="181" spans="1:13">
      <c r="A181" s="711"/>
      <c r="B181" s="716" t="s">
        <v>358</v>
      </c>
      <c r="C181" s="188"/>
      <c r="D181" s="188"/>
      <c r="E181" s="188"/>
      <c r="F181" s="748"/>
      <c r="G181" s="748"/>
      <c r="H181" s="748"/>
      <c r="I181" s="748">
        <f t="shared" si="219"/>
        <v>0</v>
      </c>
      <c r="J181" s="188"/>
      <c r="K181" s="188"/>
      <c r="L181" s="188"/>
      <c r="M181" s="188"/>
    </row>
    <row r="182" spans="1:13">
      <c r="A182" s="711">
        <v>4</v>
      </c>
      <c r="B182" s="711" t="s">
        <v>348</v>
      </c>
      <c r="C182" s="188">
        <f t="shared" ref="C182:M182" si="222">+C183+C184</f>
        <v>0</v>
      </c>
      <c r="D182" s="188">
        <f t="shared" si="222"/>
        <v>0</v>
      </c>
      <c r="E182" s="188">
        <f t="shared" si="222"/>
        <v>0</v>
      </c>
      <c r="F182" s="748">
        <f t="shared" si="222"/>
        <v>0</v>
      </c>
      <c r="G182" s="748">
        <f t="shared" si="222"/>
        <v>0</v>
      </c>
      <c r="H182" s="748">
        <f t="shared" si="222"/>
        <v>0</v>
      </c>
      <c r="I182" s="748">
        <f t="shared" si="219"/>
        <v>0</v>
      </c>
      <c r="J182" s="188">
        <f t="shared" si="222"/>
        <v>0</v>
      </c>
      <c r="K182" s="188">
        <f t="shared" si="222"/>
        <v>0</v>
      </c>
      <c r="L182" s="188">
        <f t="shared" si="222"/>
        <v>0</v>
      </c>
      <c r="M182" s="188">
        <f t="shared" si="222"/>
        <v>0</v>
      </c>
    </row>
    <row r="183" spans="1:13">
      <c r="A183" s="711"/>
      <c r="B183" s="716" t="s">
        <v>359</v>
      </c>
      <c r="C183" s="188"/>
      <c r="D183" s="188"/>
      <c r="E183" s="188"/>
      <c r="F183" s="748"/>
      <c r="G183" s="748"/>
      <c r="H183" s="748"/>
      <c r="I183" s="748">
        <f t="shared" si="219"/>
        <v>0</v>
      </c>
      <c r="J183" s="188"/>
      <c r="K183" s="188"/>
      <c r="L183" s="188"/>
      <c r="M183" s="188"/>
    </row>
    <row r="184" spans="1:13">
      <c r="A184" s="711"/>
      <c r="B184" s="716" t="s">
        <v>360</v>
      </c>
      <c r="C184" s="188"/>
      <c r="D184" s="188"/>
      <c r="E184" s="188"/>
      <c r="F184" s="188"/>
      <c r="G184" s="188"/>
      <c r="H184" s="188"/>
      <c r="I184" s="748">
        <f t="shared" si="219"/>
        <v>0</v>
      </c>
      <c r="J184" s="188"/>
      <c r="K184" s="188"/>
      <c r="L184" s="188"/>
      <c r="M184" s="188"/>
    </row>
    <row r="185" spans="1:13">
      <c r="A185" s="711">
        <v>5</v>
      </c>
      <c r="B185" s="711" t="s">
        <v>135</v>
      </c>
      <c r="C185" s="188"/>
      <c r="D185" s="188"/>
      <c r="E185" s="188"/>
      <c r="F185" s="188"/>
      <c r="G185" s="188"/>
      <c r="H185" s="188"/>
      <c r="I185" s="748">
        <f t="shared" si="219"/>
        <v>0</v>
      </c>
      <c r="J185" s="188"/>
      <c r="K185" s="188"/>
      <c r="L185" s="188"/>
      <c r="M185" s="188"/>
    </row>
    <row r="186" spans="1:13">
      <c r="A186" s="711">
        <v>6</v>
      </c>
      <c r="B186" s="711" t="s">
        <v>342</v>
      </c>
      <c r="C186" s="188">
        <f t="shared" ref="C186:H186" si="223">+C134-C170-C174-C179-C182-C185</f>
        <v>0</v>
      </c>
      <c r="D186" s="188">
        <f t="shared" si="223"/>
        <v>0</v>
      </c>
      <c r="E186" s="188">
        <f t="shared" si="223"/>
        <v>0</v>
      </c>
      <c r="F186" s="188">
        <f t="shared" si="223"/>
        <v>0</v>
      </c>
      <c r="G186" s="188">
        <f t="shared" si="223"/>
        <v>0</v>
      </c>
      <c r="H186" s="188">
        <f t="shared" si="223"/>
        <v>0</v>
      </c>
      <c r="I186" s="767">
        <f t="shared" si="219"/>
        <v>0</v>
      </c>
      <c r="J186" s="188">
        <f>+J134-J170-J174-J179-J182-J185</f>
        <v>0</v>
      </c>
      <c r="K186" s="188">
        <f>+K134-K170-K174-K179-K182-K185</f>
        <v>0</v>
      </c>
      <c r="L186" s="188">
        <f>+L134-L170-L174-L179-L182-L185</f>
        <v>0</v>
      </c>
      <c r="M186" s="188">
        <f>+M134-M170-M174-M179-M182-M185</f>
        <v>0</v>
      </c>
    </row>
    <row r="187" spans="1:13">
      <c r="A187" s="712"/>
      <c r="B187" s="713" t="s">
        <v>349</v>
      </c>
      <c r="C187" s="183">
        <f t="shared" ref="C187:M187" si="224">SUM(C170:C185)+C186</f>
        <v>0</v>
      </c>
      <c r="D187" s="183">
        <f t="shared" si="224"/>
        <v>0</v>
      </c>
      <c r="E187" s="183">
        <f t="shared" si="224"/>
        <v>0</v>
      </c>
      <c r="F187" s="183">
        <f t="shared" si="224"/>
        <v>0</v>
      </c>
      <c r="G187" s="183">
        <f t="shared" ref="G187:H187" si="225">SUM(G170:G185)+G186</f>
        <v>0</v>
      </c>
      <c r="H187" s="183">
        <f t="shared" si="225"/>
        <v>0</v>
      </c>
      <c r="I187" s="766">
        <f t="shared" si="219"/>
        <v>0</v>
      </c>
      <c r="J187" s="183">
        <f t="shared" si="224"/>
        <v>0</v>
      </c>
      <c r="K187" s="183">
        <f t="shared" si="224"/>
        <v>0</v>
      </c>
      <c r="L187" s="183">
        <f t="shared" si="224"/>
        <v>0</v>
      </c>
      <c r="M187" s="183">
        <f t="shared" si="224"/>
        <v>0</v>
      </c>
    </row>
  </sheetData>
  <mergeCells count="22">
    <mergeCell ref="A4:L4"/>
    <mergeCell ref="C5:E5"/>
    <mergeCell ref="F5:L5"/>
    <mergeCell ref="C6:C7"/>
    <mergeCell ref="D6:D7"/>
    <mergeCell ref="E6:E7"/>
    <mergeCell ref="F6:I6"/>
    <mergeCell ref="J6:J7"/>
    <mergeCell ref="K6:K7"/>
    <mergeCell ref="L6:L7"/>
    <mergeCell ref="L168:L169"/>
    <mergeCell ref="M168:M169"/>
    <mergeCell ref="M6:M7"/>
    <mergeCell ref="A166:L166"/>
    <mergeCell ref="C167:D167"/>
    <mergeCell ref="E167:L167"/>
    <mergeCell ref="C168:C169"/>
    <mergeCell ref="D168:D169"/>
    <mergeCell ref="E168:E169"/>
    <mergeCell ref="F168:I168"/>
    <mergeCell ref="J168:J169"/>
    <mergeCell ref="K168:K169"/>
  </mergeCells>
  <pageMargins left="0.35433070866141736" right="0" top="0.27559055118110237" bottom="0.19685039370078741" header="7.874015748031496E-2" footer="0.19685039370078741"/>
  <pageSetup paperSize="9" scale="71" fitToHeight="0" orientation="landscape" r:id="rId1"/>
  <headerFooter alignWithMargins="0">
    <oddFooter>&amp;R&amp;"AngsanaUPC,ตัวปกติ"&amp;8&amp;F/&amp;A</oddFooter>
  </headerFooter>
  <rowBreaks count="1" manualBreakCount="1">
    <brk id="16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NR134"/>
  <sheetViews>
    <sheetView showGridLines="0" zoomScale="80" zoomScaleNormal="80" zoomScaleSheetLayoutView="80" workbookViewId="0">
      <pane xSplit="6" ySplit="7" topLeftCell="G125" activePane="bottomRight" state="frozen"/>
      <selection pane="topRight" activeCell="G1" sqref="G1"/>
      <selection pane="bottomLeft" activeCell="A8" sqref="A8"/>
      <selection pane="bottomRight" activeCell="M138" sqref="M138"/>
    </sheetView>
  </sheetViews>
  <sheetFormatPr defaultRowHeight="21"/>
  <cols>
    <col min="1" max="1" width="7.28515625" style="33" customWidth="1"/>
    <col min="2" max="2" width="52.42578125" style="33" customWidth="1"/>
    <col min="3" max="3" width="14.42578125" style="57" bestFit="1" customWidth="1"/>
    <col min="4" max="4" width="16.5703125" style="57" customWidth="1"/>
    <col min="5" max="5" width="16.140625" style="57" bestFit="1" customWidth="1"/>
    <col min="6" max="6" width="16.140625" style="57" customWidth="1"/>
    <col min="7" max="7" width="15.42578125" style="57" bestFit="1" customWidth="1"/>
    <col min="8" max="8" width="14.42578125" style="57" customWidth="1"/>
    <col min="9" max="9" width="13.85546875" style="57" customWidth="1"/>
    <col min="10" max="10" width="15.42578125" style="57" bestFit="1" customWidth="1"/>
    <col min="11" max="11" width="14" style="57" bestFit="1" customWidth="1"/>
    <col min="12" max="13" width="13.140625" style="57" customWidth="1"/>
    <col min="14" max="15" width="14.42578125" style="57" bestFit="1" customWidth="1"/>
    <col min="16" max="17" width="13.140625" style="57" customWidth="1"/>
    <col min="18" max="19" width="14.42578125" style="57" bestFit="1" customWidth="1"/>
    <col min="20" max="21" width="13.140625" style="57" customWidth="1"/>
    <col min="22" max="23" width="14.42578125" style="57" bestFit="1" customWidth="1"/>
    <col min="24" max="25" width="13.140625" style="57" customWidth="1"/>
    <col min="26" max="27" width="14.42578125" style="57" bestFit="1" customWidth="1"/>
    <col min="28" max="29" width="13.140625" style="57" customWidth="1"/>
    <col min="30" max="31" width="14.42578125" style="57" bestFit="1" customWidth="1"/>
    <col min="32" max="33" width="13.140625" style="57" customWidth="1"/>
    <col min="34" max="34" width="14.42578125" style="57" bestFit="1" customWidth="1"/>
    <col min="35" max="277" width="9" style="33"/>
    <col min="278" max="278" width="7.7109375" style="33" customWidth="1"/>
    <col min="279" max="279" width="52.5703125" style="33" customWidth="1"/>
    <col min="280" max="280" width="17.140625" style="33" bestFit="1" customWidth="1"/>
    <col min="281" max="281" width="15.5703125" style="33" customWidth="1"/>
    <col min="282" max="282" width="12.28515625" style="33" bestFit="1" customWidth="1"/>
    <col min="283" max="283" width="9.85546875" style="33" customWidth="1"/>
    <col min="284" max="285" width="10.140625" style="33" customWidth="1"/>
    <col min="286" max="286" width="17.28515625" style="33" customWidth="1"/>
    <col min="287" max="287" width="10.7109375" style="33" bestFit="1" customWidth="1"/>
    <col min="288" max="533" width="9" style="33"/>
    <col min="534" max="534" width="7.7109375" style="33" customWidth="1"/>
    <col min="535" max="535" width="52.5703125" style="33" customWidth="1"/>
    <col min="536" max="536" width="17.140625" style="33" bestFit="1" customWidth="1"/>
    <col min="537" max="537" width="15.5703125" style="33" customWidth="1"/>
    <col min="538" max="538" width="12.28515625" style="33" bestFit="1" customWidth="1"/>
    <col min="539" max="539" width="9.85546875" style="33" customWidth="1"/>
    <col min="540" max="541" width="10.140625" style="33" customWidth="1"/>
    <col min="542" max="542" width="17.28515625" style="33" customWidth="1"/>
    <col min="543" max="543" width="10.7109375" style="33" bestFit="1" customWidth="1"/>
    <col min="544" max="789" width="9" style="33"/>
    <col min="790" max="790" width="7.7109375" style="33" customWidth="1"/>
    <col min="791" max="791" width="52.5703125" style="33" customWidth="1"/>
    <col min="792" max="792" width="17.140625" style="33" bestFit="1" customWidth="1"/>
    <col min="793" max="793" width="15.5703125" style="33" customWidth="1"/>
    <col min="794" max="794" width="12.28515625" style="33" bestFit="1" customWidth="1"/>
    <col min="795" max="795" width="9.85546875" style="33" customWidth="1"/>
    <col min="796" max="797" width="10.140625" style="33" customWidth="1"/>
    <col min="798" max="798" width="17.28515625" style="33" customWidth="1"/>
    <col min="799" max="799" width="10.7109375" style="33" bestFit="1" customWidth="1"/>
    <col min="800" max="1045" width="9" style="33"/>
    <col min="1046" max="1046" width="7.7109375" style="33" customWidth="1"/>
    <col min="1047" max="1047" width="52.5703125" style="33" customWidth="1"/>
    <col min="1048" max="1048" width="17.140625" style="33" bestFit="1" customWidth="1"/>
    <col min="1049" max="1049" width="15.5703125" style="33" customWidth="1"/>
    <col min="1050" max="1050" width="12.28515625" style="33" bestFit="1" customWidth="1"/>
    <col min="1051" max="1051" width="9.85546875" style="33" customWidth="1"/>
    <col min="1052" max="1053" width="10.140625" style="33" customWidth="1"/>
    <col min="1054" max="1054" width="17.28515625" style="33" customWidth="1"/>
    <col min="1055" max="1055" width="10.7109375" style="33" bestFit="1" customWidth="1"/>
    <col min="1056" max="1301" width="9" style="33"/>
    <col min="1302" max="1302" width="7.7109375" style="33" customWidth="1"/>
    <col min="1303" max="1303" width="52.5703125" style="33" customWidth="1"/>
    <col min="1304" max="1304" width="17.140625" style="33" bestFit="1" customWidth="1"/>
    <col min="1305" max="1305" width="15.5703125" style="33" customWidth="1"/>
    <col min="1306" max="1306" width="12.28515625" style="33" bestFit="1" customWidth="1"/>
    <col min="1307" max="1307" width="9.85546875" style="33" customWidth="1"/>
    <col min="1308" max="1309" width="10.140625" style="33" customWidth="1"/>
    <col min="1310" max="1310" width="17.28515625" style="33" customWidth="1"/>
    <col min="1311" max="1311" width="10.7109375" style="33" bestFit="1" customWidth="1"/>
    <col min="1312" max="1557" width="9" style="33"/>
    <col min="1558" max="1558" width="7.7109375" style="33" customWidth="1"/>
    <col min="1559" max="1559" width="52.5703125" style="33" customWidth="1"/>
    <col min="1560" max="1560" width="17.140625" style="33" bestFit="1" customWidth="1"/>
    <col min="1561" max="1561" width="15.5703125" style="33" customWidth="1"/>
    <col min="1562" max="1562" width="12.28515625" style="33" bestFit="1" customWidth="1"/>
    <col min="1563" max="1563" width="9.85546875" style="33" customWidth="1"/>
    <col min="1564" max="1565" width="10.140625" style="33" customWidth="1"/>
    <col min="1566" max="1566" width="17.28515625" style="33" customWidth="1"/>
    <col min="1567" max="1567" width="10.7109375" style="33" bestFit="1" customWidth="1"/>
    <col min="1568" max="1813" width="9" style="33"/>
    <col min="1814" max="1814" width="7.7109375" style="33" customWidth="1"/>
    <col min="1815" max="1815" width="52.5703125" style="33" customWidth="1"/>
    <col min="1816" max="1816" width="17.140625" style="33" bestFit="1" customWidth="1"/>
    <col min="1817" max="1817" width="15.5703125" style="33" customWidth="1"/>
    <col min="1818" max="1818" width="12.28515625" style="33" bestFit="1" customWidth="1"/>
    <col min="1819" max="1819" width="9.85546875" style="33" customWidth="1"/>
    <col min="1820" max="1821" width="10.140625" style="33" customWidth="1"/>
    <col min="1822" max="1822" width="17.28515625" style="33" customWidth="1"/>
    <col min="1823" max="1823" width="10.7109375" style="33" bestFit="1" customWidth="1"/>
    <col min="1824" max="2069" width="9" style="33"/>
    <col min="2070" max="2070" width="7.7109375" style="33" customWidth="1"/>
    <col min="2071" max="2071" width="52.5703125" style="33" customWidth="1"/>
    <col min="2072" max="2072" width="17.140625" style="33" bestFit="1" customWidth="1"/>
    <col min="2073" max="2073" width="15.5703125" style="33" customWidth="1"/>
    <col min="2074" max="2074" width="12.28515625" style="33" bestFit="1" customWidth="1"/>
    <col min="2075" max="2075" width="9.85546875" style="33" customWidth="1"/>
    <col min="2076" max="2077" width="10.140625" style="33" customWidth="1"/>
    <col min="2078" max="2078" width="17.28515625" style="33" customWidth="1"/>
    <col min="2079" max="2079" width="10.7109375" style="33" bestFit="1" customWidth="1"/>
    <col min="2080" max="2325" width="9" style="33"/>
    <col min="2326" max="2326" width="7.7109375" style="33" customWidth="1"/>
    <col min="2327" max="2327" width="52.5703125" style="33" customWidth="1"/>
    <col min="2328" max="2328" width="17.140625" style="33" bestFit="1" customWidth="1"/>
    <col min="2329" max="2329" width="15.5703125" style="33" customWidth="1"/>
    <col min="2330" max="2330" width="12.28515625" style="33" bestFit="1" customWidth="1"/>
    <col min="2331" max="2331" width="9.85546875" style="33" customWidth="1"/>
    <col min="2332" max="2333" width="10.140625" style="33" customWidth="1"/>
    <col min="2334" max="2334" width="17.28515625" style="33" customWidth="1"/>
    <col min="2335" max="2335" width="10.7109375" style="33" bestFit="1" customWidth="1"/>
    <col min="2336" max="2581" width="9" style="33"/>
    <col min="2582" max="2582" width="7.7109375" style="33" customWidth="1"/>
    <col min="2583" max="2583" width="52.5703125" style="33" customWidth="1"/>
    <col min="2584" max="2584" width="17.140625" style="33" bestFit="1" customWidth="1"/>
    <col min="2585" max="2585" width="15.5703125" style="33" customWidth="1"/>
    <col min="2586" max="2586" width="12.28515625" style="33" bestFit="1" customWidth="1"/>
    <col min="2587" max="2587" width="9.85546875" style="33" customWidth="1"/>
    <col min="2588" max="2589" width="10.140625" style="33" customWidth="1"/>
    <col min="2590" max="2590" width="17.28515625" style="33" customWidth="1"/>
    <col min="2591" max="2591" width="10.7109375" style="33" bestFit="1" customWidth="1"/>
    <col min="2592" max="2837" width="9" style="33"/>
    <col min="2838" max="2838" width="7.7109375" style="33" customWidth="1"/>
    <col min="2839" max="2839" width="52.5703125" style="33" customWidth="1"/>
    <col min="2840" max="2840" width="17.140625" style="33" bestFit="1" customWidth="1"/>
    <col min="2841" max="2841" width="15.5703125" style="33" customWidth="1"/>
    <col min="2842" max="2842" width="12.28515625" style="33" bestFit="1" customWidth="1"/>
    <col min="2843" max="2843" width="9.85546875" style="33" customWidth="1"/>
    <col min="2844" max="2845" width="10.140625" style="33" customWidth="1"/>
    <col min="2846" max="2846" width="17.28515625" style="33" customWidth="1"/>
    <col min="2847" max="2847" width="10.7109375" style="33" bestFit="1" customWidth="1"/>
    <col min="2848" max="3093" width="9" style="33"/>
    <col min="3094" max="3094" width="7.7109375" style="33" customWidth="1"/>
    <col min="3095" max="3095" width="52.5703125" style="33" customWidth="1"/>
    <col min="3096" max="3096" width="17.140625" style="33" bestFit="1" customWidth="1"/>
    <col min="3097" max="3097" width="15.5703125" style="33" customWidth="1"/>
    <col min="3098" max="3098" width="12.28515625" style="33" bestFit="1" customWidth="1"/>
    <col min="3099" max="3099" width="9.85546875" style="33" customWidth="1"/>
    <col min="3100" max="3101" width="10.140625" style="33" customWidth="1"/>
    <col min="3102" max="3102" width="17.28515625" style="33" customWidth="1"/>
    <col min="3103" max="3103" width="10.7109375" style="33" bestFit="1" customWidth="1"/>
    <col min="3104" max="3349" width="9" style="33"/>
    <col min="3350" max="3350" width="7.7109375" style="33" customWidth="1"/>
    <col min="3351" max="3351" width="52.5703125" style="33" customWidth="1"/>
    <col min="3352" max="3352" width="17.140625" style="33" bestFit="1" customWidth="1"/>
    <col min="3353" max="3353" width="15.5703125" style="33" customWidth="1"/>
    <col min="3354" max="3354" width="12.28515625" style="33" bestFit="1" customWidth="1"/>
    <col min="3355" max="3355" width="9.85546875" style="33" customWidth="1"/>
    <col min="3356" max="3357" width="10.140625" style="33" customWidth="1"/>
    <col min="3358" max="3358" width="17.28515625" style="33" customWidth="1"/>
    <col min="3359" max="3359" width="10.7109375" style="33" bestFit="1" customWidth="1"/>
    <col min="3360" max="3605" width="9" style="33"/>
    <col min="3606" max="3606" width="7.7109375" style="33" customWidth="1"/>
    <col min="3607" max="3607" width="52.5703125" style="33" customWidth="1"/>
    <col min="3608" max="3608" width="17.140625" style="33" bestFit="1" customWidth="1"/>
    <col min="3609" max="3609" width="15.5703125" style="33" customWidth="1"/>
    <col min="3610" max="3610" width="12.28515625" style="33" bestFit="1" customWidth="1"/>
    <col min="3611" max="3611" width="9.85546875" style="33" customWidth="1"/>
    <col min="3612" max="3613" width="10.140625" style="33" customWidth="1"/>
    <col min="3614" max="3614" width="17.28515625" style="33" customWidth="1"/>
    <col min="3615" max="3615" width="10.7109375" style="33" bestFit="1" customWidth="1"/>
    <col min="3616" max="3861" width="9" style="33"/>
    <col min="3862" max="3862" width="7.7109375" style="33" customWidth="1"/>
    <col min="3863" max="3863" width="52.5703125" style="33" customWidth="1"/>
    <col min="3864" max="3864" width="17.140625" style="33" bestFit="1" customWidth="1"/>
    <col min="3865" max="3865" width="15.5703125" style="33" customWidth="1"/>
    <col min="3866" max="3866" width="12.28515625" style="33" bestFit="1" customWidth="1"/>
    <col min="3867" max="3867" width="9.85546875" style="33" customWidth="1"/>
    <col min="3868" max="3869" width="10.140625" style="33" customWidth="1"/>
    <col min="3870" max="3870" width="17.28515625" style="33" customWidth="1"/>
    <col min="3871" max="3871" width="10.7109375" style="33" bestFit="1" customWidth="1"/>
    <col min="3872" max="4117" width="9" style="33"/>
    <col min="4118" max="4118" width="7.7109375" style="33" customWidth="1"/>
    <col min="4119" max="4119" width="52.5703125" style="33" customWidth="1"/>
    <col min="4120" max="4120" width="17.140625" style="33" bestFit="1" customWidth="1"/>
    <col min="4121" max="4121" width="15.5703125" style="33" customWidth="1"/>
    <col min="4122" max="4122" width="12.28515625" style="33" bestFit="1" customWidth="1"/>
    <col min="4123" max="4123" width="9.85546875" style="33" customWidth="1"/>
    <col min="4124" max="4125" width="10.140625" style="33" customWidth="1"/>
    <col min="4126" max="4126" width="17.28515625" style="33" customWidth="1"/>
    <col min="4127" max="4127" width="10.7109375" style="33" bestFit="1" customWidth="1"/>
    <col min="4128" max="4373" width="9" style="33"/>
    <col min="4374" max="4374" width="7.7109375" style="33" customWidth="1"/>
    <col min="4375" max="4375" width="52.5703125" style="33" customWidth="1"/>
    <col min="4376" max="4376" width="17.140625" style="33" bestFit="1" customWidth="1"/>
    <col min="4377" max="4377" width="15.5703125" style="33" customWidth="1"/>
    <col min="4378" max="4378" width="12.28515625" style="33" bestFit="1" customWidth="1"/>
    <col min="4379" max="4379" width="9.85546875" style="33" customWidth="1"/>
    <col min="4380" max="4381" width="10.140625" style="33" customWidth="1"/>
    <col min="4382" max="4382" width="17.28515625" style="33" customWidth="1"/>
    <col min="4383" max="4383" width="10.7109375" style="33" bestFit="1" customWidth="1"/>
    <col min="4384" max="4629" width="9" style="33"/>
    <col min="4630" max="4630" width="7.7109375" style="33" customWidth="1"/>
    <col min="4631" max="4631" width="52.5703125" style="33" customWidth="1"/>
    <col min="4632" max="4632" width="17.140625" style="33" bestFit="1" customWidth="1"/>
    <col min="4633" max="4633" width="15.5703125" style="33" customWidth="1"/>
    <col min="4634" max="4634" width="12.28515625" style="33" bestFit="1" customWidth="1"/>
    <col min="4635" max="4635" width="9.85546875" style="33" customWidth="1"/>
    <col min="4636" max="4637" width="10.140625" style="33" customWidth="1"/>
    <col min="4638" max="4638" width="17.28515625" style="33" customWidth="1"/>
    <col min="4639" max="4639" width="10.7109375" style="33" bestFit="1" customWidth="1"/>
    <col min="4640" max="4885" width="9" style="33"/>
    <col min="4886" max="4886" width="7.7109375" style="33" customWidth="1"/>
    <col min="4887" max="4887" width="52.5703125" style="33" customWidth="1"/>
    <col min="4888" max="4888" width="17.140625" style="33" bestFit="1" customWidth="1"/>
    <col min="4889" max="4889" width="15.5703125" style="33" customWidth="1"/>
    <col min="4890" max="4890" width="12.28515625" style="33" bestFit="1" customWidth="1"/>
    <col min="4891" max="4891" width="9.85546875" style="33" customWidth="1"/>
    <col min="4892" max="4893" width="10.140625" style="33" customWidth="1"/>
    <col min="4894" max="4894" width="17.28515625" style="33" customWidth="1"/>
    <col min="4895" max="4895" width="10.7109375" style="33" bestFit="1" customWidth="1"/>
    <col min="4896" max="5141" width="9" style="33"/>
    <col min="5142" max="5142" width="7.7109375" style="33" customWidth="1"/>
    <col min="5143" max="5143" width="52.5703125" style="33" customWidth="1"/>
    <col min="5144" max="5144" width="17.140625" style="33" bestFit="1" customWidth="1"/>
    <col min="5145" max="5145" width="15.5703125" style="33" customWidth="1"/>
    <col min="5146" max="5146" width="12.28515625" style="33" bestFit="1" customWidth="1"/>
    <col min="5147" max="5147" width="9.85546875" style="33" customWidth="1"/>
    <col min="5148" max="5149" width="10.140625" style="33" customWidth="1"/>
    <col min="5150" max="5150" width="17.28515625" style="33" customWidth="1"/>
    <col min="5151" max="5151" width="10.7109375" style="33" bestFit="1" customWidth="1"/>
    <col min="5152" max="5397" width="9" style="33"/>
    <col min="5398" max="5398" width="7.7109375" style="33" customWidth="1"/>
    <col min="5399" max="5399" width="52.5703125" style="33" customWidth="1"/>
    <col min="5400" max="5400" width="17.140625" style="33" bestFit="1" customWidth="1"/>
    <col min="5401" max="5401" width="15.5703125" style="33" customWidth="1"/>
    <col min="5402" max="5402" width="12.28515625" style="33" bestFit="1" customWidth="1"/>
    <col min="5403" max="5403" width="9.85546875" style="33" customWidth="1"/>
    <col min="5404" max="5405" width="10.140625" style="33" customWidth="1"/>
    <col min="5406" max="5406" width="17.28515625" style="33" customWidth="1"/>
    <col min="5407" max="5407" width="10.7109375" style="33" bestFit="1" customWidth="1"/>
    <col min="5408" max="5653" width="9" style="33"/>
    <col min="5654" max="5654" width="7.7109375" style="33" customWidth="1"/>
    <col min="5655" max="5655" width="52.5703125" style="33" customWidth="1"/>
    <col min="5656" max="5656" width="17.140625" style="33" bestFit="1" customWidth="1"/>
    <col min="5657" max="5657" width="15.5703125" style="33" customWidth="1"/>
    <col min="5658" max="5658" width="12.28515625" style="33" bestFit="1" customWidth="1"/>
    <col min="5659" max="5659" width="9.85546875" style="33" customWidth="1"/>
    <col min="5660" max="5661" width="10.140625" style="33" customWidth="1"/>
    <col min="5662" max="5662" width="17.28515625" style="33" customWidth="1"/>
    <col min="5663" max="5663" width="10.7109375" style="33" bestFit="1" customWidth="1"/>
    <col min="5664" max="5909" width="9" style="33"/>
    <col min="5910" max="5910" width="7.7109375" style="33" customWidth="1"/>
    <col min="5911" max="5911" width="52.5703125" style="33" customWidth="1"/>
    <col min="5912" max="5912" width="17.140625" style="33" bestFit="1" customWidth="1"/>
    <col min="5913" max="5913" width="15.5703125" style="33" customWidth="1"/>
    <col min="5914" max="5914" width="12.28515625" style="33" bestFit="1" customWidth="1"/>
    <col min="5915" max="5915" width="9.85546875" style="33" customWidth="1"/>
    <col min="5916" max="5917" width="10.140625" style="33" customWidth="1"/>
    <col min="5918" max="5918" width="17.28515625" style="33" customWidth="1"/>
    <col min="5919" max="5919" width="10.7109375" style="33" bestFit="1" customWidth="1"/>
    <col min="5920" max="6165" width="9" style="33"/>
    <col min="6166" max="6166" width="7.7109375" style="33" customWidth="1"/>
    <col min="6167" max="6167" width="52.5703125" style="33" customWidth="1"/>
    <col min="6168" max="6168" width="17.140625" style="33" bestFit="1" customWidth="1"/>
    <col min="6169" max="6169" width="15.5703125" style="33" customWidth="1"/>
    <col min="6170" max="6170" width="12.28515625" style="33" bestFit="1" customWidth="1"/>
    <col min="6171" max="6171" width="9.85546875" style="33" customWidth="1"/>
    <col min="6172" max="6173" width="10.140625" style="33" customWidth="1"/>
    <col min="6174" max="6174" width="17.28515625" style="33" customWidth="1"/>
    <col min="6175" max="6175" width="10.7109375" style="33" bestFit="1" customWidth="1"/>
    <col min="6176" max="6421" width="9" style="33"/>
    <col min="6422" max="6422" width="7.7109375" style="33" customWidth="1"/>
    <col min="6423" max="6423" width="52.5703125" style="33" customWidth="1"/>
    <col min="6424" max="6424" width="17.140625" style="33" bestFit="1" customWidth="1"/>
    <col min="6425" max="6425" width="15.5703125" style="33" customWidth="1"/>
    <col min="6426" max="6426" width="12.28515625" style="33" bestFit="1" customWidth="1"/>
    <col min="6427" max="6427" width="9.85546875" style="33" customWidth="1"/>
    <col min="6428" max="6429" width="10.140625" style="33" customWidth="1"/>
    <col min="6430" max="6430" width="17.28515625" style="33" customWidth="1"/>
    <col min="6431" max="6431" width="10.7109375" style="33" bestFit="1" customWidth="1"/>
    <col min="6432" max="6677" width="9" style="33"/>
    <col min="6678" max="6678" width="7.7109375" style="33" customWidth="1"/>
    <col min="6679" max="6679" width="52.5703125" style="33" customWidth="1"/>
    <col min="6680" max="6680" width="17.140625" style="33" bestFit="1" customWidth="1"/>
    <col min="6681" max="6681" width="15.5703125" style="33" customWidth="1"/>
    <col min="6682" max="6682" width="12.28515625" style="33" bestFit="1" customWidth="1"/>
    <col min="6683" max="6683" width="9.85546875" style="33" customWidth="1"/>
    <col min="6684" max="6685" width="10.140625" style="33" customWidth="1"/>
    <col min="6686" max="6686" width="17.28515625" style="33" customWidth="1"/>
    <col min="6687" max="6687" width="10.7109375" style="33" bestFit="1" customWidth="1"/>
    <col min="6688" max="6933" width="9" style="33"/>
    <col min="6934" max="6934" width="7.7109375" style="33" customWidth="1"/>
    <col min="6935" max="6935" width="52.5703125" style="33" customWidth="1"/>
    <col min="6936" max="6936" width="17.140625" style="33" bestFit="1" customWidth="1"/>
    <col min="6937" max="6937" width="15.5703125" style="33" customWidth="1"/>
    <col min="6938" max="6938" width="12.28515625" style="33" bestFit="1" customWidth="1"/>
    <col min="6939" max="6939" width="9.85546875" style="33" customWidth="1"/>
    <col min="6940" max="6941" width="10.140625" style="33" customWidth="1"/>
    <col min="6942" max="6942" width="17.28515625" style="33" customWidth="1"/>
    <col min="6943" max="6943" width="10.7109375" style="33" bestFit="1" customWidth="1"/>
    <col min="6944" max="7189" width="9" style="33"/>
    <col min="7190" max="7190" width="7.7109375" style="33" customWidth="1"/>
    <col min="7191" max="7191" width="52.5703125" style="33" customWidth="1"/>
    <col min="7192" max="7192" width="17.140625" style="33" bestFit="1" customWidth="1"/>
    <col min="7193" max="7193" width="15.5703125" style="33" customWidth="1"/>
    <col min="7194" max="7194" width="12.28515625" style="33" bestFit="1" customWidth="1"/>
    <col min="7195" max="7195" width="9.85546875" style="33" customWidth="1"/>
    <col min="7196" max="7197" width="10.140625" style="33" customWidth="1"/>
    <col min="7198" max="7198" width="17.28515625" style="33" customWidth="1"/>
    <col min="7199" max="7199" width="10.7109375" style="33" bestFit="1" customWidth="1"/>
    <col min="7200" max="7445" width="9" style="33"/>
    <col min="7446" max="7446" width="7.7109375" style="33" customWidth="1"/>
    <col min="7447" max="7447" width="52.5703125" style="33" customWidth="1"/>
    <col min="7448" max="7448" width="17.140625" style="33" bestFit="1" customWidth="1"/>
    <col min="7449" max="7449" width="15.5703125" style="33" customWidth="1"/>
    <col min="7450" max="7450" width="12.28515625" style="33" bestFit="1" customWidth="1"/>
    <col min="7451" max="7451" width="9.85546875" style="33" customWidth="1"/>
    <col min="7452" max="7453" width="10.140625" style="33" customWidth="1"/>
    <col min="7454" max="7454" width="17.28515625" style="33" customWidth="1"/>
    <col min="7455" max="7455" width="10.7109375" style="33" bestFit="1" customWidth="1"/>
    <col min="7456" max="7701" width="9" style="33"/>
    <col min="7702" max="7702" width="7.7109375" style="33" customWidth="1"/>
    <col min="7703" max="7703" width="52.5703125" style="33" customWidth="1"/>
    <col min="7704" max="7704" width="17.140625" style="33" bestFit="1" customWidth="1"/>
    <col min="7705" max="7705" width="15.5703125" style="33" customWidth="1"/>
    <col min="7706" max="7706" width="12.28515625" style="33" bestFit="1" customWidth="1"/>
    <col min="7707" max="7707" width="9.85546875" style="33" customWidth="1"/>
    <col min="7708" max="7709" width="10.140625" style="33" customWidth="1"/>
    <col min="7710" max="7710" width="17.28515625" style="33" customWidth="1"/>
    <col min="7711" max="7711" width="10.7109375" style="33" bestFit="1" customWidth="1"/>
    <col min="7712" max="7957" width="9" style="33"/>
    <col min="7958" max="7958" width="7.7109375" style="33" customWidth="1"/>
    <col min="7959" max="7959" width="52.5703125" style="33" customWidth="1"/>
    <col min="7960" max="7960" width="17.140625" style="33" bestFit="1" customWidth="1"/>
    <col min="7961" max="7961" width="15.5703125" style="33" customWidth="1"/>
    <col min="7962" max="7962" width="12.28515625" style="33" bestFit="1" customWidth="1"/>
    <col min="7963" max="7963" width="9.85546875" style="33" customWidth="1"/>
    <col min="7964" max="7965" width="10.140625" style="33" customWidth="1"/>
    <col min="7966" max="7966" width="17.28515625" style="33" customWidth="1"/>
    <col min="7967" max="7967" width="10.7109375" style="33" bestFit="1" customWidth="1"/>
    <col min="7968" max="8213" width="9" style="33"/>
    <col min="8214" max="8214" width="7.7109375" style="33" customWidth="1"/>
    <col min="8215" max="8215" width="52.5703125" style="33" customWidth="1"/>
    <col min="8216" max="8216" width="17.140625" style="33" bestFit="1" customWidth="1"/>
    <col min="8217" max="8217" width="15.5703125" style="33" customWidth="1"/>
    <col min="8218" max="8218" width="12.28515625" style="33" bestFit="1" customWidth="1"/>
    <col min="8219" max="8219" width="9.85546875" style="33" customWidth="1"/>
    <col min="8220" max="8221" width="10.140625" style="33" customWidth="1"/>
    <col min="8222" max="8222" width="17.28515625" style="33" customWidth="1"/>
    <col min="8223" max="8223" width="10.7109375" style="33" bestFit="1" customWidth="1"/>
    <col min="8224" max="8469" width="9" style="33"/>
    <col min="8470" max="8470" width="7.7109375" style="33" customWidth="1"/>
    <col min="8471" max="8471" width="52.5703125" style="33" customWidth="1"/>
    <col min="8472" max="8472" width="17.140625" style="33" bestFit="1" customWidth="1"/>
    <col min="8473" max="8473" width="15.5703125" style="33" customWidth="1"/>
    <col min="8474" max="8474" width="12.28515625" style="33" bestFit="1" customWidth="1"/>
    <col min="8475" max="8475" width="9.85546875" style="33" customWidth="1"/>
    <col min="8476" max="8477" width="10.140625" style="33" customWidth="1"/>
    <col min="8478" max="8478" width="17.28515625" style="33" customWidth="1"/>
    <col min="8479" max="8479" width="10.7109375" style="33" bestFit="1" customWidth="1"/>
    <col min="8480" max="8725" width="9" style="33"/>
    <col min="8726" max="8726" width="7.7109375" style="33" customWidth="1"/>
    <col min="8727" max="8727" width="52.5703125" style="33" customWidth="1"/>
    <col min="8728" max="8728" width="17.140625" style="33" bestFit="1" customWidth="1"/>
    <col min="8729" max="8729" width="15.5703125" style="33" customWidth="1"/>
    <col min="8730" max="8730" width="12.28515625" style="33" bestFit="1" customWidth="1"/>
    <col min="8731" max="8731" width="9.85546875" style="33" customWidth="1"/>
    <col min="8732" max="8733" width="10.140625" style="33" customWidth="1"/>
    <col min="8734" max="8734" width="17.28515625" style="33" customWidth="1"/>
    <col min="8735" max="8735" width="10.7109375" style="33" bestFit="1" customWidth="1"/>
    <col min="8736" max="8981" width="9" style="33"/>
    <col min="8982" max="8982" width="7.7109375" style="33" customWidth="1"/>
    <col min="8983" max="8983" width="52.5703125" style="33" customWidth="1"/>
    <col min="8984" max="8984" width="17.140625" style="33" bestFit="1" customWidth="1"/>
    <col min="8985" max="8985" width="15.5703125" style="33" customWidth="1"/>
    <col min="8986" max="8986" width="12.28515625" style="33" bestFit="1" customWidth="1"/>
    <col min="8987" max="8987" width="9.85546875" style="33" customWidth="1"/>
    <col min="8988" max="8989" width="10.140625" style="33" customWidth="1"/>
    <col min="8990" max="8990" width="17.28515625" style="33" customWidth="1"/>
    <col min="8991" max="8991" width="10.7109375" style="33" bestFit="1" customWidth="1"/>
    <col min="8992" max="9237" width="9" style="33"/>
    <col min="9238" max="9238" width="7.7109375" style="33" customWidth="1"/>
    <col min="9239" max="9239" width="52.5703125" style="33" customWidth="1"/>
    <col min="9240" max="9240" width="17.140625" style="33" bestFit="1" customWidth="1"/>
    <col min="9241" max="9241" width="15.5703125" style="33" customWidth="1"/>
    <col min="9242" max="9242" width="12.28515625" style="33" bestFit="1" customWidth="1"/>
    <col min="9243" max="9243" width="9.85546875" style="33" customWidth="1"/>
    <col min="9244" max="9245" width="10.140625" style="33" customWidth="1"/>
    <col min="9246" max="9246" width="17.28515625" style="33" customWidth="1"/>
    <col min="9247" max="9247" width="10.7109375" style="33" bestFit="1" customWidth="1"/>
    <col min="9248" max="9493" width="9" style="33"/>
    <col min="9494" max="9494" width="7.7109375" style="33" customWidth="1"/>
    <col min="9495" max="9495" width="52.5703125" style="33" customWidth="1"/>
    <col min="9496" max="9496" width="17.140625" style="33" bestFit="1" customWidth="1"/>
    <col min="9497" max="9497" width="15.5703125" style="33" customWidth="1"/>
    <col min="9498" max="9498" width="12.28515625" style="33" bestFit="1" customWidth="1"/>
    <col min="9499" max="9499" width="9.85546875" style="33" customWidth="1"/>
    <col min="9500" max="9501" width="10.140625" style="33" customWidth="1"/>
    <col min="9502" max="9502" width="17.28515625" style="33" customWidth="1"/>
    <col min="9503" max="9503" width="10.7109375" style="33" bestFit="1" customWidth="1"/>
    <col min="9504" max="9749" width="9" style="33"/>
    <col min="9750" max="9750" width="7.7109375" style="33" customWidth="1"/>
    <col min="9751" max="9751" width="52.5703125" style="33" customWidth="1"/>
    <col min="9752" max="9752" width="17.140625" style="33" bestFit="1" customWidth="1"/>
    <col min="9753" max="9753" width="15.5703125" style="33" customWidth="1"/>
    <col min="9754" max="9754" width="12.28515625" style="33" bestFit="1" customWidth="1"/>
    <col min="9755" max="9755" width="9.85546875" style="33" customWidth="1"/>
    <col min="9756" max="9757" width="10.140625" style="33" customWidth="1"/>
    <col min="9758" max="9758" width="17.28515625" style="33" customWidth="1"/>
    <col min="9759" max="9759" width="10.7109375" style="33" bestFit="1" customWidth="1"/>
    <col min="9760" max="10005" width="9" style="33"/>
    <col min="10006" max="10006" width="7.7109375" style="33" customWidth="1"/>
    <col min="10007" max="10007" width="52.5703125" style="33" customWidth="1"/>
    <col min="10008" max="10008" width="17.140625" style="33" bestFit="1" customWidth="1"/>
    <col min="10009" max="10009" width="15.5703125" style="33" customWidth="1"/>
    <col min="10010" max="10010" width="12.28515625" style="33" bestFit="1" customWidth="1"/>
    <col min="10011" max="10011" width="9.85546875" style="33" customWidth="1"/>
    <col min="10012" max="10013" width="10.140625" style="33" customWidth="1"/>
    <col min="10014" max="10014" width="17.28515625" style="33" customWidth="1"/>
    <col min="10015" max="10015" width="10.7109375" style="33" bestFit="1" customWidth="1"/>
    <col min="10016" max="10261" width="9" style="33"/>
    <col min="10262" max="10262" width="7.7109375" style="33" customWidth="1"/>
    <col min="10263" max="10263" width="52.5703125" style="33" customWidth="1"/>
    <col min="10264" max="10264" width="17.140625" style="33" bestFit="1" customWidth="1"/>
    <col min="10265" max="10265" width="15.5703125" style="33" customWidth="1"/>
    <col min="10266" max="10266" width="12.28515625" style="33" bestFit="1" customWidth="1"/>
    <col min="10267" max="10267" width="9.85546875" style="33" customWidth="1"/>
    <col min="10268" max="10269" width="10.140625" style="33" customWidth="1"/>
    <col min="10270" max="10270" width="17.28515625" style="33" customWidth="1"/>
    <col min="10271" max="10271" width="10.7109375" style="33" bestFit="1" customWidth="1"/>
    <col min="10272" max="10517" width="9" style="33"/>
    <col min="10518" max="10518" width="7.7109375" style="33" customWidth="1"/>
    <col min="10519" max="10519" width="52.5703125" style="33" customWidth="1"/>
    <col min="10520" max="10520" width="17.140625" style="33" bestFit="1" customWidth="1"/>
    <col min="10521" max="10521" width="15.5703125" style="33" customWidth="1"/>
    <col min="10522" max="10522" width="12.28515625" style="33" bestFit="1" customWidth="1"/>
    <col min="10523" max="10523" width="9.85546875" style="33" customWidth="1"/>
    <col min="10524" max="10525" width="10.140625" style="33" customWidth="1"/>
    <col min="10526" max="10526" width="17.28515625" style="33" customWidth="1"/>
    <col min="10527" max="10527" width="10.7109375" style="33" bestFit="1" customWidth="1"/>
    <col min="10528" max="10773" width="9" style="33"/>
    <col min="10774" max="10774" width="7.7109375" style="33" customWidth="1"/>
    <col min="10775" max="10775" width="52.5703125" style="33" customWidth="1"/>
    <col min="10776" max="10776" width="17.140625" style="33" bestFit="1" customWidth="1"/>
    <col min="10777" max="10777" width="15.5703125" style="33" customWidth="1"/>
    <col min="10778" max="10778" width="12.28515625" style="33" bestFit="1" customWidth="1"/>
    <col min="10779" max="10779" width="9.85546875" style="33" customWidth="1"/>
    <col min="10780" max="10781" width="10.140625" style="33" customWidth="1"/>
    <col min="10782" max="10782" width="17.28515625" style="33" customWidth="1"/>
    <col min="10783" max="10783" width="10.7109375" style="33" bestFit="1" customWidth="1"/>
    <col min="10784" max="11029" width="9" style="33"/>
    <col min="11030" max="11030" width="7.7109375" style="33" customWidth="1"/>
    <col min="11031" max="11031" width="52.5703125" style="33" customWidth="1"/>
    <col min="11032" max="11032" width="17.140625" style="33" bestFit="1" customWidth="1"/>
    <col min="11033" max="11033" width="15.5703125" style="33" customWidth="1"/>
    <col min="11034" max="11034" width="12.28515625" style="33" bestFit="1" customWidth="1"/>
    <col min="11035" max="11035" width="9.85546875" style="33" customWidth="1"/>
    <col min="11036" max="11037" width="10.140625" style="33" customWidth="1"/>
    <col min="11038" max="11038" width="17.28515625" style="33" customWidth="1"/>
    <col min="11039" max="11039" width="10.7109375" style="33" bestFit="1" customWidth="1"/>
    <col min="11040" max="11285" width="9" style="33"/>
    <col min="11286" max="11286" width="7.7109375" style="33" customWidth="1"/>
    <col min="11287" max="11287" width="52.5703125" style="33" customWidth="1"/>
    <col min="11288" max="11288" width="17.140625" style="33" bestFit="1" customWidth="1"/>
    <col min="11289" max="11289" width="15.5703125" style="33" customWidth="1"/>
    <col min="11290" max="11290" width="12.28515625" style="33" bestFit="1" customWidth="1"/>
    <col min="11291" max="11291" width="9.85546875" style="33" customWidth="1"/>
    <col min="11292" max="11293" width="10.140625" style="33" customWidth="1"/>
    <col min="11294" max="11294" width="17.28515625" style="33" customWidth="1"/>
    <col min="11295" max="11295" width="10.7109375" style="33" bestFit="1" customWidth="1"/>
    <col min="11296" max="11541" width="9" style="33"/>
    <col min="11542" max="11542" width="7.7109375" style="33" customWidth="1"/>
    <col min="11543" max="11543" width="52.5703125" style="33" customWidth="1"/>
    <col min="11544" max="11544" width="17.140625" style="33" bestFit="1" customWidth="1"/>
    <col min="11545" max="11545" width="15.5703125" style="33" customWidth="1"/>
    <col min="11546" max="11546" width="12.28515625" style="33" bestFit="1" customWidth="1"/>
    <col min="11547" max="11547" width="9.85546875" style="33" customWidth="1"/>
    <col min="11548" max="11549" width="10.140625" style="33" customWidth="1"/>
    <col min="11550" max="11550" width="17.28515625" style="33" customWidth="1"/>
    <col min="11551" max="11551" width="10.7109375" style="33" bestFit="1" customWidth="1"/>
    <col min="11552" max="11797" width="9" style="33"/>
    <col min="11798" max="11798" width="7.7109375" style="33" customWidth="1"/>
    <col min="11799" max="11799" width="52.5703125" style="33" customWidth="1"/>
    <col min="11800" max="11800" width="17.140625" style="33" bestFit="1" customWidth="1"/>
    <col min="11801" max="11801" width="15.5703125" style="33" customWidth="1"/>
    <col min="11802" max="11802" width="12.28515625" style="33" bestFit="1" customWidth="1"/>
    <col min="11803" max="11803" width="9.85546875" style="33" customWidth="1"/>
    <col min="11804" max="11805" width="10.140625" style="33" customWidth="1"/>
    <col min="11806" max="11806" width="17.28515625" style="33" customWidth="1"/>
    <col min="11807" max="11807" width="10.7109375" style="33" bestFit="1" customWidth="1"/>
    <col min="11808" max="12053" width="9" style="33"/>
    <col min="12054" max="12054" width="7.7109375" style="33" customWidth="1"/>
    <col min="12055" max="12055" width="52.5703125" style="33" customWidth="1"/>
    <col min="12056" max="12056" width="17.140625" style="33" bestFit="1" customWidth="1"/>
    <col min="12057" max="12057" width="15.5703125" style="33" customWidth="1"/>
    <col min="12058" max="12058" width="12.28515625" style="33" bestFit="1" customWidth="1"/>
    <col min="12059" max="12059" width="9.85546875" style="33" customWidth="1"/>
    <col min="12060" max="12061" width="10.140625" style="33" customWidth="1"/>
    <col min="12062" max="12062" width="17.28515625" style="33" customWidth="1"/>
    <col min="12063" max="12063" width="10.7109375" style="33" bestFit="1" customWidth="1"/>
    <col min="12064" max="12309" width="9" style="33"/>
    <col min="12310" max="12310" width="7.7109375" style="33" customWidth="1"/>
    <col min="12311" max="12311" width="52.5703125" style="33" customWidth="1"/>
    <col min="12312" max="12312" width="17.140625" style="33" bestFit="1" customWidth="1"/>
    <col min="12313" max="12313" width="15.5703125" style="33" customWidth="1"/>
    <col min="12314" max="12314" width="12.28515625" style="33" bestFit="1" customWidth="1"/>
    <col min="12315" max="12315" width="9.85546875" style="33" customWidth="1"/>
    <col min="12316" max="12317" width="10.140625" style="33" customWidth="1"/>
    <col min="12318" max="12318" width="17.28515625" style="33" customWidth="1"/>
    <col min="12319" max="12319" width="10.7109375" style="33" bestFit="1" customWidth="1"/>
    <col min="12320" max="12565" width="9" style="33"/>
    <col min="12566" max="12566" width="7.7109375" style="33" customWidth="1"/>
    <col min="12567" max="12567" width="52.5703125" style="33" customWidth="1"/>
    <col min="12568" max="12568" width="17.140625" style="33" bestFit="1" customWidth="1"/>
    <col min="12569" max="12569" width="15.5703125" style="33" customWidth="1"/>
    <col min="12570" max="12570" width="12.28515625" style="33" bestFit="1" customWidth="1"/>
    <col min="12571" max="12571" width="9.85546875" style="33" customWidth="1"/>
    <col min="12572" max="12573" width="10.140625" style="33" customWidth="1"/>
    <col min="12574" max="12574" width="17.28515625" style="33" customWidth="1"/>
    <col min="12575" max="12575" width="10.7109375" style="33" bestFit="1" customWidth="1"/>
    <col min="12576" max="12821" width="9" style="33"/>
    <col min="12822" max="12822" width="7.7109375" style="33" customWidth="1"/>
    <col min="12823" max="12823" width="52.5703125" style="33" customWidth="1"/>
    <col min="12824" max="12824" width="17.140625" style="33" bestFit="1" customWidth="1"/>
    <col min="12825" max="12825" width="15.5703125" style="33" customWidth="1"/>
    <col min="12826" max="12826" width="12.28515625" style="33" bestFit="1" customWidth="1"/>
    <col min="12827" max="12827" width="9.85546875" style="33" customWidth="1"/>
    <col min="12828" max="12829" width="10.140625" style="33" customWidth="1"/>
    <col min="12830" max="12830" width="17.28515625" style="33" customWidth="1"/>
    <col min="12831" max="12831" width="10.7109375" style="33" bestFit="1" customWidth="1"/>
    <col min="12832" max="13077" width="9" style="33"/>
    <col min="13078" max="13078" width="7.7109375" style="33" customWidth="1"/>
    <col min="13079" max="13079" width="52.5703125" style="33" customWidth="1"/>
    <col min="13080" max="13080" width="17.140625" style="33" bestFit="1" customWidth="1"/>
    <col min="13081" max="13081" width="15.5703125" style="33" customWidth="1"/>
    <col min="13082" max="13082" width="12.28515625" style="33" bestFit="1" customWidth="1"/>
    <col min="13083" max="13083" width="9.85546875" style="33" customWidth="1"/>
    <col min="13084" max="13085" width="10.140625" style="33" customWidth="1"/>
    <col min="13086" max="13086" width="17.28515625" style="33" customWidth="1"/>
    <col min="13087" max="13087" width="10.7109375" style="33" bestFit="1" customWidth="1"/>
    <col min="13088" max="13333" width="9" style="33"/>
    <col min="13334" max="13334" width="7.7109375" style="33" customWidth="1"/>
    <col min="13335" max="13335" width="52.5703125" style="33" customWidth="1"/>
    <col min="13336" max="13336" width="17.140625" style="33" bestFit="1" customWidth="1"/>
    <col min="13337" max="13337" width="15.5703125" style="33" customWidth="1"/>
    <col min="13338" max="13338" width="12.28515625" style="33" bestFit="1" customWidth="1"/>
    <col min="13339" max="13339" width="9.85546875" style="33" customWidth="1"/>
    <col min="13340" max="13341" width="10.140625" style="33" customWidth="1"/>
    <col min="13342" max="13342" width="17.28515625" style="33" customWidth="1"/>
    <col min="13343" max="13343" width="10.7109375" style="33" bestFit="1" customWidth="1"/>
    <col min="13344" max="13589" width="9" style="33"/>
    <col min="13590" max="13590" width="7.7109375" style="33" customWidth="1"/>
    <col min="13591" max="13591" width="52.5703125" style="33" customWidth="1"/>
    <col min="13592" max="13592" width="17.140625" style="33" bestFit="1" customWidth="1"/>
    <col min="13593" max="13593" width="15.5703125" style="33" customWidth="1"/>
    <col min="13594" max="13594" width="12.28515625" style="33" bestFit="1" customWidth="1"/>
    <col min="13595" max="13595" width="9.85546875" style="33" customWidth="1"/>
    <col min="13596" max="13597" width="10.140625" style="33" customWidth="1"/>
    <col min="13598" max="13598" width="17.28515625" style="33" customWidth="1"/>
    <col min="13599" max="13599" width="10.7109375" style="33" bestFit="1" customWidth="1"/>
    <col min="13600" max="13845" width="9" style="33"/>
    <col min="13846" max="13846" width="7.7109375" style="33" customWidth="1"/>
    <col min="13847" max="13847" width="52.5703125" style="33" customWidth="1"/>
    <col min="13848" max="13848" width="17.140625" style="33" bestFit="1" customWidth="1"/>
    <col min="13849" max="13849" width="15.5703125" style="33" customWidth="1"/>
    <col min="13850" max="13850" width="12.28515625" style="33" bestFit="1" customWidth="1"/>
    <col min="13851" max="13851" width="9.85546875" style="33" customWidth="1"/>
    <col min="13852" max="13853" width="10.140625" style="33" customWidth="1"/>
    <col min="13854" max="13854" width="17.28515625" style="33" customWidth="1"/>
    <col min="13855" max="13855" width="10.7109375" style="33" bestFit="1" customWidth="1"/>
    <col min="13856" max="14101" width="9" style="33"/>
    <col min="14102" max="14102" width="7.7109375" style="33" customWidth="1"/>
    <col min="14103" max="14103" width="52.5703125" style="33" customWidth="1"/>
    <col min="14104" max="14104" width="17.140625" style="33" bestFit="1" customWidth="1"/>
    <col min="14105" max="14105" width="15.5703125" style="33" customWidth="1"/>
    <col min="14106" max="14106" width="12.28515625" style="33" bestFit="1" customWidth="1"/>
    <col min="14107" max="14107" width="9.85546875" style="33" customWidth="1"/>
    <col min="14108" max="14109" width="10.140625" style="33" customWidth="1"/>
    <col min="14110" max="14110" width="17.28515625" style="33" customWidth="1"/>
    <col min="14111" max="14111" width="10.7109375" style="33" bestFit="1" customWidth="1"/>
    <col min="14112" max="14357" width="9" style="33"/>
    <col min="14358" max="14358" width="7.7109375" style="33" customWidth="1"/>
    <col min="14359" max="14359" width="52.5703125" style="33" customWidth="1"/>
    <col min="14360" max="14360" width="17.140625" style="33" bestFit="1" customWidth="1"/>
    <col min="14361" max="14361" width="15.5703125" style="33" customWidth="1"/>
    <col min="14362" max="14362" width="12.28515625" style="33" bestFit="1" customWidth="1"/>
    <col min="14363" max="14363" width="9.85546875" style="33" customWidth="1"/>
    <col min="14364" max="14365" width="10.140625" style="33" customWidth="1"/>
    <col min="14366" max="14366" width="17.28515625" style="33" customWidth="1"/>
    <col min="14367" max="14367" width="10.7109375" style="33" bestFit="1" customWidth="1"/>
    <col min="14368" max="14613" width="9" style="33"/>
    <col min="14614" max="14614" width="7.7109375" style="33" customWidth="1"/>
    <col min="14615" max="14615" width="52.5703125" style="33" customWidth="1"/>
    <col min="14616" max="14616" width="17.140625" style="33" bestFit="1" customWidth="1"/>
    <col min="14617" max="14617" width="15.5703125" style="33" customWidth="1"/>
    <col min="14618" max="14618" width="12.28515625" style="33" bestFit="1" customWidth="1"/>
    <col min="14619" max="14619" width="9.85546875" style="33" customWidth="1"/>
    <col min="14620" max="14621" width="10.140625" style="33" customWidth="1"/>
    <col min="14622" max="14622" width="17.28515625" style="33" customWidth="1"/>
    <col min="14623" max="14623" width="10.7109375" style="33" bestFit="1" customWidth="1"/>
    <col min="14624" max="14869" width="9" style="33"/>
    <col min="14870" max="14870" width="7.7109375" style="33" customWidth="1"/>
    <col min="14871" max="14871" width="52.5703125" style="33" customWidth="1"/>
    <col min="14872" max="14872" width="17.140625" style="33" bestFit="1" customWidth="1"/>
    <col min="14873" max="14873" width="15.5703125" style="33" customWidth="1"/>
    <col min="14874" max="14874" width="12.28515625" style="33" bestFit="1" customWidth="1"/>
    <col min="14875" max="14875" width="9.85546875" style="33" customWidth="1"/>
    <col min="14876" max="14877" width="10.140625" style="33" customWidth="1"/>
    <col min="14878" max="14878" width="17.28515625" style="33" customWidth="1"/>
    <col min="14879" max="14879" width="10.7109375" style="33" bestFit="1" customWidth="1"/>
    <col min="14880" max="15125" width="9" style="33"/>
    <col min="15126" max="15126" width="7.7109375" style="33" customWidth="1"/>
    <col min="15127" max="15127" width="52.5703125" style="33" customWidth="1"/>
    <col min="15128" max="15128" width="17.140625" style="33" bestFit="1" customWidth="1"/>
    <col min="15129" max="15129" width="15.5703125" style="33" customWidth="1"/>
    <col min="15130" max="15130" width="12.28515625" style="33" bestFit="1" customWidth="1"/>
    <col min="15131" max="15131" width="9.85546875" style="33" customWidth="1"/>
    <col min="15132" max="15133" width="10.140625" style="33" customWidth="1"/>
    <col min="15134" max="15134" width="17.28515625" style="33" customWidth="1"/>
    <col min="15135" max="15135" width="10.7109375" style="33" bestFit="1" customWidth="1"/>
    <col min="15136" max="15381" width="9" style="33"/>
    <col min="15382" max="15382" width="7.7109375" style="33" customWidth="1"/>
    <col min="15383" max="15383" width="52.5703125" style="33" customWidth="1"/>
    <col min="15384" max="15384" width="17.140625" style="33" bestFit="1" customWidth="1"/>
    <col min="15385" max="15385" width="15.5703125" style="33" customWidth="1"/>
    <col min="15386" max="15386" width="12.28515625" style="33" bestFit="1" customWidth="1"/>
    <col min="15387" max="15387" width="9.85546875" style="33" customWidth="1"/>
    <col min="15388" max="15389" width="10.140625" style="33" customWidth="1"/>
    <col min="15390" max="15390" width="17.28515625" style="33" customWidth="1"/>
    <col min="15391" max="15391" width="10.7109375" style="33" bestFit="1" customWidth="1"/>
    <col min="15392" max="15637" width="9" style="33"/>
    <col min="15638" max="15638" width="7.7109375" style="33" customWidth="1"/>
    <col min="15639" max="15639" width="52.5703125" style="33" customWidth="1"/>
    <col min="15640" max="15640" width="17.140625" style="33" bestFit="1" customWidth="1"/>
    <col min="15641" max="15641" width="15.5703125" style="33" customWidth="1"/>
    <col min="15642" max="15642" width="12.28515625" style="33" bestFit="1" customWidth="1"/>
    <col min="15643" max="15643" width="9.85546875" style="33" customWidth="1"/>
    <col min="15644" max="15645" width="10.140625" style="33" customWidth="1"/>
    <col min="15646" max="15646" width="17.28515625" style="33" customWidth="1"/>
    <col min="15647" max="15647" width="10.7109375" style="33" bestFit="1" customWidth="1"/>
    <col min="15648" max="15893" width="9" style="33"/>
    <col min="15894" max="15894" width="7.7109375" style="33" customWidth="1"/>
    <col min="15895" max="15895" width="52.5703125" style="33" customWidth="1"/>
    <col min="15896" max="15896" width="17.140625" style="33" bestFit="1" customWidth="1"/>
    <col min="15897" max="15897" width="15.5703125" style="33" customWidth="1"/>
    <col min="15898" max="15898" width="12.28515625" style="33" bestFit="1" customWidth="1"/>
    <col min="15899" max="15899" width="9.85546875" style="33" customWidth="1"/>
    <col min="15900" max="15901" width="10.140625" style="33" customWidth="1"/>
    <col min="15902" max="15902" width="17.28515625" style="33" customWidth="1"/>
    <col min="15903" max="15903" width="10.7109375" style="33" bestFit="1" customWidth="1"/>
    <col min="15904" max="16149" width="9" style="33"/>
    <col min="16150" max="16150" width="7.7109375" style="33" customWidth="1"/>
    <col min="16151" max="16151" width="52.5703125" style="33" customWidth="1"/>
    <col min="16152" max="16152" width="17.140625" style="33" bestFit="1" customWidth="1"/>
    <col min="16153" max="16153" width="15.5703125" style="33" customWidth="1"/>
    <col min="16154" max="16154" width="12.28515625" style="33" bestFit="1" customWidth="1"/>
    <col min="16155" max="16155" width="9.85546875" style="33" customWidth="1"/>
    <col min="16156" max="16157" width="10.140625" style="33" customWidth="1"/>
    <col min="16158" max="16158" width="17.28515625" style="33" customWidth="1"/>
    <col min="16159" max="16159" width="10.7109375" style="33" bestFit="1" customWidth="1"/>
    <col min="16160" max="16384" width="9" style="33"/>
  </cols>
  <sheetData>
    <row r="1" spans="1:382">
      <c r="A1" s="29" t="s">
        <v>545</v>
      </c>
      <c r="B1" s="30"/>
      <c r="C1" s="31"/>
      <c r="D1" s="692" t="s">
        <v>71</v>
      </c>
      <c r="E1" s="693"/>
      <c r="F1" s="694">
        <f>+F134</f>
        <v>0</v>
      </c>
      <c r="G1" s="31"/>
      <c r="H1" s="603"/>
      <c r="I1" s="603"/>
      <c r="J1" s="31"/>
      <c r="K1" s="31"/>
      <c r="L1" s="603"/>
      <c r="M1" s="603"/>
      <c r="N1" s="31"/>
      <c r="O1" s="31"/>
      <c r="P1" s="603"/>
      <c r="Q1" s="603"/>
      <c r="R1" s="31"/>
      <c r="S1" s="31"/>
      <c r="T1" s="603"/>
      <c r="U1" s="603"/>
      <c r="V1" s="31"/>
      <c r="W1" s="31"/>
      <c r="X1" s="603"/>
      <c r="Y1" s="603"/>
      <c r="Z1" s="31"/>
      <c r="AA1" s="31"/>
      <c r="AB1" s="603"/>
      <c r="AC1" s="603"/>
      <c r="AD1" s="31"/>
      <c r="AE1" s="31"/>
      <c r="AF1" s="603"/>
      <c r="AG1" s="603"/>
      <c r="AH1" s="31"/>
    </row>
    <row r="2" spans="1:382">
      <c r="A2" s="29" t="s">
        <v>5</v>
      </c>
      <c r="C2" s="34"/>
      <c r="D2" s="695" t="s">
        <v>342</v>
      </c>
      <c r="E2" s="696"/>
      <c r="F2" s="697">
        <f>+ROUND(F1*0.2,-1)</f>
        <v>0</v>
      </c>
      <c r="G2" s="34"/>
      <c r="H2" s="603"/>
      <c r="I2" s="603"/>
      <c r="J2" s="603"/>
      <c r="K2" s="34"/>
      <c r="L2" s="603"/>
      <c r="M2" s="603"/>
      <c r="N2" s="31"/>
      <c r="O2" s="34"/>
      <c r="P2" s="603"/>
      <c r="Q2" s="603"/>
      <c r="R2" s="31"/>
      <c r="S2" s="34"/>
      <c r="T2" s="603"/>
      <c r="U2" s="603"/>
      <c r="V2" s="31"/>
      <c r="W2" s="34"/>
      <c r="X2" s="603"/>
      <c r="Y2" s="603"/>
      <c r="Z2" s="31"/>
      <c r="AA2" s="34"/>
      <c r="AB2" s="603"/>
      <c r="AC2" s="603"/>
      <c r="AD2" s="31"/>
      <c r="AE2" s="34"/>
      <c r="AF2" s="603"/>
      <c r="AG2" s="603"/>
      <c r="AH2" s="31"/>
    </row>
    <row r="3" spans="1:382" ht="21.75" thickBot="1">
      <c r="A3" s="29" t="s">
        <v>260</v>
      </c>
      <c r="B3" s="35"/>
      <c r="C3" s="34"/>
      <c r="D3" s="698" t="s">
        <v>343</v>
      </c>
      <c r="E3" s="699"/>
      <c r="F3" s="700">
        <f>+F1-F2</f>
        <v>0</v>
      </c>
      <c r="G3" s="34"/>
      <c r="H3" s="603"/>
      <c r="I3" s="603"/>
      <c r="K3" s="603"/>
      <c r="L3" s="603"/>
      <c r="M3" s="603"/>
      <c r="N3" s="31"/>
      <c r="O3" s="34"/>
      <c r="P3" s="603"/>
      <c r="Q3" s="603"/>
      <c r="R3" s="31"/>
      <c r="S3" s="34"/>
      <c r="T3" s="603"/>
      <c r="U3" s="603"/>
      <c r="V3" s="31"/>
      <c r="W3" s="34"/>
      <c r="X3" s="603"/>
      <c r="Y3" s="603"/>
      <c r="Z3" s="31"/>
      <c r="AA3" s="34"/>
      <c r="AB3" s="603"/>
      <c r="AC3" s="603"/>
      <c r="AD3" s="31"/>
      <c r="AE3" s="34"/>
      <c r="AF3" s="603"/>
      <c r="AG3" s="603"/>
      <c r="AH3" s="31"/>
    </row>
    <row r="4" spans="1:382" ht="23.25">
      <c r="A4" s="32" t="s">
        <v>341</v>
      </c>
      <c r="B4" s="35"/>
      <c r="C4" s="34"/>
      <c r="D4" s="691"/>
      <c r="E4" s="603"/>
      <c r="F4" s="31"/>
      <c r="G4" s="34"/>
      <c r="H4" s="603"/>
      <c r="I4" s="603"/>
      <c r="J4" s="603"/>
      <c r="K4" s="34"/>
      <c r="L4" s="603"/>
      <c r="M4" s="603"/>
      <c r="N4" s="31"/>
      <c r="O4" s="34"/>
      <c r="P4" s="603"/>
      <c r="Q4" s="603"/>
      <c r="R4" s="31"/>
      <c r="S4" s="34"/>
      <c r="T4" s="603"/>
      <c r="U4" s="603"/>
      <c r="V4" s="31"/>
      <c r="W4" s="34"/>
      <c r="X4" s="603"/>
      <c r="Y4" s="603"/>
      <c r="Z4" s="31"/>
      <c r="AA4" s="34"/>
      <c r="AB4" s="745"/>
      <c r="AC4" s="603"/>
      <c r="AD4" s="31"/>
      <c r="AE4" s="34"/>
      <c r="AF4" s="745"/>
      <c r="AG4" s="603" t="s">
        <v>9</v>
      </c>
      <c r="AH4" s="31"/>
    </row>
    <row r="5" spans="1:382" ht="24" customHeight="1">
      <c r="A5" s="557" t="s">
        <v>7</v>
      </c>
      <c r="B5" s="557"/>
      <c r="C5" s="1108" t="s">
        <v>8</v>
      </c>
      <c r="D5" s="1108"/>
      <c r="E5" s="1108"/>
      <c r="F5" s="1108"/>
      <c r="G5" s="1108"/>
      <c r="H5" s="1108"/>
      <c r="I5" s="1108"/>
      <c r="J5" s="1108"/>
      <c r="K5" s="1108"/>
      <c r="L5" s="1108"/>
      <c r="M5" s="1108"/>
      <c r="N5" s="1108"/>
      <c r="O5" s="1108"/>
      <c r="P5" s="1108"/>
      <c r="Q5" s="1108"/>
      <c r="R5" s="1108"/>
      <c r="S5" s="1108"/>
      <c r="T5" s="1108"/>
      <c r="U5" s="1108"/>
      <c r="V5" s="1108"/>
      <c r="W5" s="1108"/>
      <c r="X5" s="1108"/>
      <c r="Y5" s="1108"/>
      <c r="Z5" s="1108"/>
      <c r="AA5" s="1108"/>
      <c r="AB5" s="1108"/>
      <c r="AC5" s="1108"/>
      <c r="AD5" s="1108"/>
      <c r="AE5" s="1108"/>
      <c r="AF5" s="1108"/>
      <c r="AG5" s="1108"/>
      <c r="AH5" s="1108"/>
    </row>
    <row r="6" spans="1:382" ht="23.25">
      <c r="A6" s="37" t="s">
        <v>10</v>
      </c>
      <c r="B6" s="634" t="s">
        <v>11</v>
      </c>
      <c r="C6" s="1109" t="s">
        <v>0</v>
      </c>
      <c r="D6" s="1110"/>
      <c r="E6" s="1110"/>
      <c r="F6" s="1111"/>
      <c r="G6" s="1105" t="s">
        <v>339</v>
      </c>
      <c r="H6" s="1106"/>
      <c r="I6" s="1106"/>
      <c r="J6" s="1107"/>
      <c r="K6" s="1105" t="s">
        <v>339</v>
      </c>
      <c r="L6" s="1106"/>
      <c r="M6" s="1106"/>
      <c r="N6" s="1107"/>
      <c r="O6" s="1105" t="s">
        <v>339</v>
      </c>
      <c r="P6" s="1106"/>
      <c r="Q6" s="1106"/>
      <c r="R6" s="1107"/>
      <c r="S6" s="1105" t="s">
        <v>339</v>
      </c>
      <c r="T6" s="1106"/>
      <c r="U6" s="1106"/>
      <c r="V6" s="1107"/>
      <c r="W6" s="1105" t="s">
        <v>339</v>
      </c>
      <c r="X6" s="1106"/>
      <c r="Y6" s="1106"/>
      <c r="Z6" s="1107"/>
      <c r="AA6" s="1105" t="s">
        <v>339</v>
      </c>
      <c r="AB6" s="1106"/>
      <c r="AC6" s="1106"/>
      <c r="AD6" s="1107"/>
      <c r="AE6" s="1105" t="s">
        <v>339</v>
      </c>
      <c r="AF6" s="1106"/>
      <c r="AG6" s="1106"/>
      <c r="AH6" s="1107"/>
    </row>
    <row r="7" spans="1:382" ht="23.25">
      <c r="A7" s="37" t="s">
        <v>12</v>
      </c>
      <c r="B7" s="634"/>
      <c r="C7" s="739" t="s">
        <v>253</v>
      </c>
      <c r="D7" s="740" t="s">
        <v>257</v>
      </c>
      <c r="E7" s="740" t="s">
        <v>258</v>
      </c>
      <c r="F7" s="741" t="s">
        <v>0</v>
      </c>
      <c r="G7" s="604" t="s">
        <v>253</v>
      </c>
      <c r="H7" s="602" t="s">
        <v>257</v>
      </c>
      <c r="I7" s="602" t="s">
        <v>258</v>
      </c>
      <c r="J7" s="605" t="s">
        <v>0</v>
      </c>
      <c r="K7" s="604" t="s">
        <v>253</v>
      </c>
      <c r="L7" s="602" t="s">
        <v>257</v>
      </c>
      <c r="M7" s="602" t="s">
        <v>258</v>
      </c>
      <c r="N7" s="605" t="s">
        <v>0</v>
      </c>
      <c r="O7" s="604" t="s">
        <v>253</v>
      </c>
      <c r="P7" s="602" t="s">
        <v>257</v>
      </c>
      <c r="Q7" s="602" t="s">
        <v>258</v>
      </c>
      <c r="R7" s="605" t="s">
        <v>0</v>
      </c>
      <c r="S7" s="604" t="s">
        <v>253</v>
      </c>
      <c r="T7" s="602" t="s">
        <v>257</v>
      </c>
      <c r="U7" s="602" t="s">
        <v>258</v>
      </c>
      <c r="V7" s="605" t="s">
        <v>0</v>
      </c>
      <c r="W7" s="604" t="s">
        <v>253</v>
      </c>
      <c r="X7" s="602" t="s">
        <v>257</v>
      </c>
      <c r="Y7" s="602" t="s">
        <v>258</v>
      </c>
      <c r="Z7" s="605" t="s">
        <v>0</v>
      </c>
      <c r="AA7" s="604" t="s">
        <v>253</v>
      </c>
      <c r="AB7" s="602" t="s">
        <v>257</v>
      </c>
      <c r="AC7" s="602" t="s">
        <v>258</v>
      </c>
      <c r="AD7" s="605" t="s">
        <v>0</v>
      </c>
      <c r="AE7" s="604" t="s">
        <v>253</v>
      </c>
      <c r="AF7" s="602" t="s">
        <v>257</v>
      </c>
      <c r="AG7" s="602" t="s">
        <v>258</v>
      </c>
      <c r="AH7" s="605" t="s">
        <v>0</v>
      </c>
    </row>
    <row r="8" spans="1:382" s="39" customFormat="1">
      <c r="A8" s="625" t="s">
        <v>218</v>
      </c>
      <c r="B8" s="635"/>
      <c r="C8" s="742">
        <f t="shared" ref="C8:C38" si="0">+G8+K8+O8+S8+W8+AA8+AE8</f>
        <v>0</v>
      </c>
      <c r="D8" s="743">
        <f t="shared" ref="D8:D38" si="1">+H8+L8+P8+T8+X8+AB8+AF8</f>
        <v>0</v>
      </c>
      <c r="E8" s="743">
        <f t="shared" ref="E8:E38" si="2">+I8+M8+Q8+U8+Y8+AC8+AG8</f>
        <v>0</v>
      </c>
      <c r="F8" s="744">
        <f t="shared" ref="F8:F38" si="3">+J8+N8+R8+V8+Z8+AD8+AH8</f>
        <v>0</v>
      </c>
      <c r="G8" s="626">
        <f t="shared" ref="G8:I8" si="4">+G9++G103+G106+G109</f>
        <v>0</v>
      </c>
      <c r="H8" s="626">
        <f t="shared" si="4"/>
        <v>0</v>
      </c>
      <c r="I8" s="626">
        <f t="shared" si="4"/>
        <v>0</v>
      </c>
      <c r="J8" s="626">
        <f t="shared" ref="J8:J16" si="5">SUM(G8:I8)</f>
        <v>0</v>
      </c>
      <c r="K8" s="626">
        <f t="shared" ref="K8:M8" si="6">+K9++K103+K106+K109</f>
        <v>0</v>
      </c>
      <c r="L8" s="626">
        <f t="shared" si="6"/>
        <v>0</v>
      </c>
      <c r="M8" s="626">
        <f t="shared" si="6"/>
        <v>0</v>
      </c>
      <c r="N8" s="626">
        <f t="shared" ref="N8:N16" si="7">SUM(K8:M8)</f>
        <v>0</v>
      </c>
      <c r="O8" s="626">
        <f t="shared" ref="O8:Q8" si="8">+O9++O103+O106+O109</f>
        <v>0</v>
      </c>
      <c r="P8" s="626">
        <f t="shared" si="8"/>
        <v>0</v>
      </c>
      <c r="Q8" s="626">
        <f t="shared" si="8"/>
        <v>0</v>
      </c>
      <c r="R8" s="626">
        <f t="shared" ref="R8:R16" si="9">SUM(O8:Q8)</f>
        <v>0</v>
      </c>
      <c r="S8" s="626">
        <f t="shared" ref="S8:U8" si="10">+S9++S103+S106+S109</f>
        <v>0</v>
      </c>
      <c r="T8" s="626">
        <f t="shared" si="10"/>
        <v>0</v>
      </c>
      <c r="U8" s="626">
        <f t="shared" si="10"/>
        <v>0</v>
      </c>
      <c r="V8" s="626">
        <f t="shared" ref="V8:V16" si="11">SUM(S8:U8)</f>
        <v>0</v>
      </c>
      <c r="W8" s="626">
        <f t="shared" ref="W8:Y8" si="12">+W9++W103+W106+W109</f>
        <v>0</v>
      </c>
      <c r="X8" s="626">
        <f t="shared" si="12"/>
        <v>0</v>
      </c>
      <c r="Y8" s="626">
        <f t="shared" si="12"/>
        <v>0</v>
      </c>
      <c r="Z8" s="626">
        <f t="shared" ref="Z8:Z16" si="13">SUM(W8:Y8)</f>
        <v>0</v>
      </c>
      <c r="AA8" s="626">
        <f t="shared" ref="AA8:AC8" si="14">+AA9++AA103+AA106+AA109</f>
        <v>0</v>
      </c>
      <c r="AB8" s="626">
        <f t="shared" si="14"/>
        <v>0</v>
      </c>
      <c r="AC8" s="626">
        <f t="shared" si="14"/>
        <v>0</v>
      </c>
      <c r="AD8" s="626">
        <f t="shared" ref="AD8:AD16" si="15">SUM(AA8:AC8)</f>
        <v>0</v>
      </c>
      <c r="AE8" s="626">
        <f t="shared" ref="AE8:AG8" si="16">+AE9++AE103+AE106+AE109</f>
        <v>0</v>
      </c>
      <c r="AF8" s="626">
        <f t="shared" si="16"/>
        <v>0</v>
      </c>
      <c r="AG8" s="626">
        <f t="shared" si="16"/>
        <v>0</v>
      </c>
      <c r="AH8" s="626">
        <f t="shared" ref="AH8:AH16" si="17">SUM(AE8:AG8)</f>
        <v>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  <c r="IX8" s="33"/>
      <c r="IY8" s="33"/>
      <c r="IZ8" s="33"/>
      <c r="JA8" s="33"/>
      <c r="JB8" s="33"/>
      <c r="JC8" s="33"/>
      <c r="JD8" s="33"/>
      <c r="JE8" s="33"/>
      <c r="JF8" s="33"/>
      <c r="JG8" s="33"/>
      <c r="JH8" s="33"/>
      <c r="JI8" s="33"/>
      <c r="JJ8" s="33"/>
      <c r="JK8" s="33"/>
      <c r="JL8" s="33"/>
      <c r="JM8" s="33"/>
      <c r="JN8" s="33"/>
      <c r="JO8" s="33"/>
      <c r="JP8" s="33"/>
      <c r="JQ8" s="33"/>
      <c r="JR8" s="33"/>
      <c r="JS8" s="33"/>
      <c r="JT8" s="33"/>
      <c r="JU8" s="33"/>
      <c r="JV8" s="33"/>
      <c r="JW8" s="33"/>
      <c r="JX8" s="33"/>
      <c r="JY8" s="33"/>
      <c r="JZ8" s="33"/>
      <c r="KA8" s="33"/>
      <c r="KB8" s="33"/>
      <c r="KC8" s="33"/>
      <c r="KD8" s="33"/>
      <c r="KE8" s="33"/>
      <c r="KF8" s="33"/>
      <c r="KG8" s="33"/>
      <c r="KH8" s="33"/>
      <c r="KI8" s="33"/>
      <c r="KJ8" s="33"/>
      <c r="KK8" s="33"/>
      <c r="KL8" s="33"/>
      <c r="KM8" s="33"/>
      <c r="KN8" s="33"/>
      <c r="KO8" s="33"/>
      <c r="KP8" s="33"/>
      <c r="KQ8" s="33"/>
      <c r="KR8" s="33"/>
      <c r="KS8" s="33"/>
      <c r="KT8" s="33"/>
      <c r="KU8" s="33"/>
      <c r="KV8" s="33"/>
      <c r="KW8" s="33"/>
      <c r="KX8" s="33"/>
      <c r="KY8" s="33"/>
      <c r="KZ8" s="33"/>
      <c r="LA8" s="33"/>
      <c r="LB8" s="33"/>
      <c r="LC8" s="33"/>
      <c r="LD8" s="33"/>
      <c r="LE8" s="33"/>
      <c r="LF8" s="33"/>
      <c r="LG8" s="33"/>
      <c r="LH8" s="33"/>
      <c r="LI8" s="33"/>
      <c r="LJ8" s="33"/>
      <c r="LK8" s="33"/>
      <c r="LL8" s="33"/>
      <c r="LM8" s="33"/>
      <c r="LN8" s="33"/>
      <c r="LO8" s="33"/>
      <c r="LP8" s="33"/>
      <c r="LQ8" s="33"/>
      <c r="LR8" s="33"/>
      <c r="LS8" s="33"/>
      <c r="LT8" s="33"/>
      <c r="LU8" s="33"/>
      <c r="LV8" s="33"/>
      <c r="LW8" s="33"/>
      <c r="LX8" s="33"/>
      <c r="LY8" s="33"/>
      <c r="LZ8" s="33"/>
      <c r="MA8" s="33"/>
      <c r="MB8" s="33"/>
      <c r="MC8" s="33"/>
      <c r="MD8" s="33"/>
      <c r="ME8" s="33"/>
      <c r="MF8" s="33"/>
      <c r="MG8" s="33"/>
      <c r="MH8" s="33"/>
      <c r="MI8" s="33"/>
      <c r="MJ8" s="33"/>
      <c r="MK8" s="33"/>
      <c r="ML8" s="33"/>
      <c r="MM8" s="33"/>
      <c r="MN8" s="33"/>
      <c r="MO8" s="33"/>
      <c r="MP8" s="33"/>
      <c r="MQ8" s="33"/>
      <c r="MR8" s="33"/>
      <c r="MS8" s="33"/>
      <c r="MT8" s="33"/>
      <c r="MU8" s="33"/>
      <c r="MV8" s="33"/>
      <c r="MW8" s="33"/>
      <c r="MX8" s="33"/>
      <c r="MY8" s="33"/>
      <c r="MZ8" s="33"/>
      <c r="NA8" s="33"/>
      <c r="NB8" s="33"/>
      <c r="NC8" s="33"/>
      <c r="ND8" s="33"/>
      <c r="NE8" s="33"/>
      <c r="NF8" s="33"/>
      <c r="NG8" s="33"/>
      <c r="NH8" s="33"/>
      <c r="NI8" s="33"/>
      <c r="NJ8" s="33"/>
      <c r="NK8" s="33"/>
      <c r="NL8" s="33"/>
      <c r="NM8" s="33"/>
      <c r="NN8" s="33"/>
      <c r="NO8" s="33"/>
      <c r="NP8" s="33"/>
      <c r="NQ8" s="33"/>
      <c r="NR8" s="33"/>
    </row>
    <row r="9" spans="1:382" s="41" customFormat="1">
      <c r="A9" s="562">
        <v>1</v>
      </c>
      <c r="B9" s="636" t="s">
        <v>261</v>
      </c>
      <c r="C9" s="742">
        <f t="shared" si="0"/>
        <v>0</v>
      </c>
      <c r="D9" s="743">
        <f t="shared" si="1"/>
        <v>0</v>
      </c>
      <c r="E9" s="743">
        <f t="shared" si="2"/>
        <v>0</v>
      </c>
      <c r="F9" s="744">
        <f t="shared" si="3"/>
        <v>0</v>
      </c>
      <c r="G9" s="629">
        <f t="shared" ref="G9:I9" si="18">+G10+G91</f>
        <v>0</v>
      </c>
      <c r="H9" s="629">
        <f t="shared" si="18"/>
        <v>0</v>
      </c>
      <c r="I9" s="629">
        <f t="shared" si="18"/>
        <v>0</v>
      </c>
      <c r="J9" s="629">
        <f t="shared" si="5"/>
        <v>0</v>
      </c>
      <c r="K9" s="629">
        <f t="shared" ref="K9:M9" si="19">+K10+K91</f>
        <v>0</v>
      </c>
      <c r="L9" s="629">
        <f t="shared" si="19"/>
        <v>0</v>
      </c>
      <c r="M9" s="629">
        <f t="shared" si="19"/>
        <v>0</v>
      </c>
      <c r="N9" s="629">
        <f t="shared" si="7"/>
        <v>0</v>
      </c>
      <c r="O9" s="629">
        <f t="shared" ref="O9:Q9" si="20">+O10+O91</f>
        <v>0</v>
      </c>
      <c r="P9" s="629">
        <f t="shared" si="20"/>
        <v>0</v>
      </c>
      <c r="Q9" s="629">
        <f t="shared" si="20"/>
        <v>0</v>
      </c>
      <c r="R9" s="629">
        <f t="shared" si="9"/>
        <v>0</v>
      </c>
      <c r="S9" s="629">
        <f t="shared" ref="S9:U9" si="21">+S10+S91</f>
        <v>0</v>
      </c>
      <c r="T9" s="629">
        <f t="shared" si="21"/>
        <v>0</v>
      </c>
      <c r="U9" s="629">
        <f t="shared" si="21"/>
        <v>0</v>
      </c>
      <c r="V9" s="629">
        <f t="shared" si="11"/>
        <v>0</v>
      </c>
      <c r="W9" s="629">
        <f t="shared" ref="W9:Y9" si="22">+W10+W91</f>
        <v>0</v>
      </c>
      <c r="X9" s="629">
        <f t="shared" si="22"/>
        <v>0</v>
      </c>
      <c r="Y9" s="629">
        <f t="shared" si="22"/>
        <v>0</v>
      </c>
      <c r="Z9" s="629">
        <f t="shared" si="13"/>
        <v>0</v>
      </c>
      <c r="AA9" s="629">
        <f t="shared" ref="AA9:AC9" si="23">+AA10+AA91</f>
        <v>0</v>
      </c>
      <c r="AB9" s="629">
        <f t="shared" si="23"/>
        <v>0</v>
      </c>
      <c r="AC9" s="629">
        <f t="shared" si="23"/>
        <v>0</v>
      </c>
      <c r="AD9" s="629">
        <f t="shared" si="15"/>
        <v>0</v>
      </c>
      <c r="AE9" s="629">
        <f t="shared" ref="AE9:AG9" si="24">+AE10+AE91</f>
        <v>0</v>
      </c>
      <c r="AF9" s="629">
        <f t="shared" si="24"/>
        <v>0</v>
      </c>
      <c r="AG9" s="629">
        <f t="shared" si="24"/>
        <v>0</v>
      </c>
      <c r="AH9" s="629">
        <f t="shared" si="17"/>
        <v>0</v>
      </c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55"/>
      <c r="IA9" s="55"/>
      <c r="IB9" s="55"/>
      <c r="IC9" s="55"/>
      <c r="ID9" s="55"/>
      <c r="IE9" s="55"/>
      <c r="IF9" s="55"/>
      <c r="IG9" s="55"/>
      <c r="IH9" s="55"/>
      <c r="II9" s="55"/>
      <c r="IJ9" s="55"/>
      <c r="IK9" s="55"/>
      <c r="IL9" s="55"/>
      <c r="IM9" s="55"/>
      <c r="IN9" s="55"/>
      <c r="IO9" s="55"/>
      <c r="IP9" s="55"/>
      <c r="IQ9" s="55"/>
      <c r="IR9" s="55"/>
      <c r="IS9" s="55"/>
      <c r="IT9" s="55"/>
      <c r="IU9" s="55"/>
      <c r="IV9" s="55"/>
      <c r="IW9" s="55"/>
      <c r="IX9" s="55"/>
      <c r="IY9" s="55"/>
      <c r="IZ9" s="55"/>
      <c r="JA9" s="55"/>
      <c r="JB9" s="55"/>
      <c r="JC9" s="55"/>
      <c r="JD9" s="55"/>
      <c r="JE9" s="55"/>
      <c r="JF9" s="55"/>
      <c r="JG9" s="55"/>
      <c r="JH9" s="55"/>
      <c r="JI9" s="55"/>
      <c r="JJ9" s="55"/>
      <c r="JK9" s="55"/>
      <c r="JL9" s="55"/>
      <c r="JM9" s="55"/>
      <c r="JN9" s="55"/>
      <c r="JO9" s="55"/>
      <c r="JP9" s="55"/>
      <c r="JQ9" s="55"/>
      <c r="JR9" s="55"/>
      <c r="JS9" s="55"/>
      <c r="JT9" s="55"/>
      <c r="JU9" s="55"/>
      <c r="JV9" s="55"/>
      <c r="JW9" s="55"/>
      <c r="JX9" s="55"/>
      <c r="JY9" s="55"/>
      <c r="JZ9" s="55"/>
      <c r="KA9" s="55"/>
      <c r="KB9" s="55"/>
      <c r="KC9" s="55"/>
      <c r="KD9" s="55"/>
      <c r="KE9" s="55"/>
      <c r="KF9" s="55"/>
      <c r="KG9" s="55"/>
      <c r="KH9" s="55"/>
      <c r="KI9" s="55"/>
      <c r="KJ9" s="55"/>
      <c r="KK9" s="55"/>
      <c r="KL9" s="55"/>
      <c r="KM9" s="55"/>
      <c r="KN9" s="55"/>
      <c r="KO9" s="55"/>
      <c r="KP9" s="55"/>
      <c r="KQ9" s="55"/>
      <c r="KR9" s="55"/>
      <c r="KS9" s="55"/>
      <c r="KT9" s="55"/>
      <c r="KU9" s="55"/>
      <c r="KV9" s="55"/>
      <c r="KW9" s="55"/>
      <c r="KX9" s="55"/>
      <c r="KY9" s="55"/>
      <c r="KZ9" s="55"/>
      <c r="LA9" s="55"/>
      <c r="LB9" s="55"/>
      <c r="LC9" s="55"/>
      <c r="LD9" s="55"/>
      <c r="LE9" s="55"/>
      <c r="LF9" s="55"/>
      <c r="LG9" s="55"/>
      <c r="LH9" s="55"/>
      <c r="LI9" s="55"/>
      <c r="LJ9" s="55"/>
      <c r="LK9" s="55"/>
      <c r="LL9" s="55"/>
      <c r="LM9" s="55"/>
      <c r="LN9" s="55"/>
      <c r="LO9" s="55"/>
      <c r="LP9" s="55"/>
      <c r="LQ9" s="55"/>
      <c r="LR9" s="55"/>
      <c r="LS9" s="55"/>
      <c r="LT9" s="55"/>
      <c r="LU9" s="55"/>
      <c r="LV9" s="55"/>
      <c r="LW9" s="55"/>
      <c r="LX9" s="55"/>
      <c r="LY9" s="55"/>
      <c r="LZ9" s="55"/>
      <c r="MA9" s="55"/>
      <c r="MB9" s="55"/>
      <c r="MC9" s="55"/>
      <c r="MD9" s="55"/>
      <c r="ME9" s="55"/>
      <c r="MF9" s="55"/>
      <c r="MG9" s="55"/>
      <c r="MH9" s="55"/>
      <c r="MI9" s="55"/>
      <c r="MJ9" s="55"/>
      <c r="MK9" s="55"/>
      <c r="ML9" s="55"/>
      <c r="MM9" s="55"/>
      <c r="MN9" s="55"/>
      <c r="MO9" s="55"/>
      <c r="MP9" s="55"/>
      <c r="MQ9" s="55"/>
      <c r="MR9" s="55"/>
      <c r="MS9" s="55"/>
      <c r="MT9" s="55"/>
      <c r="MU9" s="55"/>
      <c r="MV9" s="55"/>
      <c r="MW9" s="55"/>
      <c r="MX9" s="55"/>
      <c r="MY9" s="55"/>
      <c r="MZ9" s="55"/>
      <c r="NA9" s="55"/>
      <c r="NB9" s="55"/>
      <c r="NC9" s="55"/>
      <c r="ND9" s="55"/>
      <c r="NE9" s="55"/>
      <c r="NF9" s="55"/>
      <c r="NG9" s="55"/>
      <c r="NH9" s="55"/>
      <c r="NI9" s="55"/>
      <c r="NJ9" s="55"/>
      <c r="NK9" s="55"/>
      <c r="NL9" s="55"/>
      <c r="NM9" s="55"/>
      <c r="NN9" s="55"/>
      <c r="NO9" s="55"/>
      <c r="NP9" s="55"/>
      <c r="NQ9" s="55"/>
      <c r="NR9" s="55"/>
    </row>
    <row r="10" spans="1:382" s="43" customFormat="1">
      <c r="A10" s="42"/>
      <c r="B10" s="637" t="s">
        <v>262</v>
      </c>
      <c r="C10" s="742">
        <f t="shared" si="0"/>
        <v>0</v>
      </c>
      <c r="D10" s="743">
        <f t="shared" si="1"/>
        <v>0</v>
      </c>
      <c r="E10" s="743">
        <f t="shared" si="2"/>
        <v>0</v>
      </c>
      <c r="F10" s="744">
        <f t="shared" si="3"/>
        <v>0</v>
      </c>
      <c r="G10" s="606">
        <f t="shared" ref="G10:I10" si="25">+G11+G23+G26+G29+G43+G46+G49+G52+G55+G58+G61+G64+G67+G70+G73+G76+G79+G82+G85+G88+G32+G35+G39+G92+G95</f>
        <v>0</v>
      </c>
      <c r="H10" s="606">
        <f t="shared" si="25"/>
        <v>0</v>
      </c>
      <c r="I10" s="606">
        <f t="shared" si="25"/>
        <v>0</v>
      </c>
      <c r="J10" s="606">
        <f t="shared" si="5"/>
        <v>0</v>
      </c>
      <c r="K10" s="606">
        <f t="shared" ref="K10:M10" si="26">+K11+K23+K26+K29+K43+K46+K49+K52+K55+K58+K61+K64+K67+K70+K73+K76+K79+K82+K85+K88+K32+K35+K39+K92+K95</f>
        <v>0</v>
      </c>
      <c r="L10" s="606">
        <f t="shared" si="26"/>
        <v>0</v>
      </c>
      <c r="M10" s="606">
        <f t="shared" si="26"/>
        <v>0</v>
      </c>
      <c r="N10" s="606">
        <f t="shared" si="7"/>
        <v>0</v>
      </c>
      <c r="O10" s="606">
        <f t="shared" ref="O10:Q10" si="27">+O11+O23+O26+O29+O43+O46+O49+O52+O55+O58+O61+O64+O67+O70+O73+O76+O79+O82+O85+O88+O32+O35+O39+O92+O95</f>
        <v>0</v>
      </c>
      <c r="P10" s="606">
        <f t="shared" si="27"/>
        <v>0</v>
      </c>
      <c r="Q10" s="606">
        <f t="shared" si="27"/>
        <v>0</v>
      </c>
      <c r="R10" s="606">
        <f t="shared" si="9"/>
        <v>0</v>
      </c>
      <c r="S10" s="606">
        <f t="shared" ref="S10:U10" si="28">+S11+S23+S26+S29+S43+S46+S49+S52+S55+S58+S61+S64+S67+S70+S73+S76+S79+S82+S85+S88+S32+S35+S39+S92+S95</f>
        <v>0</v>
      </c>
      <c r="T10" s="606">
        <f t="shared" si="28"/>
        <v>0</v>
      </c>
      <c r="U10" s="606">
        <f t="shared" si="28"/>
        <v>0</v>
      </c>
      <c r="V10" s="606">
        <f t="shared" si="11"/>
        <v>0</v>
      </c>
      <c r="W10" s="606">
        <f t="shared" ref="W10:Y10" si="29">+W11+W23+W26+W29+W43+W46+W49+W52+W55+W58+W61+W64+W67+W70+W73+W76+W79+W82+W85+W88+W32+W35+W39+W92+W95</f>
        <v>0</v>
      </c>
      <c r="X10" s="606">
        <f t="shared" si="29"/>
        <v>0</v>
      </c>
      <c r="Y10" s="606">
        <f t="shared" si="29"/>
        <v>0</v>
      </c>
      <c r="Z10" s="606">
        <f t="shared" si="13"/>
        <v>0</v>
      </c>
      <c r="AA10" s="606">
        <f t="shared" ref="AA10:AC10" si="30">+AA11+AA23+AA26+AA29+AA43+AA46+AA49+AA52+AA55+AA58+AA61+AA64+AA67+AA70+AA73+AA76+AA79+AA82+AA85+AA88+AA32+AA35+AA39+AA92+AA95</f>
        <v>0</v>
      </c>
      <c r="AB10" s="606">
        <f t="shared" si="30"/>
        <v>0</v>
      </c>
      <c r="AC10" s="606">
        <f t="shared" si="30"/>
        <v>0</v>
      </c>
      <c r="AD10" s="606">
        <f t="shared" si="15"/>
        <v>0</v>
      </c>
      <c r="AE10" s="606">
        <f t="shared" ref="AE10:AG10" si="31">+AE11+AE23+AE26+AE29+AE43+AE46+AE49+AE52+AE55+AE58+AE61+AE64+AE67+AE70+AE73+AE76+AE79+AE82+AE85+AE88+AE32+AE35+AE39+AE92+AE95</f>
        <v>0</v>
      </c>
      <c r="AF10" s="606">
        <f t="shared" si="31"/>
        <v>0</v>
      </c>
      <c r="AG10" s="606">
        <f t="shared" si="31"/>
        <v>0</v>
      </c>
      <c r="AH10" s="606">
        <f t="shared" si="17"/>
        <v>0</v>
      </c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  <c r="IX10" s="55"/>
      <c r="IY10" s="55"/>
      <c r="IZ10" s="55"/>
      <c r="JA10" s="55"/>
      <c r="JB10" s="55"/>
      <c r="JC10" s="55"/>
      <c r="JD10" s="55"/>
      <c r="JE10" s="55"/>
      <c r="JF10" s="55"/>
      <c r="JG10" s="55"/>
      <c r="JH10" s="55"/>
      <c r="JI10" s="55"/>
      <c r="JJ10" s="55"/>
      <c r="JK10" s="55"/>
      <c r="JL10" s="55"/>
      <c r="JM10" s="55"/>
      <c r="JN10" s="55"/>
      <c r="JO10" s="55"/>
      <c r="JP10" s="55"/>
      <c r="JQ10" s="55"/>
      <c r="JR10" s="55"/>
      <c r="JS10" s="55"/>
      <c r="JT10" s="55"/>
      <c r="JU10" s="55"/>
      <c r="JV10" s="55"/>
      <c r="JW10" s="55"/>
      <c r="JX10" s="55"/>
      <c r="JY10" s="55"/>
      <c r="JZ10" s="55"/>
      <c r="KA10" s="55"/>
      <c r="KB10" s="55"/>
      <c r="KC10" s="55"/>
      <c r="KD10" s="55"/>
      <c r="KE10" s="55"/>
      <c r="KF10" s="55"/>
      <c r="KG10" s="55"/>
      <c r="KH10" s="55"/>
      <c r="KI10" s="55"/>
      <c r="KJ10" s="55"/>
      <c r="KK10" s="55"/>
      <c r="KL10" s="55"/>
      <c r="KM10" s="55"/>
      <c r="KN10" s="55"/>
      <c r="KO10" s="55"/>
      <c r="KP10" s="55"/>
      <c r="KQ10" s="55"/>
      <c r="KR10" s="55"/>
      <c r="KS10" s="55"/>
      <c r="KT10" s="55"/>
      <c r="KU10" s="55"/>
      <c r="KV10" s="55"/>
      <c r="KW10" s="55"/>
      <c r="KX10" s="55"/>
      <c r="KY10" s="55"/>
      <c r="KZ10" s="55"/>
      <c r="LA10" s="55"/>
      <c r="LB10" s="55"/>
      <c r="LC10" s="55"/>
      <c r="LD10" s="55"/>
      <c r="LE10" s="55"/>
      <c r="LF10" s="55"/>
      <c r="LG10" s="55"/>
      <c r="LH10" s="55"/>
      <c r="LI10" s="55"/>
      <c r="LJ10" s="55"/>
      <c r="LK10" s="55"/>
      <c r="LL10" s="55"/>
      <c r="LM10" s="55"/>
      <c r="LN10" s="55"/>
      <c r="LO10" s="55"/>
      <c r="LP10" s="55"/>
      <c r="LQ10" s="55"/>
      <c r="LR10" s="55"/>
      <c r="LS10" s="55"/>
      <c r="LT10" s="55"/>
      <c r="LU10" s="55"/>
      <c r="LV10" s="55"/>
      <c r="LW10" s="55"/>
      <c r="LX10" s="55"/>
      <c r="LY10" s="55"/>
      <c r="LZ10" s="55"/>
      <c r="MA10" s="55"/>
      <c r="MB10" s="55"/>
      <c r="MC10" s="55"/>
      <c r="MD10" s="55"/>
      <c r="ME10" s="55"/>
      <c r="MF10" s="55"/>
      <c r="MG10" s="55"/>
      <c r="MH10" s="55"/>
      <c r="MI10" s="55"/>
      <c r="MJ10" s="55"/>
      <c r="MK10" s="55"/>
      <c r="ML10" s="55"/>
      <c r="MM10" s="55"/>
      <c r="MN10" s="55"/>
      <c r="MO10" s="55"/>
      <c r="MP10" s="55"/>
      <c r="MQ10" s="55"/>
      <c r="MR10" s="55"/>
      <c r="MS10" s="55"/>
      <c r="MT10" s="55"/>
      <c r="MU10" s="55"/>
      <c r="MV10" s="55"/>
      <c r="MW10" s="55"/>
      <c r="MX10" s="55"/>
      <c r="MY10" s="55"/>
      <c r="MZ10" s="55"/>
      <c r="NA10" s="55"/>
      <c r="NB10" s="55"/>
      <c r="NC10" s="55"/>
      <c r="ND10" s="55"/>
      <c r="NE10" s="55"/>
      <c r="NF10" s="55"/>
      <c r="NG10" s="55"/>
      <c r="NH10" s="55"/>
      <c r="NI10" s="55"/>
      <c r="NJ10" s="55"/>
      <c r="NK10" s="55"/>
      <c r="NL10" s="55"/>
      <c r="NM10" s="55"/>
      <c r="NN10" s="55"/>
      <c r="NO10" s="55"/>
      <c r="NP10" s="55"/>
      <c r="NQ10" s="55"/>
      <c r="NR10" s="55"/>
    </row>
    <row r="11" spans="1:382" s="560" customFormat="1">
      <c r="A11" s="44">
        <v>1.1000000000000001</v>
      </c>
      <c r="B11" s="638" t="s">
        <v>263</v>
      </c>
      <c r="C11" s="742">
        <f t="shared" si="0"/>
        <v>0</v>
      </c>
      <c r="D11" s="743">
        <f t="shared" si="1"/>
        <v>0</v>
      </c>
      <c r="E11" s="743">
        <f t="shared" si="2"/>
        <v>0</v>
      </c>
      <c r="F11" s="744">
        <f t="shared" si="3"/>
        <v>0</v>
      </c>
      <c r="G11" s="607">
        <f t="shared" ref="G11:I11" si="32">+G12+G15+G19</f>
        <v>0</v>
      </c>
      <c r="H11" s="607">
        <f t="shared" si="32"/>
        <v>0</v>
      </c>
      <c r="I11" s="607">
        <f t="shared" si="32"/>
        <v>0</v>
      </c>
      <c r="J11" s="607">
        <f t="shared" si="5"/>
        <v>0</v>
      </c>
      <c r="K11" s="607">
        <f t="shared" ref="K11:M11" si="33">+K12+K15+K19</f>
        <v>0</v>
      </c>
      <c r="L11" s="607">
        <f t="shared" si="33"/>
        <v>0</v>
      </c>
      <c r="M11" s="607">
        <f t="shared" si="33"/>
        <v>0</v>
      </c>
      <c r="N11" s="607">
        <f t="shared" si="7"/>
        <v>0</v>
      </c>
      <c r="O11" s="607">
        <f t="shared" ref="O11:Q11" si="34">+O12+O15+O19</f>
        <v>0</v>
      </c>
      <c r="P11" s="607">
        <f t="shared" si="34"/>
        <v>0</v>
      </c>
      <c r="Q11" s="607">
        <f t="shared" si="34"/>
        <v>0</v>
      </c>
      <c r="R11" s="607">
        <f t="shared" si="9"/>
        <v>0</v>
      </c>
      <c r="S11" s="607">
        <f t="shared" ref="S11:U11" si="35">+S12+S15+S19</f>
        <v>0</v>
      </c>
      <c r="T11" s="607">
        <f t="shared" si="35"/>
        <v>0</v>
      </c>
      <c r="U11" s="607">
        <f t="shared" si="35"/>
        <v>0</v>
      </c>
      <c r="V11" s="607">
        <f t="shared" si="11"/>
        <v>0</v>
      </c>
      <c r="W11" s="607">
        <f t="shared" ref="W11:Y11" si="36">+W12+W15+W19</f>
        <v>0</v>
      </c>
      <c r="X11" s="607">
        <f t="shared" si="36"/>
        <v>0</v>
      </c>
      <c r="Y11" s="607">
        <f t="shared" si="36"/>
        <v>0</v>
      </c>
      <c r="Z11" s="607">
        <f t="shared" si="13"/>
        <v>0</v>
      </c>
      <c r="AA11" s="607">
        <f t="shared" ref="AA11:AC11" si="37">+AA12+AA15+AA19</f>
        <v>0</v>
      </c>
      <c r="AB11" s="607">
        <f t="shared" si="37"/>
        <v>0</v>
      </c>
      <c r="AC11" s="607">
        <f t="shared" si="37"/>
        <v>0</v>
      </c>
      <c r="AD11" s="607">
        <f t="shared" si="15"/>
        <v>0</v>
      </c>
      <c r="AE11" s="607">
        <f t="shared" ref="AE11:AG11" si="38">+AE12+AE15+AE19</f>
        <v>0</v>
      </c>
      <c r="AF11" s="607">
        <f t="shared" si="38"/>
        <v>0</v>
      </c>
      <c r="AG11" s="607">
        <f t="shared" si="38"/>
        <v>0</v>
      </c>
      <c r="AH11" s="607">
        <f t="shared" si="17"/>
        <v>0</v>
      </c>
    </row>
    <row r="12" spans="1:382" s="560" customFormat="1">
      <c r="A12" s="45"/>
      <c r="B12" s="639" t="s">
        <v>264</v>
      </c>
      <c r="C12" s="742">
        <f t="shared" si="0"/>
        <v>0</v>
      </c>
      <c r="D12" s="743">
        <f t="shared" si="1"/>
        <v>0</v>
      </c>
      <c r="E12" s="743">
        <f t="shared" si="2"/>
        <v>0</v>
      </c>
      <c r="F12" s="744">
        <f t="shared" si="3"/>
        <v>0</v>
      </c>
      <c r="G12" s="974"/>
      <c r="H12" s="749"/>
      <c r="I12" s="749"/>
      <c r="J12" s="749">
        <f t="shared" si="5"/>
        <v>0</v>
      </c>
      <c r="K12" s="974"/>
      <c r="L12" s="749"/>
      <c r="M12" s="749"/>
      <c r="N12" s="749">
        <f t="shared" si="7"/>
        <v>0</v>
      </c>
      <c r="O12" s="974"/>
      <c r="P12" s="749"/>
      <c r="Q12" s="749"/>
      <c r="R12" s="749">
        <f t="shared" si="9"/>
        <v>0</v>
      </c>
      <c r="S12" s="974"/>
      <c r="T12" s="749"/>
      <c r="U12" s="749"/>
      <c r="V12" s="749">
        <f t="shared" si="11"/>
        <v>0</v>
      </c>
      <c r="W12" s="974"/>
      <c r="X12" s="749"/>
      <c r="Y12" s="749"/>
      <c r="Z12" s="749">
        <f t="shared" si="13"/>
        <v>0</v>
      </c>
      <c r="AA12" s="974"/>
      <c r="AB12" s="749"/>
      <c r="AC12" s="749"/>
      <c r="AD12" s="749">
        <f t="shared" si="15"/>
        <v>0</v>
      </c>
      <c r="AE12" s="974"/>
      <c r="AF12" s="749"/>
      <c r="AG12" s="749"/>
      <c r="AH12" s="749">
        <f t="shared" si="17"/>
        <v>0</v>
      </c>
    </row>
    <row r="13" spans="1:382" s="560" customFormat="1">
      <c r="A13" s="46"/>
      <c r="B13" s="640" t="s">
        <v>219</v>
      </c>
      <c r="C13" s="742">
        <f t="shared" si="0"/>
        <v>0</v>
      </c>
      <c r="D13" s="743">
        <f t="shared" si="1"/>
        <v>0</v>
      </c>
      <c r="E13" s="743">
        <f t="shared" si="2"/>
        <v>0</v>
      </c>
      <c r="F13" s="744">
        <f t="shared" si="3"/>
        <v>0</v>
      </c>
      <c r="G13" s="609">
        <f t="shared" ref="G13:I13" si="39">+G12*-0.34</f>
        <v>0</v>
      </c>
      <c r="H13" s="609">
        <f t="shared" si="39"/>
        <v>0</v>
      </c>
      <c r="I13" s="609">
        <f t="shared" si="39"/>
        <v>0</v>
      </c>
      <c r="J13" s="609">
        <f t="shared" si="5"/>
        <v>0</v>
      </c>
      <c r="K13" s="609">
        <f t="shared" ref="K13:M13" si="40">+K12*-0.34</f>
        <v>0</v>
      </c>
      <c r="L13" s="609">
        <f t="shared" si="40"/>
        <v>0</v>
      </c>
      <c r="M13" s="609">
        <f t="shared" si="40"/>
        <v>0</v>
      </c>
      <c r="N13" s="609">
        <f t="shared" si="7"/>
        <v>0</v>
      </c>
      <c r="O13" s="609">
        <f t="shared" ref="O13:Q13" si="41">+O12*-0.34</f>
        <v>0</v>
      </c>
      <c r="P13" s="609">
        <f t="shared" si="41"/>
        <v>0</v>
      </c>
      <c r="Q13" s="609">
        <f t="shared" si="41"/>
        <v>0</v>
      </c>
      <c r="R13" s="609">
        <f t="shared" si="9"/>
        <v>0</v>
      </c>
      <c r="S13" s="609">
        <f t="shared" ref="S13:U13" si="42">+S12*-0.34</f>
        <v>0</v>
      </c>
      <c r="T13" s="609">
        <f t="shared" si="42"/>
        <v>0</v>
      </c>
      <c r="U13" s="609">
        <f t="shared" si="42"/>
        <v>0</v>
      </c>
      <c r="V13" s="609">
        <f t="shared" si="11"/>
        <v>0</v>
      </c>
      <c r="W13" s="609">
        <f t="shared" ref="W13:Y13" si="43">+W12*-0.34</f>
        <v>0</v>
      </c>
      <c r="X13" s="609">
        <f t="shared" si="43"/>
        <v>0</v>
      </c>
      <c r="Y13" s="609">
        <f t="shared" si="43"/>
        <v>0</v>
      </c>
      <c r="Z13" s="609">
        <f t="shared" si="13"/>
        <v>0</v>
      </c>
      <c r="AA13" s="609">
        <f t="shared" ref="AA13:AC13" si="44">+AA12*-0.34</f>
        <v>0</v>
      </c>
      <c r="AB13" s="609">
        <f t="shared" si="44"/>
        <v>0</v>
      </c>
      <c r="AC13" s="609">
        <f t="shared" si="44"/>
        <v>0</v>
      </c>
      <c r="AD13" s="609">
        <f t="shared" si="15"/>
        <v>0</v>
      </c>
      <c r="AE13" s="609">
        <f t="shared" ref="AE13:AG13" si="45">+AE12*-0.34</f>
        <v>0</v>
      </c>
      <c r="AF13" s="609">
        <f t="shared" si="45"/>
        <v>0</v>
      </c>
      <c r="AG13" s="609">
        <f t="shared" si="45"/>
        <v>0</v>
      </c>
      <c r="AH13" s="609">
        <f t="shared" si="17"/>
        <v>0</v>
      </c>
    </row>
    <row r="14" spans="1:382" s="558" customFormat="1">
      <c r="A14" s="46"/>
      <c r="B14" s="640" t="s">
        <v>220</v>
      </c>
      <c r="C14" s="742">
        <f t="shared" si="0"/>
        <v>0</v>
      </c>
      <c r="D14" s="743">
        <f t="shared" si="1"/>
        <v>0</v>
      </c>
      <c r="E14" s="743">
        <f t="shared" si="2"/>
        <v>0</v>
      </c>
      <c r="F14" s="744">
        <f t="shared" si="3"/>
        <v>0</v>
      </c>
      <c r="G14" s="609">
        <f t="shared" ref="G14:I14" si="46">+G12+G13</f>
        <v>0</v>
      </c>
      <c r="H14" s="609">
        <f t="shared" si="46"/>
        <v>0</v>
      </c>
      <c r="I14" s="609">
        <f t="shared" si="46"/>
        <v>0</v>
      </c>
      <c r="J14" s="609">
        <f t="shared" si="5"/>
        <v>0</v>
      </c>
      <c r="K14" s="609">
        <f t="shared" ref="K14:M14" si="47">+K12+K13</f>
        <v>0</v>
      </c>
      <c r="L14" s="609">
        <f t="shared" si="47"/>
        <v>0</v>
      </c>
      <c r="M14" s="609">
        <f t="shared" si="47"/>
        <v>0</v>
      </c>
      <c r="N14" s="609">
        <f t="shared" si="7"/>
        <v>0</v>
      </c>
      <c r="O14" s="609">
        <f t="shared" ref="O14:Q14" si="48">+O12+O13</f>
        <v>0</v>
      </c>
      <c r="P14" s="609">
        <f t="shared" si="48"/>
        <v>0</v>
      </c>
      <c r="Q14" s="609">
        <f t="shared" si="48"/>
        <v>0</v>
      </c>
      <c r="R14" s="609">
        <f t="shared" si="9"/>
        <v>0</v>
      </c>
      <c r="S14" s="609">
        <f t="shared" ref="S14:U14" si="49">+S12+S13</f>
        <v>0</v>
      </c>
      <c r="T14" s="609">
        <f t="shared" si="49"/>
        <v>0</v>
      </c>
      <c r="U14" s="609">
        <f t="shared" si="49"/>
        <v>0</v>
      </c>
      <c r="V14" s="609">
        <f t="shared" si="11"/>
        <v>0</v>
      </c>
      <c r="W14" s="609">
        <f t="shared" ref="W14:Y14" si="50">+W12+W13</f>
        <v>0</v>
      </c>
      <c r="X14" s="609">
        <f t="shared" si="50"/>
        <v>0</v>
      </c>
      <c r="Y14" s="609">
        <f t="shared" si="50"/>
        <v>0</v>
      </c>
      <c r="Z14" s="609">
        <f t="shared" si="13"/>
        <v>0</v>
      </c>
      <c r="AA14" s="609">
        <f t="shared" ref="AA14:AC14" si="51">+AA12+AA13</f>
        <v>0</v>
      </c>
      <c r="AB14" s="609">
        <f t="shared" si="51"/>
        <v>0</v>
      </c>
      <c r="AC14" s="609">
        <f t="shared" si="51"/>
        <v>0</v>
      </c>
      <c r="AD14" s="609">
        <f t="shared" si="15"/>
        <v>0</v>
      </c>
      <c r="AE14" s="609">
        <f t="shared" ref="AE14:AG14" si="52">+AE12+AE13</f>
        <v>0</v>
      </c>
      <c r="AF14" s="609">
        <f t="shared" si="52"/>
        <v>0</v>
      </c>
      <c r="AG14" s="609">
        <f t="shared" si="52"/>
        <v>0</v>
      </c>
      <c r="AH14" s="609">
        <f t="shared" si="17"/>
        <v>0</v>
      </c>
    </row>
    <row r="15" spans="1:382" s="558" customFormat="1">
      <c r="A15" s="45"/>
      <c r="B15" s="639" t="s">
        <v>337</v>
      </c>
      <c r="C15" s="742">
        <f t="shared" si="0"/>
        <v>0</v>
      </c>
      <c r="D15" s="743">
        <f t="shared" si="1"/>
        <v>0</v>
      </c>
      <c r="E15" s="743">
        <f t="shared" si="2"/>
        <v>0</v>
      </c>
      <c r="F15" s="744">
        <f t="shared" si="3"/>
        <v>0</v>
      </c>
      <c r="G15" s="977"/>
      <c r="H15" s="750"/>
      <c r="I15" s="750"/>
      <c r="J15" s="749">
        <f t="shared" si="5"/>
        <v>0</v>
      </c>
      <c r="K15" s="977"/>
      <c r="L15" s="750"/>
      <c r="M15" s="750"/>
      <c r="N15" s="749">
        <f t="shared" si="7"/>
        <v>0</v>
      </c>
      <c r="O15" s="977"/>
      <c r="P15" s="750"/>
      <c r="Q15" s="750"/>
      <c r="R15" s="749">
        <f t="shared" si="9"/>
        <v>0</v>
      </c>
      <c r="S15" s="977"/>
      <c r="T15" s="750"/>
      <c r="U15" s="750"/>
      <c r="V15" s="749">
        <f t="shared" si="11"/>
        <v>0</v>
      </c>
      <c r="W15" s="977"/>
      <c r="X15" s="750"/>
      <c r="Y15" s="750"/>
      <c r="Z15" s="749">
        <f t="shared" si="13"/>
        <v>0</v>
      </c>
      <c r="AA15" s="977"/>
      <c r="AB15" s="750"/>
      <c r="AC15" s="750"/>
      <c r="AD15" s="749">
        <f t="shared" si="15"/>
        <v>0</v>
      </c>
      <c r="AE15" s="977"/>
      <c r="AF15" s="750"/>
      <c r="AG15" s="750"/>
      <c r="AH15" s="749">
        <f t="shared" si="17"/>
        <v>0</v>
      </c>
    </row>
    <row r="16" spans="1:382" s="558" customFormat="1">
      <c r="A16" s="599"/>
      <c r="B16" s="640" t="s">
        <v>326</v>
      </c>
      <c r="C16" s="742">
        <f t="shared" si="0"/>
        <v>0</v>
      </c>
      <c r="D16" s="743">
        <f t="shared" si="1"/>
        <v>0</v>
      </c>
      <c r="E16" s="743">
        <f t="shared" si="2"/>
        <v>0</v>
      </c>
      <c r="F16" s="744">
        <f t="shared" si="3"/>
        <v>0</v>
      </c>
      <c r="G16" s="610">
        <f t="shared" ref="G16:I16" si="53">(G15*-0.03)</f>
        <v>0</v>
      </c>
      <c r="H16" s="610">
        <f t="shared" si="53"/>
        <v>0</v>
      </c>
      <c r="I16" s="610">
        <f t="shared" si="53"/>
        <v>0</v>
      </c>
      <c r="J16" s="609">
        <f t="shared" si="5"/>
        <v>0</v>
      </c>
      <c r="K16" s="610">
        <f t="shared" ref="K16:M16" si="54">(K15*-0.03)</f>
        <v>0</v>
      </c>
      <c r="L16" s="610">
        <f t="shared" si="54"/>
        <v>0</v>
      </c>
      <c r="M16" s="610">
        <f t="shared" si="54"/>
        <v>0</v>
      </c>
      <c r="N16" s="609">
        <f t="shared" si="7"/>
        <v>0</v>
      </c>
      <c r="O16" s="610">
        <f t="shared" ref="O16:Q16" si="55">(O15*-0.03)</f>
        <v>0</v>
      </c>
      <c r="P16" s="610">
        <f t="shared" si="55"/>
        <v>0</v>
      </c>
      <c r="Q16" s="610">
        <f t="shared" si="55"/>
        <v>0</v>
      </c>
      <c r="R16" s="609">
        <f t="shared" si="9"/>
        <v>0</v>
      </c>
      <c r="S16" s="610">
        <f t="shared" ref="S16:U16" si="56">(S15*-0.03)</f>
        <v>0</v>
      </c>
      <c r="T16" s="610">
        <f t="shared" si="56"/>
        <v>0</v>
      </c>
      <c r="U16" s="610">
        <f t="shared" si="56"/>
        <v>0</v>
      </c>
      <c r="V16" s="609">
        <f t="shared" si="11"/>
        <v>0</v>
      </c>
      <c r="W16" s="610">
        <f t="shared" ref="W16:Y16" si="57">(W15*-0.03)</f>
        <v>0</v>
      </c>
      <c r="X16" s="610">
        <f t="shared" si="57"/>
        <v>0</v>
      </c>
      <c r="Y16" s="610">
        <f t="shared" si="57"/>
        <v>0</v>
      </c>
      <c r="Z16" s="609">
        <f t="shared" si="13"/>
        <v>0</v>
      </c>
      <c r="AA16" s="610">
        <f t="shared" ref="AA16:AC16" si="58">(AA15*-0.03)</f>
        <v>0</v>
      </c>
      <c r="AB16" s="610">
        <f t="shared" si="58"/>
        <v>0</v>
      </c>
      <c r="AC16" s="610">
        <f t="shared" si="58"/>
        <v>0</v>
      </c>
      <c r="AD16" s="609">
        <f t="shared" si="15"/>
        <v>0</v>
      </c>
      <c r="AE16" s="610">
        <f t="shared" ref="AE16:AG16" si="59">(AE15*-0.03)</f>
        <v>0</v>
      </c>
      <c r="AF16" s="610">
        <f t="shared" si="59"/>
        <v>0</v>
      </c>
      <c r="AG16" s="610">
        <f t="shared" si="59"/>
        <v>0</v>
      </c>
      <c r="AH16" s="609">
        <f t="shared" si="17"/>
        <v>0</v>
      </c>
    </row>
    <row r="17" spans="1:58" s="558" customFormat="1">
      <c r="A17" s="46"/>
      <c r="B17" s="640" t="s">
        <v>219</v>
      </c>
      <c r="C17" s="742">
        <f t="shared" si="0"/>
        <v>0</v>
      </c>
      <c r="D17" s="743">
        <f t="shared" si="1"/>
        <v>0</v>
      </c>
      <c r="E17" s="743">
        <f t="shared" si="2"/>
        <v>0</v>
      </c>
      <c r="F17" s="744">
        <f t="shared" si="3"/>
        <v>0</v>
      </c>
      <c r="G17" s="609">
        <f t="shared" ref="G17:I17" si="60">+(G15+G16)*-0.34</f>
        <v>0</v>
      </c>
      <c r="H17" s="609">
        <f t="shared" si="60"/>
        <v>0</v>
      </c>
      <c r="I17" s="609">
        <f t="shared" si="60"/>
        <v>0</v>
      </c>
      <c r="J17" s="609">
        <f t="shared" ref="J17:J18" si="61">SUM(G17:I17)</f>
        <v>0</v>
      </c>
      <c r="K17" s="609">
        <f t="shared" ref="K17:M17" si="62">+(K15+K16)*-0.34</f>
        <v>0</v>
      </c>
      <c r="L17" s="609">
        <f t="shared" si="62"/>
        <v>0</v>
      </c>
      <c r="M17" s="609">
        <f t="shared" si="62"/>
        <v>0</v>
      </c>
      <c r="N17" s="609">
        <f t="shared" ref="N17:N18" si="63">SUM(K17:M17)</f>
        <v>0</v>
      </c>
      <c r="O17" s="609">
        <f t="shared" ref="O17:Q17" si="64">+(O15+O16)*-0.34</f>
        <v>0</v>
      </c>
      <c r="P17" s="609">
        <f t="shared" si="64"/>
        <v>0</v>
      </c>
      <c r="Q17" s="609">
        <f t="shared" si="64"/>
        <v>0</v>
      </c>
      <c r="R17" s="609">
        <f t="shared" ref="R17:R18" si="65">SUM(O17:Q17)</f>
        <v>0</v>
      </c>
      <c r="S17" s="609">
        <f t="shared" ref="S17:U17" si="66">+(S15+S16)*-0.34</f>
        <v>0</v>
      </c>
      <c r="T17" s="609">
        <f t="shared" si="66"/>
        <v>0</v>
      </c>
      <c r="U17" s="609">
        <f t="shared" si="66"/>
        <v>0</v>
      </c>
      <c r="V17" s="609">
        <f t="shared" ref="V17:V18" si="67">SUM(S17:U17)</f>
        <v>0</v>
      </c>
      <c r="W17" s="609">
        <f t="shared" ref="W17:Y17" si="68">+(W15+W16)*-0.34</f>
        <v>0</v>
      </c>
      <c r="X17" s="609">
        <f t="shared" si="68"/>
        <v>0</v>
      </c>
      <c r="Y17" s="609">
        <f t="shared" si="68"/>
        <v>0</v>
      </c>
      <c r="Z17" s="609">
        <f t="shared" ref="Z17:Z18" si="69">SUM(W17:Y17)</f>
        <v>0</v>
      </c>
      <c r="AA17" s="609">
        <f t="shared" ref="AA17:AC17" si="70">+(AA15+AA16)*-0.34</f>
        <v>0</v>
      </c>
      <c r="AB17" s="609">
        <f t="shared" si="70"/>
        <v>0</v>
      </c>
      <c r="AC17" s="609">
        <f t="shared" si="70"/>
        <v>0</v>
      </c>
      <c r="AD17" s="609">
        <f t="shared" ref="AD17:AD18" si="71">SUM(AA17:AC17)</f>
        <v>0</v>
      </c>
      <c r="AE17" s="609">
        <f t="shared" ref="AE17:AG17" si="72">+(AE15+AE16)*-0.34</f>
        <v>0</v>
      </c>
      <c r="AF17" s="609">
        <f t="shared" si="72"/>
        <v>0</v>
      </c>
      <c r="AG17" s="609">
        <f t="shared" si="72"/>
        <v>0</v>
      </c>
      <c r="AH17" s="609">
        <f t="shared" ref="AH17:AH18" si="73">SUM(AE17:AG17)</f>
        <v>0</v>
      </c>
    </row>
    <row r="18" spans="1:58" s="558" customFormat="1">
      <c r="A18" s="46"/>
      <c r="B18" s="640" t="s">
        <v>324</v>
      </c>
      <c r="C18" s="742">
        <f t="shared" si="0"/>
        <v>0</v>
      </c>
      <c r="D18" s="743">
        <f t="shared" si="1"/>
        <v>0</v>
      </c>
      <c r="E18" s="743">
        <f t="shared" si="2"/>
        <v>0</v>
      </c>
      <c r="F18" s="744">
        <f t="shared" si="3"/>
        <v>0</v>
      </c>
      <c r="G18" s="609">
        <f t="shared" ref="G18:I18" si="74">+G15+G16+G17</f>
        <v>0</v>
      </c>
      <c r="H18" s="609">
        <f t="shared" si="74"/>
        <v>0</v>
      </c>
      <c r="I18" s="609">
        <f t="shared" si="74"/>
        <v>0</v>
      </c>
      <c r="J18" s="609">
        <f t="shared" si="61"/>
        <v>0</v>
      </c>
      <c r="K18" s="609">
        <f t="shared" ref="K18:M18" si="75">+K15+K16+K17</f>
        <v>0</v>
      </c>
      <c r="L18" s="609">
        <f t="shared" si="75"/>
        <v>0</v>
      </c>
      <c r="M18" s="609">
        <f t="shared" si="75"/>
        <v>0</v>
      </c>
      <c r="N18" s="609">
        <f t="shared" si="63"/>
        <v>0</v>
      </c>
      <c r="O18" s="609">
        <f t="shared" ref="O18:Q18" si="76">+O15+O16+O17</f>
        <v>0</v>
      </c>
      <c r="P18" s="609">
        <f t="shared" si="76"/>
        <v>0</v>
      </c>
      <c r="Q18" s="609">
        <f t="shared" si="76"/>
        <v>0</v>
      </c>
      <c r="R18" s="609">
        <f t="shared" si="65"/>
        <v>0</v>
      </c>
      <c r="S18" s="609">
        <f t="shared" ref="S18:U18" si="77">+S15+S16+S17</f>
        <v>0</v>
      </c>
      <c r="T18" s="609">
        <f t="shared" si="77"/>
        <v>0</v>
      </c>
      <c r="U18" s="609">
        <f t="shared" si="77"/>
        <v>0</v>
      </c>
      <c r="V18" s="609">
        <f t="shared" si="67"/>
        <v>0</v>
      </c>
      <c r="W18" s="609">
        <f t="shared" ref="W18:Y18" si="78">+W15+W16+W17</f>
        <v>0</v>
      </c>
      <c r="X18" s="609">
        <f t="shared" si="78"/>
        <v>0</v>
      </c>
      <c r="Y18" s="609">
        <f t="shared" si="78"/>
        <v>0</v>
      </c>
      <c r="Z18" s="609">
        <f t="shared" si="69"/>
        <v>0</v>
      </c>
      <c r="AA18" s="609">
        <f t="shared" ref="AA18:AC18" si="79">+AA15+AA16+AA17</f>
        <v>0</v>
      </c>
      <c r="AB18" s="609">
        <f t="shared" si="79"/>
        <v>0</v>
      </c>
      <c r="AC18" s="609">
        <f t="shared" si="79"/>
        <v>0</v>
      </c>
      <c r="AD18" s="609">
        <f t="shared" si="71"/>
        <v>0</v>
      </c>
      <c r="AE18" s="609">
        <f t="shared" ref="AE18:AG18" si="80">+AE15+AE16+AE17</f>
        <v>0</v>
      </c>
      <c r="AF18" s="609">
        <f t="shared" si="80"/>
        <v>0</v>
      </c>
      <c r="AG18" s="609">
        <f t="shared" si="80"/>
        <v>0</v>
      </c>
      <c r="AH18" s="609">
        <f t="shared" si="73"/>
        <v>0</v>
      </c>
    </row>
    <row r="19" spans="1:58" s="558" customFormat="1">
      <c r="A19" s="45"/>
      <c r="B19" s="639" t="s">
        <v>338</v>
      </c>
      <c r="C19" s="742">
        <f t="shared" si="0"/>
        <v>0</v>
      </c>
      <c r="D19" s="743">
        <f t="shared" si="1"/>
        <v>0</v>
      </c>
      <c r="E19" s="743">
        <f t="shared" si="2"/>
        <v>0</v>
      </c>
      <c r="F19" s="744">
        <f t="shared" si="3"/>
        <v>0</v>
      </c>
      <c r="G19" s="977"/>
      <c r="H19" s="750"/>
      <c r="I19" s="750"/>
      <c r="J19" s="749">
        <f>SUM(G19:I19)</f>
        <v>0</v>
      </c>
      <c r="K19" s="977"/>
      <c r="L19" s="750"/>
      <c r="M19" s="750"/>
      <c r="N19" s="749">
        <f>SUM(K19:M19)</f>
        <v>0</v>
      </c>
      <c r="O19" s="977"/>
      <c r="P19" s="750"/>
      <c r="Q19" s="750"/>
      <c r="R19" s="749">
        <f>SUM(O19:Q19)</f>
        <v>0</v>
      </c>
      <c r="S19" s="977"/>
      <c r="T19" s="750"/>
      <c r="U19" s="750"/>
      <c r="V19" s="749">
        <f>SUM(S19:U19)</f>
        <v>0</v>
      </c>
      <c r="W19" s="977"/>
      <c r="X19" s="750"/>
      <c r="Y19" s="750"/>
      <c r="Z19" s="749">
        <f>SUM(W19:Y19)</f>
        <v>0</v>
      </c>
      <c r="AA19" s="977"/>
      <c r="AB19" s="750"/>
      <c r="AC19" s="750"/>
      <c r="AD19" s="749">
        <f>SUM(AA19:AC19)</f>
        <v>0</v>
      </c>
      <c r="AE19" s="977"/>
      <c r="AF19" s="750"/>
      <c r="AG19" s="750"/>
      <c r="AH19" s="749">
        <f>SUM(AE19:AG19)</f>
        <v>0</v>
      </c>
    </row>
    <row r="20" spans="1:58" s="558" customFormat="1">
      <c r="A20" s="599"/>
      <c r="B20" s="640" t="s">
        <v>326</v>
      </c>
      <c r="C20" s="742">
        <f t="shared" si="0"/>
        <v>0</v>
      </c>
      <c r="D20" s="743">
        <f t="shared" si="1"/>
        <v>0</v>
      </c>
      <c r="E20" s="743">
        <f t="shared" si="2"/>
        <v>0</v>
      </c>
      <c r="F20" s="744">
        <f t="shared" si="3"/>
        <v>0</v>
      </c>
      <c r="G20" s="610">
        <f t="shared" ref="G20:I20" si="81">(G19*-0.03)</f>
        <v>0</v>
      </c>
      <c r="H20" s="610">
        <f t="shared" si="81"/>
        <v>0</v>
      </c>
      <c r="I20" s="610">
        <f t="shared" si="81"/>
        <v>0</v>
      </c>
      <c r="J20" s="609">
        <f>SUM(G20:I20)</f>
        <v>0</v>
      </c>
      <c r="K20" s="610">
        <f t="shared" ref="K20:M20" si="82">(K19*-0.03)</f>
        <v>0</v>
      </c>
      <c r="L20" s="610">
        <f t="shared" si="82"/>
        <v>0</v>
      </c>
      <c r="M20" s="610">
        <f t="shared" si="82"/>
        <v>0</v>
      </c>
      <c r="N20" s="609">
        <f>SUM(K20:M20)</f>
        <v>0</v>
      </c>
      <c r="O20" s="610">
        <f t="shared" ref="O20:Q20" si="83">(O19*-0.03)</f>
        <v>0</v>
      </c>
      <c r="P20" s="610">
        <f t="shared" si="83"/>
        <v>0</v>
      </c>
      <c r="Q20" s="610">
        <f t="shared" si="83"/>
        <v>0</v>
      </c>
      <c r="R20" s="609">
        <f>SUM(O20:Q20)</f>
        <v>0</v>
      </c>
      <c r="S20" s="610">
        <f t="shared" ref="S20:U20" si="84">(S19*-0.03)</f>
        <v>0</v>
      </c>
      <c r="T20" s="610">
        <f t="shared" si="84"/>
        <v>0</v>
      </c>
      <c r="U20" s="610">
        <f t="shared" si="84"/>
        <v>0</v>
      </c>
      <c r="V20" s="609">
        <f>SUM(S20:U20)</f>
        <v>0</v>
      </c>
      <c r="W20" s="610">
        <f t="shared" ref="W20:Y20" si="85">(W19*-0.03)</f>
        <v>0</v>
      </c>
      <c r="X20" s="610">
        <f t="shared" si="85"/>
        <v>0</v>
      </c>
      <c r="Y20" s="610">
        <f t="shared" si="85"/>
        <v>0</v>
      </c>
      <c r="Z20" s="609">
        <f>SUM(W20:Y20)</f>
        <v>0</v>
      </c>
      <c r="AA20" s="610">
        <f t="shared" ref="AA20:AC20" si="86">(AA19*-0.03)</f>
        <v>0</v>
      </c>
      <c r="AB20" s="610">
        <f t="shared" si="86"/>
        <v>0</v>
      </c>
      <c r="AC20" s="610">
        <f t="shared" si="86"/>
        <v>0</v>
      </c>
      <c r="AD20" s="609">
        <f>SUM(AA20:AC20)</f>
        <v>0</v>
      </c>
      <c r="AE20" s="610">
        <f t="shared" ref="AE20:AG20" si="87">(AE19*-0.03)</f>
        <v>0</v>
      </c>
      <c r="AF20" s="610">
        <f t="shared" si="87"/>
        <v>0</v>
      </c>
      <c r="AG20" s="610">
        <f t="shared" si="87"/>
        <v>0</v>
      </c>
      <c r="AH20" s="609">
        <f>SUM(AE20:AG20)</f>
        <v>0</v>
      </c>
    </row>
    <row r="21" spans="1:58" s="558" customFormat="1">
      <c r="A21" s="46"/>
      <c r="B21" s="640" t="s">
        <v>219</v>
      </c>
      <c r="C21" s="742">
        <f t="shared" si="0"/>
        <v>0</v>
      </c>
      <c r="D21" s="743">
        <f t="shared" si="1"/>
        <v>0</v>
      </c>
      <c r="E21" s="743">
        <f t="shared" si="2"/>
        <v>0</v>
      </c>
      <c r="F21" s="744">
        <f t="shared" si="3"/>
        <v>0</v>
      </c>
      <c r="G21" s="609">
        <f t="shared" ref="G21:I21" si="88">+(G19+G20)*-0.34</f>
        <v>0</v>
      </c>
      <c r="H21" s="609">
        <f t="shared" si="88"/>
        <v>0</v>
      </c>
      <c r="I21" s="609">
        <f t="shared" si="88"/>
        <v>0</v>
      </c>
      <c r="J21" s="609">
        <f t="shared" ref="J21:J22" si="89">SUM(G21:I21)</f>
        <v>0</v>
      </c>
      <c r="K21" s="609">
        <f t="shared" ref="K21:M21" si="90">+(K19+K20)*-0.34</f>
        <v>0</v>
      </c>
      <c r="L21" s="609">
        <f t="shared" si="90"/>
        <v>0</v>
      </c>
      <c r="M21" s="609">
        <f t="shared" si="90"/>
        <v>0</v>
      </c>
      <c r="N21" s="609">
        <f t="shared" ref="N21:N22" si="91">SUM(K21:M21)</f>
        <v>0</v>
      </c>
      <c r="O21" s="609">
        <f t="shared" ref="O21:Q21" si="92">+(O19+O20)*-0.34</f>
        <v>0</v>
      </c>
      <c r="P21" s="609">
        <f t="shared" si="92"/>
        <v>0</v>
      </c>
      <c r="Q21" s="609">
        <f t="shared" si="92"/>
        <v>0</v>
      </c>
      <c r="R21" s="609">
        <f t="shared" ref="R21:R22" si="93">SUM(O21:Q21)</f>
        <v>0</v>
      </c>
      <c r="S21" s="609">
        <f t="shared" ref="S21:U21" si="94">+(S19+S20)*-0.34</f>
        <v>0</v>
      </c>
      <c r="T21" s="609">
        <f t="shared" si="94"/>
        <v>0</v>
      </c>
      <c r="U21" s="609">
        <f t="shared" si="94"/>
        <v>0</v>
      </c>
      <c r="V21" s="609">
        <f t="shared" ref="V21:V22" si="95">SUM(S21:U21)</f>
        <v>0</v>
      </c>
      <c r="W21" s="609">
        <f t="shared" ref="W21:Y21" si="96">+(W19+W20)*-0.34</f>
        <v>0</v>
      </c>
      <c r="X21" s="609">
        <f t="shared" si="96"/>
        <v>0</v>
      </c>
      <c r="Y21" s="609">
        <f t="shared" si="96"/>
        <v>0</v>
      </c>
      <c r="Z21" s="609">
        <f t="shared" ref="Z21:Z22" si="97">SUM(W21:Y21)</f>
        <v>0</v>
      </c>
      <c r="AA21" s="609">
        <f t="shared" ref="AA21:AC21" si="98">+(AA19+AA20)*-0.34</f>
        <v>0</v>
      </c>
      <c r="AB21" s="609">
        <f t="shared" si="98"/>
        <v>0</v>
      </c>
      <c r="AC21" s="609">
        <f t="shared" si="98"/>
        <v>0</v>
      </c>
      <c r="AD21" s="609">
        <f t="shared" ref="AD21:AD22" si="99">SUM(AA21:AC21)</f>
        <v>0</v>
      </c>
      <c r="AE21" s="609">
        <f t="shared" ref="AE21:AG21" si="100">+(AE19+AE20)*-0.34</f>
        <v>0</v>
      </c>
      <c r="AF21" s="609">
        <f t="shared" si="100"/>
        <v>0</v>
      </c>
      <c r="AG21" s="609">
        <f t="shared" si="100"/>
        <v>0</v>
      </c>
      <c r="AH21" s="609">
        <f t="shared" ref="AH21:AH22" si="101">SUM(AE21:AG21)</f>
        <v>0</v>
      </c>
    </row>
    <row r="22" spans="1:58" s="558" customFormat="1">
      <c r="A22" s="46"/>
      <c r="B22" s="640" t="s">
        <v>324</v>
      </c>
      <c r="C22" s="742">
        <f t="shared" si="0"/>
        <v>0</v>
      </c>
      <c r="D22" s="743">
        <f t="shared" si="1"/>
        <v>0</v>
      </c>
      <c r="E22" s="743">
        <f t="shared" si="2"/>
        <v>0</v>
      </c>
      <c r="F22" s="744">
        <f t="shared" si="3"/>
        <v>0</v>
      </c>
      <c r="G22" s="609">
        <f t="shared" ref="G22:I22" si="102">+G19+G20+G21</f>
        <v>0</v>
      </c>
      <c r="H22" s="609">
        <f t="shared" si="102"/>
        <v>0</v>
      </c>
      <c r="I22" s="609">
        <f t="shared" si="102"/>
        <v>0</v>
      </c>
      <c r="J22" s="609">
        <f t="shared" si="89"/>
        <v>0</v>
      </c>
      <c r="K22" s="609">
        <f t="shared" ref="K22:M22" si="103">+K19+K20+K21</f>
        <v>0</v>
      </c>
      <c r="L22" s="609">
        <f t="shared" si="103"/>
        <v>0</v>
      </c>
      <c r="M22" s="609">
        <f t="shared" si="103"/>
        <v>0</v>
      </c>
      <c r="N22" s="609">
        <f t="shared" si="91"/>
        <v>0</v>
      </c>
      <c r="O22" s="609">
        <f t="shared" ref="O22:Q22" si="104">+O19+O20+O21</f>
        <v>0</v>
      </c>
      <c r="P22" s="609">
        <f t="shared" si="104"/>
        <v>0</v>
      </c>
      <c r="Q22" s="609">
        <f t="shared" si="104"/>
        <v>0</v>
      </c>
      <c r="R22" s="609">
        <f t="shared" si="93"/>
        <v>0</v>
      </c>
      <c r="S22" s="609">
        <f t="shared" ref="S22:U22" si="105">+S19+S20+S21</f>
        <v>0</v>
      </c>
      <c r="T22" s="609">
        <f t="shared" si="105"/>
        <v>0</v>
      </c>
      <c r="U22" s="609">
        <f t="shared" si="105"/>
        <v>0</v>
      </c>
      <c r="V22" s="609">
        <f t="shared" si="95"/>
        <v>0</v>
      </c>
      <c r="W22" s="609">
        <f t="shared" ref="W22:Y22" si="106">+W19+W20+W21</f>
        <v>0</v>
      </c>
      <c r="X22" s="609">
        <f t="shared" si="106"/>
        <v>0</v>
      </c>
      <c r="Y22" s="609">
        <f t="shared" si="106"/>
        <v>0</v>
      </c>
      <c r="Z22" s="609">
        <f t="shared" si="97"/>
        <v>0</v>
      </c>
      <c r="AA22" s="609">
        <f t="shared" ref="AA22:AC22" si="107">+AA19+AA20+AA21</f>
        <v>0</v>
      </c>
      <c r="AB22" s="609">
        <f t="shared" si="107"/>
        <v>0</v>
      </c>
      <c r="AC22" s="609">
        <f t="shared" si="107"/>
        <v>0</v>
      </c>
      <c r="AD22" s="609">
        <f t="shared" si="99"/>
        <v>0</v>
      </c>
      <c r="AE22" s="609">
        <f t="shared" ref="AE22:AG22" si="108">+AE19+AE20+AE21</f>
        <v>0</v>
      </c>
      <c r="AF22" s="609">
        <f t="shared" si="108"/>
        <v>0</v>
      </c>
      <c r="AG22" s="609">
        <f t="shared" si="108"/>
        <v>0</v>
      </c>
      <c r="AH22" s="609">
        <f t="shared" si="101"/>
        <v>0</v>
      </c>
    </row>
    <row r="23" spans="1:58" s="558" customFormat="1">
      <c r="A23" s="48">
        <v>1.2</v>
      </c>
      <c r="B23" s="736" t="s">
        <v>265</v>
      </c>
      <c r="C23" s="742">
        <f t="shared" si="0"/>
        <v>0</v>
      </c>
      <c r="D23" s="743">
        <f t="shared" si="1"/>
        <v>0</v>
      </c>
      <c r="E23" s="743">
        <f t="shared" si="2"/>
        <v>0</v>
      </c>
      <c r="F23" s="744">
        <f t="shared" si="3"/>
        <v>0</v>
      </c>
      <c r="G23" s="612"/>
      <c r="H23" s="612"/>
      <c r="I23" s="612"/>
      <c r="J23" s="749">
        <f t="shared" ref="J23:J54" si="109">SUM(G23:I23)</f>
        <v>0</v>
      </c>
      <c r="K23" s="612"/>
      <c r="L23" s="612"/>
      <c r="M23" s="612"/>
      <c r="N23" s="749">
        <f t="shared" ref="N23:N54" si="110">SUM(K23:M23)</f>
        <v>0</v>
      </c>
      <c r="O23" s="612"/>
      <c r="P23" s="612"/>
      <c r="Q23" s="612"/>
      <c r="R23" s="749">
        <f t="shared" ref="R23:R54" si="111">SUM(O23:Q23)</f>
        <v>0</v>
      </c>
      <c r="S23" s="612"/>
      <c r="T23" s="612"/>
      <c r="U23" s="612"/>
      <c r="V23" s="749">
        <f t="shared" ref="V23:V54" si="112">SUM(S23:U23)</f>
        <v>0</v>
      </c>
      <c r="W23" s="612"/>
      <c r="X23" s="612"/>
      <c r="Y23" s="612"/>
      <c r="Z23" s="749">
        <f t="shared" ref="Z23:Z54" si="113">SUM(W23:Y23)</f>
        <v>0</v>
      </c>
      <c r="AA23" s="612"/>
      <c r="AB23" s="612"/>
      <c r="AC23" s="612"/>
      <c r="AD23" s="749">
        <f t="shared" ref="AD23:AD54" si="114">SUM(AA23:AC23)</f>
        <v>0</v>
      </c>
      <c r="AE23" s="612"/>
      <c r="AF23" s="612"/>
      <c r="AG23" s="612"/>
      <c r="AH23" s="749">
        <f t="shared" ref="AH23:AH54" si="115">SUM(AE23:AG23)</f>
        <v>0</v>
      </c>
    </row>
    <row r="24" spans="1:58" s="558" customFormat="1" ht="23.45" customHeight="1">
      <c r="A24" s="46"/>
      <c r="B24" s="640" t="s">
        <v>221</v>
      </c>
      <c r="C24" s="742">
        <f t="shared" si="0"/>
        <v>0</v>
      </c>
      <c r="D24" s="743">
        <f t="shared" si="1"/>
        <v>0</v>
      </c>
      <c r="E24" s="743">
        <f t="shared" si="2"/>
        <v>0</v>
      </c>
      <c r="F24" s="744">
        <f t="shared" si="3"/>
        <v>0</v>
      </c>
      <c r="G24" s="609">
        <f t="shared" ref="G24:I24" si="116">+G23*-0.4</f>
        <v>0</v>
      </c>
      <c r="H24" s="609">
        <f t="shared" si="116"/>
        <v>0</v>
      </c>
      <c r="I24" s="609">
        <f t="shared" si="116"/>
        <v>0</v>
      </c>
      <c r="J24" s="609">
        <f t="shared" si="109"/>
        <v>0</v>
      </c>
      <c r="K24" s="609">
        <f t="shared" ref="K24:M24" si="117">+K23*-0.4</f>
        <v>0</v>
      </c>
      <c r="L24" s="609">
        <f t="shared" si="117"/>
        <v>0</v>
      </c>
      <c r="M24" s="609">
        <f t="shared" si="117"/>
        <v>0</v>
      </c>
      <c r="N24" s="609">
        <f t="shared" si="110"/>
        <v>0</v>
      </c>
      <c r="O24" s="609">
        <f t="shared" ref="O24:Q24" si="118">+O23*-0.4</f>
        <v>0</v>
      </c>
      <c r="P24" s="609">
        <f t="shared" si="118"/>
        <v>0</v>
      </c>
      <c r="Q24" s="609">
        <f t="shared" si="118"/>
        <v>0</v>
      </c>
      <c r="R24" s="609">
        <f t="shared" si="111"/>
        <v>0</v>
      </c>
      <c r="S24" s="609">
        <f t="shared" ref="S24:U24" si="119">+S23*-0.4</f>
        <v>0</v>
      </c>
      <c r="T24" s="609">
        <f t="shared" si="119"/>
        <v>0</v>
      </c>
      <c r="U24" s="609">
        <f t="shared" si="119"/>
        <v>0</v>
      </c>
      <c r="V24" s="609">
        <f t="shared" si="112"/>
        <v>0</v>
      </c>
      <c r="W24" s="609">
        <f t="shared" ref="W24:Y24" si="120">+W23*-0.4</f>
        <v>0</v>
      </c>
      <c r="X24" s="609">
        <f t="shared" si="120"/>
        <v>0</v>
      </c>
      <c r="Y24" s="609">
        <f t="shared" si="120"/>
        <v>0</v>
      </c>
      <c r="Z24" s="609">
        <f t="shared" si="113"/>
        <v>0</v>
      </c>
      <c r="AA24" s="609">
        <f t="shared" ref="AA24:AC24" si="121">+AA23*-0.4</f>
        <v>0</v>
      </c>
      <c r="AB24" s="609">
        <f t="shared" si="121"/>
        <v>0</v>
      </c>
      <c r="AC24" s="609">
        <f t="shared" si="121"/>
        <v>0</v>
      </c>
      <c r="AD24" s="609">
        <f t="shared" si="114"/>
        <v>0</v>
      </c>
      <c r="AE24" s="609">
        <f t="shared" ref="AE24:AG24" si="122">+AE23*-0.4</f>
        <v>0</v>
      </c>
      <c r="AF24" s="609">
        <f t="shared" si="122"/>
        <v>0</v>
      </c>
      <c r="AG24" s="609">
        <f t="shared" si="122"/>
        <v>0</v>
      </c>
      <c r="AH24" s="609">
        <f t="shared" si="115"/>
        <v>0</v>
      </c>
    </row>
    <row r="25" spans="1:58" s="558" customFormat="1" ht="23.45" customHeight="1">
      <c r="A25" s="46"/>
      <c r="B25" s="640" t="s">
        <v>222</v>
      </c>
      <c r="C25" s="742">
        <f t="shared" si="0"/>
        <v>0</v>
      </c>
      <c r="D25" s="743">
        <f t="shared" si="1"/>
        <v>0</v>
      </c>
      <c r="E25" s="743">
        <f t="shared" si="2"/>
        <v>0</v>
      </c>
      <c r="F25" s="744">
        <f t="shared" si="3"/>
        <v>0</v>
      </c>
      <c r="G25" s="609">
        <f t="shared" ref="G25:I25" si="123">+G23+G24</f>
        <v>0</v>
      </c>
      <c r="H25" s="609">
        <f t="shared" si="123"/>
        <v>0</v>
      </c>
      <c r="I25" s="609">
        <f t="shared" si="123"/>
        <v>0</v>
      </c>
      <c r="J25" s="609">
        <f t="shared" si="109"/>
        <v>0</v>
      </c>
      <c r="K25" s="609">
        <f t="shared" ref="K25:M25" si="124">+K23+K24</f>
        <v>0</v>
      </c>
      <c r="L25" s="609">
        <f t="shared" si="124"/>
        <v>0</v>
      </c>
      <c r="M25" s="609">
        <f t="shared" si="124"/>
        <v>0</v>
      </c>
      <c r="N25" s="609">
        <f t="shared" si="110"/>
        <v>0</v>
      </c>
      <c r="O25" s="609">
        <f t="shared" ref="O25:Q25" si="125">+O23+O24</f>
        <v>0</v>
      </c>
      <c r="P25" s="609">
        <f t="shared" si="125"/>
        <v>0</v>
      </c>
      <c r="Q25" s="609">
        <f t="shared" si="125"/>
        <v>0</v>
      </c>
      <c r="R25" s="609">
        <f t="shared" si="111"/>
        <v>0</v>
      </c>
      <c r="S25" s="609">
        <f t="shared" ref="S25:U25" si="126">+S23+S24</f>
        <v>0</v>
      </c>
      <c r="T25" s="609">
        <f t="shared" si="126"/>
        <v>0</v>
      </c>
      <c r="U25" s="609">
        <f t="shared" si="126"/>
        <v>0</v>
      </c>
      <c r="V25" s="609">
        <f t="shared" si="112"/>
        <v>0</v>
      </c>
      <c r="W25" s="609">
        <f t="shared" ref="W25:Y25" si="127">+W23+W24</f>
        <v>0</v>
      </c>
      <c r="X25" s="609">
        <f t="shared" si="127"/>
        <v>0</v>
      </c>
      <c r="Y25" s="609">
        <f t="shared" si="127"/>
        <v>0</v>
      </c>
      <c r="Z25" s="609">
        <f t="shared" si="113"/>
        <v>0</v>
      </c>
      <c r="AA25" s="609">
        <f t="shared" ref="AA25:AC25" si="128">+AA23+AA24</f>
        <v>0</v>
      </c>
      <c r="AB25" s="609">
        <f t="shared" si="128"/>
        <v>0</v>
      </c>
      <c r="AC25" s="609">
        <f t="shared" si="128"/>
        <v>0</v>
      </c>
      <c r="AD25" s="609">
        <f t="shared" si="114"/>
        <v>0</v>
      </c>
      <c r="AE25" s="609">
        <f t="shared" ref="AE25:AG25" si="129">+AE23+AE24</f>
        <v>0</v>
      </c>
      <c r="AF25" s="609">
        <f t="shared" si="129"/>
        <v>0</v>
      </c>
      <c r="AG25" s="609">
        <f t="shared" si="129"/>
        <v>0</v>
      </c>
      <c r="AH25" s="609">
        <f t="shared" si="115"/>
        <v>0</v>
      </c>
    </row>
    <row r="26" spans="1:58" s="597" customFormat="1" ht="23.45" customHeight="1">
      <c r="A26" s="49">
        <v>1.2</v>
      </c>
      <c r="B26" s="641" t="s">
        <v>266</v>
      </c>
      <c r="C26" s="742">
        <f t="shared" si="0"/>
        <v>0</v>
      </c>
      <c r="D26" s="743">
        <f t="shared" si="1"/>
        <v>0</v>
      </c>
      <c r="E26" s="743">
        <f t="shared" si="2"/>
        <v>0</v>
      </c>
      <c r="F26" s="744">
        <f t="shared" si="3"/>
        <v>0</v>
      </c>
      <c r="G26" s="613">
        <f t="shared" ref="G26:I26" si="130">+G27+G28</f>
        <v>0</v>
      </c>
      <c r="H26" s="613">
        <f t="shared" si="130"/>
        <v>0</v>
      </c>
      <c r="I26" s="613">
        <f t="shared" si="130"/>
        <v>0</v>
      </c>
      <c r="J26" s="749">
        <f t="shared" si="109"/>
        <v>0</v>
      </c>
      <c r="K26" s="613">
        <f t="shared" ref="K26:M26" si="131">+K27+K28</f>
        <v>0</v>
      </c>
      <c r="L26" s="613">
        <f t="shared" si="131"/>
        <v>0</v>
      </c>
      <c r="M26" s="613">
        <f t="shared" si="131"/>
        <v>0</v>
      </c>
      <c r="N26" s="749">
        <f t="shared" si="110"/>
        <v>0</v>
      </c>
      <c r="O26" s="613">
        <f t="shared" ref="O26:Q26" si="132">+O27+O28</f>
        <v>0</v>
      </c>
      <c r="P26" s="613">
        <f t="shared" si="132"/>
        <v>0</v>
      </c>
      <c r="Q26" s="613">
        <f t="shared" si="132"/>
        <v>0</v>
      </c>
      <c r="R26" s="749">
        <f t="shared" si="111"/>
        <v>0</v>
      </c>
      <c r="S26" s="613">
        <f t="shared" ref="S26:U26" si="133">+S27+S28</f>
        <v>0</v>
      </c>
      <c r="T26" s="613">
        <f t="shared" si="133"/>
        <v>0</v>
      </c>
      <c r="U26" s="613">
        <f t="shared" si="133"/>
        <v>0</v>
      </c>
      <c r="V26" s="749">
        <f t="shared" si="112"/>
        <v>0</v>
      </c>
      <c r="W26" s="613">
        <f t="shared" ref="W26:Y26" si="134">+W27+W28</f>
        <v>0</v>
      </c>
      <c r="X26" s="613">
        <f t="shared" si="134"/>
        <v>0</v>
      </c>
      <c r="Y26" s="613">
        <f t="shared" si="134"/>
        <v>0</v>
      </c>
      <c r="Z26" s="749">
        <f t="shared" si="113"/>
        <v>0</v>
      </c>
      <c r="AA26" s="613">
        <f t="shared" ref="AA26:AC26" si="135">+AA27+AA28</f>
        <v>0</v>
      </c>
      <c r="AB26" s="613">
        <f t="shared" si="135"/>
        <v>0</v>
      </c>
      <c r="AC26" s="613">
        <f t="shared" si="135"/>
        <v>0</v>
      </c>
      <c r="AD26" s="749">
        <f t="shared" si="114"/>
        <v>0</v>
      </c>
      <c r="AE26" s="613">
        <f t="shared" ref="AE26:AG26" si="136">+AE27+AE28</f>
        <v>0</v>
      </c>
      <c r="AF26" s="613">
        <f t="shared" si="136"/>
        <v>0</v>
      </c>
      <c r="AG26" s="613">
        <f t="shared" si="136"/>
        <v>0</v>
      </c>
      <c r="AH26" s="749">
        <f t="shared" si="115"/>
        <v>0</v>
      </c>
    </row>
    <row r="27" spans="1:58" s="682" customFormat="1">
      <c r="A27" s="47"/>
      <c r="B27" s="642" t="s">
        <v>319</v>
      </c>
      <c r="C27" s="742">
        <f t="shared" si="0"/>
        <v>0</v>
      </c>
      <c r="D27" s="743">
        <f t="shared" si="1"/>
        <v>0</v>
      </c>
      <c r="E27" s="743">
        <f t="shared" si="2"/>
        <v>0</v>
      </c>
      <c r="F27" s="744">
        <f t="shared" si="3"/>
        <v>0</v>
      </c>
      <c r="G27" s="611"/>
      <c r="H27" s="611"/>
      <c r="I27" s="611"/>
      <c r="J27" s="609">
        <f t="shared" si="109"/>
        <v>0</v>
      </c>
      <c r="K27" s="611"/>
      <c r="L27" s="611"/>
      <c r="M27" s="611"/>
      <c r="N27" s="609">
        <f t="shared" si="110"/>
        <v>0</v>
      </c>
      <c r="O27" s="611"/>
      <c r="P27" s="611"/>
      <c r="Q27" s="611"/>
      <c r="R27" s="609">
        <f t="shared" si="111"/>
        <v>0</v>
      </c>
      <c r="S27" s="611"/>
      <c r="T27" s="611"/>
      <c r="U27" s="611"/>
      <c r="V27" s="609">
        <f t="shared" si="112"/>
        <v>0</v>
      </c>
      <c r="W27" s="611"/>
      <c r="X27" s="611"/>
      <c r="Y27" s="611"/>
      <c r="Z27" s="609">
        <f t="shared" si="113"/>
        <v>0</v>
      </c>
      <c r="AA27" s="611"/>
      <c r="AB27" s="611"/>
      <c r="AC27" s="611"/>
      <c r="AD27" s="609">
        <f t="shared" si="114"/>
        <v>0</v>
      </c>
      <c r="AE27" s="611"/>
      <c r="AF27" s="611"/>
      <c r="AG27" s="611"/>
      <c r="AH27" s="609">
        <f t="shared" si="115"/>
        <v>0</v>
      </c>
      <c r="AI27" s="558"/>
      <c r="AJ27" s="558"/>
      <c r="AK27" s="558"/>
      <c r="AL27" s="558"/>
      <c r="AM27" s="558"/>
      <c r="AN27" s="558"/>
      <c r="AO27" s="558"/>
      <c r="AP27" s="558"/>
      <c r="AQ27" s="558"/>
      <c r="AR27" s="558"/>
      <c r="AS27" s="558"/>
      <c r="AT27" s="558"/>
      <c r="AU27" s="558"/>
      <c r="AV27" s="558"/>
      <c r="AW27" s="558"/>
      <c r="AX27" s="558"/>
      <c r="AY27" s="558"/>
      <c r="AZ27" s="558"/>
      <c r="BA27" s="558"/>
      <c r="BB27" s="558"/>
      <c r="BC27" s="558"/>
      <c r="BD27" s="558"/>
      <c r="BE27" s="558"/>
      <c r="BF27" s="558"/>
    </row>
    <row r="28" spans="1:58" s="558" customFormat="1">
      <c r="A28" s="47"/>
      <c r="B28" s="642" t="s">
        <v>223</v>
      </c>
      <c r="C28" s="742">
        <f t="shared" si="0"/>
        <v>0</v>
      </c>
      <c r="D28" s="743">
        <f t="shared" si="1"/>
        <v>0</v>
      </c>
      <c r="E28" s="743">
        <f t="shared" si="2"/>
        <v>0</v>
      </c>
      <c r="F28" s="744">
        <f t="shared" si="3"/>
        <v>0</v>
      </c>
      <c r="G28" s="611"/>
      <c r="H28" s="611"/>
      <c r="I28" s="611"/>
      <c r="J28" s="609">
        <f t="shared" si="109"/>
        <v>0</v>
      </c>
      <c r="K28" s="611"/>
      <c r="L28" s="611"/>
      <c r="M28" s="611"/>
      <c r="N28" s="609">
        <f t="shared" si="110"/>
        <v>0</v>
      </c>
      <c r="O28" s="611"/>
      <c r="P28" s="611"/>
      <c r="Q28" s="611"/>
      <c r="R28" s="609">
        <f t="shared" si="111"/>
        <v>0</v>
      </c>
      <c r="S28" s="611"/>
      <c r="T28" s="611"/>
      <c r="U28" s="611"/>
      <c r="V28" s="609">
        <f t="shared" si="112"/>
        <v>0</v>
      </c>
      <c r="W28" s="611"/>
      <c r="X28" s="611"/>
      <c r="Y28" s="611"/>
      <c r="Z28" s="609">
        <f t="shared" si="113"/>
        <v>0</v>
      </c>
      <c r="AA28" s="611"/>
      <c r="AB28" s="611"/>
      <c r="AC28" s="611"/>
      <c r="AD28" s="609">
        <f t="shared" si="114"/>
        <v>0</v>
      </c>
      <c r="AE28" s="611"/>
      <c r="AF28" s="611"/>
      <c r="AG28" s="611"/>
      <c r="AH28" s="609">
        <f t="shared" si="115"/>
        <v>0</v>
      </c>
    </row>
    <row r="29" spans="1:58" s="558" customFormat="1" ht="24">
      <c r="A29" s="53">
        <v>1.3</v>
      </c>
      <c r="B29" s="643" t="s">
        <v>320</v>
      </c>
      <c r="C29" s="742">
        <f t="shared" si="0"/>
        <v>0</v>
      </c>
      <c r="D29" s="743">
        <f t="shared" si="1"/>
        <v>0</v>
      </c>
      <c r="E29" s="743">
        <f t="shared" si="2"/>
        <v>0</v>
      </c>
      <c r="F29" s="744">
        <f t="shared" si="3"/>
        <v>0</v>
      </c>
      <c r="G29" s="613"/>
      <c r="H29" s="613"/>
      <c r="I29" s="613"/>
      <c r="J29" s="749">
        <f t="shared" si="109"/>
        <v>0</v>
      </c>
      <c r="K29" s="613"/>
      <c r="L29" s="613"/>
      <c r="M29" s="613"/>
      <c r="N29" s="749">
        <f t="shared" si="110"/>
        <v>0</v>
      </c>
      <c r="O29" s="613"/>
      <c r="P29" s="613"/>
      <c r="Q29" s="613"/>
      <c r="R29" s="749">
        <f t="shared" si="111"/>
        <v>0</v>
      </c>
      <c r="S29" s="613"/>
      <c r="T29" s="613"/>
      <c r="U29" s="613"/>
      <c r="V29" s="749">
        <f t="shared" si="112"/>
        <v>0</v>
      </c>
      <c r="W29" s="613"/>
      <c r="X29" s="613"/>
      <c r="Y29" s="613"/>
      <c r="Z29" s="749">
        <f t="shared" si="113"/>
        <v>0</v>
      </c>
      <c r="AA29" s="613"/>
      <c r="AB29" s="613"/>
      <c r="AC29" s="613"/>
      <c r="AD29" s="749">
        <f t="shared" si="114"/>
        <v>0</v>
      </c>
      <c r="AE29" s="613"/>
      <c r="AF29" s="613"/>
      <c r="AG29" s="613"/>
      <c r="AH29" s="749">
        <f t="shared" si="115"/>
        <v>0</v>
      </c>
    </row>
    <row r="30" spans="1:58" s="559" customFormat="1">
      <c r="A30" s="46"/>
      <c r="B30" s="640" t="s">
        <v>321</v>
      </c>
      <c r="C30" s="742">
        <f t="shared" si="0"/>
        <v>0</v>
      </c>
      <c r="D30" s="743">
        <f t="shared" si="1"/>
        <v>0</v>
      </c>
      <c r="E30" s="743">
        <f t="shared" si="2"/>
        <v>0</v>
      </c>
      <c r="F30" s="744">
        <f t="shared" si="3"/>
        <v>0</v>
      </c>
      <c r="G30" s="609">
        <f t="shared" ref="G30:I30" si="137">+G29*-0.36</f>
        <v>0</v>
      </c>
      <c r="H30" s="609">
        <f t="shared" si="137"/>
        <v>0</v>
      </c>
      <c r="I30" s="609">
        <f t="shared" si="137"/>
        <v>0</v>
      </c>
      <c r="J30" s="609">
        <f t="shared" si="109"/>
        <v>0</v>
      </c>
      <c r="K30" s="609">
        <f t="shared" ref="K30:M30" si="138">+K29*-0.36</f>
        <v>0</v>
      </c>
      <c r="L30" s="609">
        <f t="shared" si="138"/>
        <v>0</v>
      </c>
      <c r="M30" s="609">
        <f t="shared" si="138"/>
        <v>0</v>
      </c>
      <c r="N30" s="609">
        <f t="shared" si="110"/>
        <v>0</v>
      </c>
      <c r="O30" s="609">
        <f t="shared" ref="O30:Q30" si="139">+O29*-0.36</f>
        <v>0</v>
      </c>
      <c r="P30" s="609">
        <f t="shared" si="139"/>
        <v>0</v>
      </c>
      <c r="Q30" s="609">
        <f t="shared" si="139"/>
        <v>0</v>
      </c>
      <c r="R30" s="609">
        <f t="shared" si="111"/>
        <v>0</v>
      </c>
      <c r="S30" s="609">
        <f t="shared" ref="S30:U30" si="140">+S29*-0.36</f>
        <v>0</v>
      </c>
      <c r="T30" s="609">
        <f t="shared" si="140"/>
        <v>0</v>
      </c>
      <c r="U30" s="609">
        <f t="shared" si="140"/>
        <v>0</v>
      </c>
      <c r="V30" s="609">
        <f t="shared" si="112"/>
        <v>0</v>
      </c>
      <c r="W30" s="609">
        <f t="shared" ref="W30:Y30" si="141">+W29*-0.36</f>
        <v>0</v>
      </c>
      <c r="X30" s="609">
        <f t="shared" si="141"/>
        <v>0</v>
      </c>
      <c r="Y30" s="609">
        <f t="shared" si="141"/>
        <v>0</v>
      </c>
      <c r="Z30" s="609">
        <f t="shared" si="113"/>
        <v>0</v>
      </c>
      <c r="AA30" s="609">
        <f t="shared" ref="AA30:AC30" si="142">+AA29*-0.36</f>
        <v>0</v>
      </c>
      <c r="AB30" s="609">
        <f t="shared" si="142"/>
        <v>0</v>
      </c>
      <c r="AC30" s="609">
        <f t="shared" si="142"/>
        <v>0</v>
      </c>
      <c r="AD30" s="609">
        <f t="shared" si="114"/>
        <v>0</v>
      </c>
      <c r="AE30" s="609">
        <f t="shared" ref="AE30:AG30" si="143">+AE29*-0.36</f>
        <v>0</v>
      </c>
      <c r="AF30" s="609">
        <f t="shared" si="143"/>
        <v>0</v>
      </c>
      <c r="AG30" s="609">
        <f t="shared" si="143"/>
        <v>0</v>
      </c>
      <c r="AH30" s="609">
        <f t="shared" si="115"/>
        <v>0</v>
      </c>
    </row>
    <row r="31" spans="1:58" s="558" customFormat="1">
      <c r="A31" s="46"/>
      <c r="B31" s="640" t="s">
        <v>322</v>
      </c>
      <c r="C31" s="742">
        <f t="shared" si="0"/>
        <v>0</v>
      </c>
      <c r="D31" s="743">
        <f t="shared" si="1"/>
        <v>0</v>
      </c>
      <c r="E31" s="743">
        <f t="shared" si="2"/>
        <v>0</v>
      </c>
      <c r="F31" s="744">
        <f t="shared" si="3"/>
        <v>0</v>
      </c>
      <c r="G31" s="609">
        <f t="shared" ref="G31:I31" si="144">+G29+G30</f>
        <v>0</v>
      </c>
      <c r="H31" s="609">
        <f t="shared" si="144"/>
        <v>0</v>
      </c>
      <c r="I31" s="609">
        <f t="shared" si="144"/>
        <v>0</v>
      </c>
      <c r="J31" s="609">
        <f t="shared" si="109"/>
        <v>0</v>
      </c>
      <c r="K31" s="609">
        <f t="shared" ref="K31:M31" si="145">+K29+K30</f>
        <v>0</v>
      </c>
      <c r="L31" s="609">
        <f t="shared" si="145"/>
        <v>0</v>
      </c>
      <c r="M31" s="609">
        <f t="shared" si="145"/>
        <v>0</v>
      </c>
      <c r="N31" s="609">
        <f t="shared" si="110"/>
        <v>0</v>
      </c>
      <c r="O31" s="609">
        <f t="shared" ref="O31:Q31" si="146">+O29+O30</f>
        <v>0</v>
      </c>
      <c r="P31" s="609">
        <f t="shared" si="146"/>
        <v>0</v>
      </c>
      <c r="Q31" s="609">
        <f t="shared" si="146"/>
        <v>0</v>
      </c>
      <c r="R31" s="609">
        <f t="shared" si="111"/>
        <v>0</v>
      </c>
      <c r="S31" s="609">
        <f t="shared" ref="S31:U31" si="147">+S29+S30</f>
        <v>0</v>
      </c>
      <c r="T31" s="609">
        <f t="shared" si="147"/>
        <v>0</v>
      </c>
      <c r="U31" s="609">
        <f t="shared" si="147"/>
        <v>0</v>
      </c>
      <c r="V31" s="609">
        <f t="shared" si="112"/>
        <v>0</v>
      </c>
      <c r="W31" s="609">
        <f t="shared" ref="W31:Y31" si="148">+W29+W30</f>
        <v>0</v>
      </c>
      <c r="X31" s="609">
        <f t="shared" si="148"/>
        <v>0</v>
      </c>
      <c r="Y31" s="609">
        <f t="shared" si="148"/>
        <v>0</v>
      </c>
      <c r="Z31" s="609">
        <f t="shared" si="113"/>
        <v>0</v>
      </c>
      <c r="AA31" s="609">
        <f t="shared" ref="AA31:AC31" si="149">+AA29+AA30</f>
        <v>0</v>
      </c>
      <c r="AB31" s="609">
        <f t="shared" si="149"/>
        <v>0</v>
      </c>
      <c r="AC31" s="609">
        <f t="shared" si="149"/>
        <v>0</v>
      </c>
      <c r="AD31" s="609">
        <f t="shared" si="114"/>
        <v>0</v>
      </c>
      <c r="AE31" s="609">
        <f t="shared" ref="AE31:AG31" si="150">+AE29+AE30</f>
        <v>0</v>
      </c>
      <c r="AF31" s="609">
        <f t="shared" si="150"/>
        <v>0</v>
      </c>
      <c r="AG31" s="609">
        <f t="shared" si="150"/>
        <v>0</v>
      </c>
      <c r="AH31" s="609">
        <f t="shared" si="115"/>
        <v>0</v>
      </c>
    </row>
    <row r="32" spans="1:58" s="558" customFormat="1">
      <c r="A32" s="630">
        <v>1.4</v>
      </c>
      <c r="B32" s="644" t="s">
        <v>330</v>
      </c>
      <c r="C32" s="742">
        <f t="shared" si="0"/>
        <v>0</v>
      </c>
      <c r="D32" s="743">
        <f t="shared" si="1"/>
        <v>0</v>
      </c>
      <c r="E32" s="743">
        <f t="shared" si="2"/>
        <v>0</v>
      </c>
      <c r="F32" s="744">
        <f t="shared" si="3"/>
        <v>0</v>
      </c>
      <c r="G32" s="608"/>
      <c r="H32" s="608"/>
      <c r="I32" s="608"/>
      <c r="J32" s="749">
        <f t="shared" si="109"/>
        <v>0</v>
      </c>
      <c r="K32" s="608"/>
      <c r="L32" s="608"/>
      <c r="M32" s="608"/>
      <c r="N32" s="749">
        <f t="shared" si="110"/>
        <v>0</v>
      </c>
      <c r="O32" s="608"/>
      <c r="P32" s="608"/>
      <c r="Q32" s="608"/>
      <c r="R32" s="749">
        <f t="shared" si="111"/>
        <v>0</v>
      </c>
      <c r="S32" s="608"/>
      <c r="T32" s="608"/>
      <c r="U32" s="608"/>
      <c r="V32" s="749">
        <f t="shared" si="112"/>
        <v>0</v>
      </c>
      <c r="W32" s="608"/>
      <c r="X32" s="608"/>
      <c r="Y32" s="608"/>
      <c r="Z32" s="749">
        <f t="shared" si="113"/>
        <v>0</v>
      </c>
      <c r="AA32" s="608"/>
      <c r="AB32" s="608"/>
      <c r="AC32" s="608"/>
      <c r="AD32" s="749">
        <f t="shared" si="114"/>
        <v>0</v>
      </c>
      <c r="AE32" s="608"/>
      <c r="AF32" s="608"/>
      <c r="AG32" s="608"/>
      <c r="AH32" s="749">
        <f t="shared" si="115"/>
        <v>0</v>
      </c>
    </row>
    <row r="33" spans="1:382" s="558" customFormat="1" ht="23.45" customHeight="1">
      <c r="A33" s="46"/>
      <c r="B33" s="640" t="s">
        <v>219</v>
      </c>
      <c r="C33" s="742">
        <f t="shared" si="0"/>
        <v>0</v>
      </c>
      <c r="D33" s="743">
        <f t="shared" si="1"/>
        <v>0</v>
      </c>
      <c r="E33" s="743">
        <f t="shared" si="2"/>
        <v>0</v>
      </c>
      <c r="F33" s="744">
        <f t="shared" si="3"/>
        <v>0</v>
      </c>
      <c r="G33" s="609">
        <f t="shared" ref="G33:I33" si="151">+G32*-0.34</f>
        <v>0</v>
      </c>
      <c r="H33" s="609">
        <f t="shared" si="151"/>
        <v>0</v>
      </c>
      <c r="I33" s="609">
        <f t="shared" si="151"/>
        <v>0</v>
      </c>
      <c r="J33" s="609">
        <f t="shared" si="109"/>
        <v>0</v>
      </c>
      <c r="K33" s="609">
        <f t="shared" ref="K33:M33" si="152">+K32*-0.34</f>
        <v>0</v>
      </c>
      <c r="L33" s="609">
        <f t="shared" si="152"/>
        <v>0</v>
      </c>
      <c r="M33" s="609">
        <f t="shared" si="152"/>
        <v>0</v>
      </c>
      <c r="N33" s="609">
        <f t="shared" si="110"/>
        <v>0</v>
      </c>
      <c r="O33" s="609">
        <f t="shared" ref="O33:Q33" si="153">+O32*-0.34</f>
        <v>0</v>
      </c>
      <c r="P33" s="609">
        <f t="shared" si="153"/>
        <v>0</v>
      </c>
      <c r="Q33" s="609">
        <f t="shared" si="153"/>
        <v>0</v>
      </c>
      <c r="R33" s="609">
        <f t="shared" si="111"/>
        <v>0</v>
      </c>
      <c r="S33" s="609">
        <f t="shared" ref="S33:U33" si="154">+S32*-0.34</f>
        <v>0</v>
      </c>
      <c r="T33" s="609">
        <f t="shared" si="154"/>
        <v>0</v>
      </c>
      <c r="U33" s="609">
        <f t="shared" si="154"/>
        <v>0</v>
      </c>
      <c r="V33" s="609">
        <f t="shared" si="112"/>
        <v>0</v>
      </c>
      <c r="W33" s="609">
        <f t="shared" ref="W33:Y33" si="155">+W32*-0.34</f>
        <v>0</v>
      </c>
      <c r="X33" s="609">
        <f t="shared" si="155"/>
        <v>0</v>
      </c>
      <c r="Y33" s="609">
        <f t="shared" si="155"/>
        <v>0</v>
      </c>
      <c r="Z33" s="609">
        <f t="shared" si="113"/>
        <v>0</v>
      </c>
      <c r="AA33" s="609">
        <f t="shared" ref="AA33:AC33" si="156">+AA32*-0.34</f>
        <v>0</v>
      </c>
      <c r="AB33" s="609">
        <f t="shared" si="156"/>
        <v>0</v>
      </c>
      <c r="AC33" s="609">
        <f t="shared" si="156"/>
        <v>0</v>
      </c>
      <c r="AD33" s="609">
        <f t="shared" si="114"/>
        <v>0</v>
      </c>
      <c r="AE33" s="609">
        <f t="shared" ref="AE33:AG33" si="157">+AE32*-0.34</f>
        <v>0</v>
      </c>
      <c r="AF33" s="609">
        <f t="shared" si="157"/>
        <v>0</v>
      </c>
      <c r="AG33" s="609">
        <f t="shared" si="157"/>
        <v>0</v>
      </c>
      <c r="AH33" s="609">
        <f t="shared" si="115"/>
        <v>0</v>
      </c>
    </row>
    <row r="34" spans="1:382" s="558" customFormat="1" ht="23.45" customHeight="1">
      <c r="A34" s="46"/>
      <c r="B34" s="640" t="s">
        <v>220</v>
      </c>
      <c r="C34" s="742">
        <f t="shared" si="0"/>
        <v>0</v>
      </c>
      <c r="D34" s="743">
        <f t="shared" si="1"/>
        <v>0</v>
      </c>
      <c r="E34" s="743">
        <f t="shared" si="2"/>
        <v>0</v>
      </c>
      <c r="F34" s="744">
        <f t="shared" si="3"/>
        <v>0</v>
      </c>
      <c r="G34" s="609">
        <f t="shared" ref="G34:I34" si="158">+G32+G33</f>
        <v>0</v>
      </c>
      <c r="H34" s="609">
        <f t="shared" si="158"/>
        <v>0</v>
      </c>
      <c r="I34" s="609">
        <f t="shared" si="158"/>
        <v>0</v>
      </c>
      <c r="J34" s="609">
        <f t="shared" si="109"/>
        <v>0</v>
      </c>
      <c r="K34" s="609">
        <f t="shared" ref="K34:M34" si="159">+K32+K33</f>
        <v>0</v>
      </c>
      <c r="L34" s="609">
        <f t="shared" si="159"/>
        <v>0</v>
      </c>
      <c r="M34" s="609">
        <f t="shared" si="159"/>
        <v>0</v>
      </c>
      <c r="N34" s="609">
        <f t="shared" si="110"/>
        <v>0</v>
      </c>
      <c r="O34" s="609">
        <f t="shared" ref="O34:Q34" si="160">+O32+O33</f>
        <v>0</v>
      </c>
      <c r="P34" s="609">
        <f t="shared" si="160"/>
        <v>0</v>
      </c>
      <c r="Q34" s="609">
        <f t="shared" si="160"/>
        <v>0</v>
      </c>
      <c r="R34" s="609">
        <f t="shared" si="111"/>
        <v>0</v>
      </c>
      <c r="S34" s="609">
        <f t="shared" ref="S34:U34" si="161">+S32+S33</f>
        <v>0</v>
      </c>
      <c r="T34" s="609">
        <f t="shared" si="161"/>
        <v>0</v>
      </c>
      <c r="U34" s="609">
        <f t="shared" si="161"/>
        <v>0</v>
      </c>
      <c r="V34" s="609">
        <f t="shared" si="112"/>
        <v>0</v>
      </c>
      <c r="W34" s="609">
        <f t="shared" ref="W34:Y34" si="162">+W32+W33</f>
        <v>0</v>
      </c>
      <c r="X34" s="609">
        <f t="shared" si="162"/>
        <v>0</v>
      </c>
      <c r="Y34" s="609">
        <f t="shared" si="162"/>
        <v>0</v>
      </c>
      <c r="Z34" s="609">
        <f t="shared" si="113"/>
        <v>0</v>
      </c>
      <c r="AA34" s="609">
        <f t="shared" ref="AA34:AC34" si="163">+AA32+AA33</f>
        <v>0</v>
      </c>
      <c r="AB34" s="609">
        <f t="shared" si="163"/>
        <v>0</v>
      </c>
      <c r="AC34" s="609">
        <f t="shared" si="163"/>
        <v>0</v>
      </c>
      <c r="AD34" s="609">
        <f t="shared" si="114"/>
        <v>0</v>
      </c>
      <c r="AE34" s="609">
        <f t="shared" ref="AE34:AG34" si="164">+AE32+AE33</f>
        <v>0</v>
      </c>
      <c r="AF34" s="609">
        <f t="shared" si="164"/>
        <v>0</v>
      </c>
      <c r="AG34" s="609">
        <f t="shared" si="164"/>
        <v>0</v>
      </c>
      <c r="AH34" s="609">
        <f t="shared" si="115"/>
        <v>0</v>
      </c>
    </row>
    <row r="35" spans="1:382" s="558" customFormat="1" ht="23.45" customHeight="1">
      <c r="A35" s="630">
        <v>1.5</v>
      </c>
      <c r="B35" s="644" t="s">
        <v>331</v>
      </c>
      <c r="C35" s="742">
        <f t="shared" si="0"/>
        <v>0</v>
      </c>
      <c r="D35" s="743">
        <f t="shared" si="1"/>
        <v>0</v>
      </c>
      <c r="E35" s="743">
        <f t="shared" si="2"/>
        <v>0</v>
      </c>
      <c r="F35" s="744">
        <f t="shared" si="3"/>
        <v>0</v>
      </c>
      <c r="G35" s="608"/>
      <c r="H35" s="608"/>
      <c r="I35" s="608"/>
      <c r="J35" s="749">
        <f t="shared" si="109"/>
        <v>0</v>
      </c>
      <c r="K35" s="608"/>
      <c r="L35" s="608"/>
      <c r="M35" s="608"/>
      <c r="N35" s="749">
        <f t="shared" si="110"/>
        <v>0</v>
      </c>
      <c r="O35" s="608"/>
      <c r="P35" s="608"/>
      <c r="Q35" s="608"/>
      <c r="R35" s="749">
        <f t="shared" si="111"/>
        <v>0</v>
      </c>
      <c r="S35" s="608"/>
      <c r="T35" s="608"/>
      <c r="U35" s="608"/>
      <c r="V35" s="749">
        <f t="shared" si="112"/>
        <v>0</v>
      </c>
      <c r="W35" s="608"/>
      <c r="X35" s="608"/>
      <c r="Y35" s="608"/>
      <c r="Z35" s="749">
        <f t="shared" si="113"/>
        <v>0</v>
      </c>
      <c r="AA35" s="608"/>
      <c r="AB35" s="608"/>
      <c r="AC35" s="608"/>
      <c r="AD35" s="749">
        <f t="shared" si="114"/>
        <v>0</v>
      </c>
      <c r="AE35" s="608"/>
      <c r="AF35" s="608"/>
      <c r="AG35" s="608"/>
      <c r="AH35" s="749">
        <f t="shared" si="115"/>
        <v>0</v>
      </c>
    </row>
    <row r="36" spans="1:382" s="558" customFormat="1" ht="23.45" customHeight="1">
      <c r="A36" s="738"/>
      <c r="B36" s="640" t="s">
        <v>326</v>
      </c>
      <c r="C36" s="742">
        <f t="shared" si="0"/>
        <v>0</v>
      </c>
      <c r="D36" s="743">
        <f t="shared" si="1"/>
        <v>0</v>
      </c>
      <c r="E36" s="743">
        <f t="shared" si="2"/>
        <v>0</v>
      </c>
      <c r="F36" s="744">
        <f t="shared" si="3"/>
        <v>0</v>
      </c>
      <c r="G36" s="610">
        <f t="shared" ref="G36:I36" si="165">ROUND((G35*-0.03),-1)</f>
        <v>0</v>
      </c>
      <c r="H36" s="610">
        <f t="shared" si="165"/>
        <v>0</v>
      </c>
      <c r="I36" s="610">
        <f t="shared" si="165"/>
        <v>0</v>
      </c>
      <c r="J36" s="609">
        <f t="shared" si="109"/>
        <v>0</v>
      </c>
      <c r="K36" s="610">
        <f t="shared" ref="K36:M36" si="166">ROUND((K35*-0.03),-1)</f>
        <v>0</v>
      </c>
      <c r="L36" s="610">
        <f t="shared" si="166"/>
        <v>0</v>
      </c>
      <c r="M36" s="610">
        <f t="shared" si="166"/>
        <v>0</v>
      </c>
      <c r="N36" s="609">
        <f t="shared" si="110"/>
        <v>0</v>
      </c>
      <c r="O36" s="610">
        <f t="shared" ref="O36:Q36" si="167">ROUND((O35*-0.03),-1)</f>
        <v>0</v>
      </c>
      <c r="P36" s="610">
        <f t="shared" si="167"/>
        <v>0</v>
      </c>
      <c r="Q36" s="610">
        <f t="shared" si="167"/>
        <v>0</v>
      </c>
      <c r="R36" s="609">
        <f t="shared" si="111"/>
        <v>0</v>
      </c>
      <c r="S36" s="610">
        <f t="shared" ref="S36:U36" si="168">ROUND((S35*-0.03),-1)</f>
        <v>0</v>
      </c>
      <c r="T36" s="610">
        <f t="shared" si="168"/>
        <v>0</v>
      </c>
      <c r="U36" s="610">
        <f t="shared" si="168"/>
        <v>0</v>
      </c>
      <c r="V36" s="609">
        <f t="shared" si="112"/>
        <v>0</v>
      </c>
      <c r="W36" s="610">
        <f t="shared" ref="W36:Y36" si="169">ROUND((W35*-0.03),-1)</f>
        <v>0</v>
      </c>
      <c r="X36" s="610">
        <f t="shared" si="169"/>
        <v>0</v>
      </c>
      <c r="Y36" s="610">
        <f t="shared" si="169"/>
        <v>0</v>
      </c>
      <c r="Z36" s="609">
        <f t="shared" si="113"/>
        <v>0</v>
      </c>
      <c r="AA36" s="610">
        <f t="shared" ref="AA36:AC36" si="170">ROUND((AA35*-0.03),-1)</f>
        <v>0</v>
      </c>
      <c r="AB36" s="610">
        <f t="shared" si="170"/>
        <v>0</v>
      </c>
      <c r="AC36" s="610">
        <f t="shared" si="170"/>
        <v>0</v>
      </c>
      <c r="AD36" s="609">
        <f t="shared" si="114"/>
        <v>0</v>
      </c>
      <c r="AE36" s="610">
        <f t="shared" ref="AE36:AG36" si="171">ROUND((AE35*-0.03),-1)</f>
        <v>0</v>
      </c>
      <c r="AF36" s="610">
        <f t="shared" si="171"/>
        <v>0</v>
      </c>
      <c r="AG36" s="610">
        <f t="shared" si="171"/>
        <v>0</v>
      </c>
      <c r="AH36" s="609">
        <f t="shared" si="115"/>
        <v>0</v>
      </c>
    </row>
    <row r="37" spans="1:382" s="558" customFormat="1" ht="23.45" customHeight="1">
      <c r="A37" s="46"/>
      <c r="B37" s="640" t="s">
        <v>219</v>
      </c>
      <c r="C37" s="742">
        <f t="shared" si="0"/>
        <v>0</v>
      </c>
      <c r="D37" s="743">
        <f t="shared" si="1"/>
        <v>0</v>
      </c>
      <c r="E37" s="743">
        <f t="shared" si="2"/>
        <v>0</v>
      </c>
      <c r="F37" s="744">
        <f t="shared" si="3"/>
        <v>0</v>
      </c>
      <c r="G37" s="609">
        <f t="shared" ref="G37:I37" si="172">+ROUND((G35+G36)*-0.34,-1)</f>
        <v>0</v>
      </c>
      <c r="H37" s="609">
        <f t="shared" si="172"/>
        <v>0</v>
      </c>
      <c r="I37" s="609">
        <f t="shared" si="172"/>
        <v>0</v>
      </c>
      <c r="J37" s="609">
        <f t="shared" si="109"/>
        <v>0</v>
      </c>
      <c r="K37" s="609">
        <f t="shared" ref="K37:M37" si="173">+ROUND((K35+K36)*-0.34,-1)</f>
        <v>0</v>
      </c>
      <c r="L37" s="609">
        <f t="shared" si="173"/>
        <v>0</v>
      </c>
      <c r="M37" s="609">
        <f t="shared" si="173"/>
        <v>0</v>
      </c>
      <c r="N37" s="609">
        <f t="shared" si="110"/>
        <v>0</v>
      </c>
      <c r="O37" s="609">
        <f t="shared" ref="O37:Q37" si="174">+ROUND((O35+O36)*-0.34,-1)</f>
        <v>0</v>
      </c>
      <c r="P37" s="609">
        <f t="shared" si="174"/>
        <v>0</v>
      </c>
      <c r="Q37" s="609">
        <f t="shared" si="174"/>
        <v>0</v>
      </c>
      <c r="R37" s="609">
        <f t="shared" si="111"/>
        <v>0</v>
      </c>
      <c r="S37" s="609">
        <f t="shared" ref="S37:U37" si="175">+ROUND((S35+S36)*-0.34,-1)</f>
        <v>0</v>
      </c>
      <c r="T37" s="609">
        <f t="shared" si="175"/>
        <v>0</v>
      </c>
      <c r="U37" s="609">
        <f t="shared" si="175"/>
        <v>0</v>
      </c>
      <c r="V37" s="609">
        <f t="shared" si="112"/>
        <v>0</v>
      </c>
      <c r="W37" s="609">
        <f t="shared" ref="W37:Y37" si="176">+ROUND((W35+W36)*-0.34,-1)</f>
        <v>0</v>
      </c>
      <c r="X37" s="609">
        <f t="shared" si="176"/>
        <v>0</v>
      </c>
      <c r="Y37" s="609">
        <f t="shared" si="176"/>
        <v>0</v>
      </c>
      <c r="Z37" s="609">
        <f t="shared" si="113"/>
        <v>0</v>
      </c>
      <c r="AA37" s="609">
        <f t="shared" ref="AA37:AC37" si="177">+ROUND((AA35+AA36)*-0.34,-1)</f>
        <v>0</v>
      </c>
      <c r="AB37" s="609">
        <f t="shared" si="177"/>
        <v>0</v>
      </c>
      <c r="AC37" s="609">
        <f t="shared" si="177"/>
        <v>0</v>
      </c>
      <c r="AD37" s="609">
        <f t="shared" si="114"/>
        <v>0</v>
      </c>
      <c r="AE37" s="609">
        <f t="shared" ref="AE37:AG37" si="178">+ROUND((AE35+AE36)*-0.34,-1)</f>
        <v>0</v>
      </c>
      <c r="AF37" s="609">
        <f t="shared" si="178"/>
        <v>0</v>
      </c>
      <c r="AG37" s="609">
        <f t="shared" si="178"/>
        <v>0</v>
      </c>
      <c r="AH37" s="609">
        <f t="shared" si="115"/>
        <v>0</v>
      </c>
    </row>
    <row r="38" spans="1:382" s="50" customFormat="1" ht="23.45" customHeight="1">
      <c r="A38" s="46"/>
      <c r="B38" s="640" t="s">
        <v>324</v>
      </c>
      <c r="C38" s="742">
        <f t="shared" si="0"/>
        <v>0</v>
      </c>
      <c r="D38" s="743">
        <f t="shared" si="1"/>
        <v>0</v>
      </c>
      <c r="E38" s="743">
        <f t="shared" si="2"/>
        <v>0</v>
      </c>
      <c r="F38" s="744">
        <f t="shared" si="3"/>
        <v>0</v>
      </c>
      <c r="G38" s="609">
        <f t="shared" ref="G38:I38" si="179">+G35+G36+G37</f>
        <v>0</v>
      </c>
      <c r="H38" s="609">
        <f t="shared" si="179"/>
        <v>0</v>
      </c>
      <c r="I38" s="609">
        <f t="shared" si="179"/>
        <v>0</v>
      </c>
      <c r="J38" s="609">
        <f t="shared" si="109"/>
        <v>0</v>
      </c>
      <c r="K38" s="609">
        <f t="shared" ref="K38:M38" si="180">+K35+K36+K37</f>
        <v>0</v>
      </c>
      <c r="L38" s="609">
        <f t="shared" si="180"/>
        <v>0</v>
      </c>
      <c r="M38" s="609">
        <f t="shared" si="180"/>
        <v>0</v>
      </c>
      <c r="N38" s="609">
        <f t="shared" si="110"/>
        <v>0</v>
      </c>
      <c r="O38" s="609">
        <f t="shared" ref="O38:Q38" si="181">+O35+O36+O37</f>
        <v>0</v>
      </c>
      <c r="P38" s="609">
        <f t="shared" si="181"/>
        <v>0</v>
      </c>
      <c r="Q38" s="609">
        <f t="shared" si="181"/>
        <v>0</v>
      </c>
      <c r="R38" s="609">
        <f t="shared" si="111"/>
        <v>0</v>
      </c>
      <c r="S38" s="609">
        <f t="shared" ref="S38:U38" si="182">+S35+S36+S37</f>
        <v>0</v>
      </c>
      <c r="T38" s="609">
        <f t="shared" si="182"/>
        <v>0</v>
      </c>
      <c r="U38" s="609">
        <f t="shared" si="182"/>
        <v>0</v>
      </c>
      <c r="V38" s="609">
        <f t="shared" si="112"/>
        <v>0</v>
      </c>
      <c r="W38" s="609">
        <f t="shared" ref="W38:Y38" si="183">+W35+W36+W37</f>
        <v>0</v>
      </c>
      <c r="X38" s="609">
        <f t="shared" si="183"/>
        <v>0</v>
      </c>
      <c r="Y38" s="609">
        <f t="shared" si="183"/>
        <v>0</v>
      </c>
      <c r="Z38" s="609">
        <f t="shared" si="113"/>
        <v>0</v>
      </c>
      <c r="AA38" s="609">
        <f t="shared" ref="AA38:AC38" si="184">+AA35+AA36+AA37</f>
        <v>0</v>
      </c>
      <c r="AB38" s="609">
        <f t="shared" si="184"/>
        <v>0</v>
      </c>
      <c r="AC38" s="609">
        <f t="shared" si="184"/>
        <v>0</v>
      </c>
      <c r="AD38" s="609">
        <f t="shared" si="114"/>
        <v>0</v>
      </c>
      <c r="AE38" s="609">
        <f t="shared" ref="AE38:AG38" si="185">+AE35+AE36+AE37</f>
        <v>0</v>
      </c>
      <c r="AF38" s="609">
        <f t="shared" si="185"/>
        <v>0</v>
      </c>
      <c r="AG38" s="609">
        <f t="shared" si="185"/>
        <v>0</v>
      </c>
      <c r="AH38" s="609">
        <f t="shared" si="115"/>
        <v>0</v>
      </c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55"/>
      <c r="HV38" s="55"/>
      <c r="HW38" s="55"/>
      <c r="HX38" s="55"/>
      <c r="HY38" s="55"/>
      <c r="HZ38" s="55"/>
      <c r="IA38" s="55"/>
      <c r="IB38" s="55"/>
      <c r="IC38" s="55"/>
      <c r="ID38" s="55"/>
      <c r="IE38" s="55"/>
      <c r="IF38" s="55"/>
      <c r="IG38" s="55"/>
      <c r="IH38" s="55"/>
      <c r="II38" s="55"/>
      <c r="IJ38" s="55"/>
      <c r="IK38" s="55"/>
      <c r="IL38" s="55"/>
      <c r="IM38" s="55"/>
      <c r="IN38" s="55"/>
      <c r="IO38" s="55"/>
      <c r="IP38" s="55"/>
      <c r="IQ38" s="55"/>
      <c r="IR38" s="55"/>
      <c r="IS38" s="55"/>
      <c r="IT38" s="55"/>
      <c r="IU38" s="55"/>
      <c r="IV38" s="55"/>
      <c r="IW38" s="55"/>
      <c r="IX38" s="55"/>
      <c r="IY38" s="55"/>
      <c r="IZ38" s="55"/>
      <c r="JA38" s="55"/>
      <c r="JB38" s="55"/>
      <c r="JC38" s="55"/>
      <c r="JD38" s="55"/>
      <c r="JE38" s="55"/>
      <c r="JF38" s="55"/>
      <c r="JG38" s="55"/>
      <c r="JH38" s="55"/>
      <c r="JI38" s="55"/>
      <c r="JJ38" s="55"/>
      <c r="JK38" s="55"/>
      <c r="JL38" s="55"/>
      <c r="JM38" s="55"/>
      <c r="JN38" s="55"/>
      <c r="JO38" s="55"/>
      <c r="JP38" s="55"/>
      <c r="JQ38" s="55"/>
      <c r="JR38" s="55"/>
      <c r="JS38" s="55"/>
      <c r="JT38" s="55"/>
      <c r="JU38" s="55"/>
      <c r="JV38" s="55"/>
      <c r="JW38" s="55"/>
      <c r="JX38" s="55"/>
      <c r="JY38" s="55"/>
      <c r="JZ38" s="55"/>
      <c r="KA38" s="55"/>
      <c r="KB38" s="55"/>
      <c r="KC38" s="55"/>
      <c r="KD38" s="55"/>
      <c r="KE38" s="55"/>
      <c r="KF38" s="55"/>
      <c r="KG38" s="55"/>
      <c r="KH38" s="55"/>
      <c r="KI38" s="55"/>
      <c r="KJ38" s="55"/>
      <c r="KK38" s="55"/>
      <c r="KL38" s="55"/>
      <c r="KM38" s="55"/>
      <c r="KN38" s="55"/>
      <c r="KO38" s="55"/>
      <c r="KP38" s="55"/>
      <c r="KQ38" s="55"/>
      <c r="KR38" s="55"/>
      <c r="KS38" s="55"/>
      <c r="KT38" s="55"/>
      <c r="KU38" s="55"/>
      <c r="KV38" s="55"/>
      <c r="KW38" s="55"/>
      <c r="KX38" s="55"/>
      <c r="KY38" s="55"/>
      <c r="KZ38" s="55"/>
      <c r="LA38" s="55"/>
      <c r="LB38" s="55"/>
      <c r="LC38" s="55"/>
      <c r="LD38" s="55"/>
      <c r="LE38" s="55"/>
      <c r="LF38" s="55"/>
      <c r="LG38" s="55"/>
      <c r="LH38" s="55"/>
      <c r="LI38" s="55"/>
      <c r="LJ38" s="55"/>
      <c r="LK38" s="55"/>
      <c r="LL38" s="55"/>
      <c r="LM38" s="55"/>
      <c r="LN38" s="55"/>
      <c r="LO38" s="55"/>
      <c r="LP38" s="55"/>
      <c r="LQ38" s="55"/>
      <c r="LR38" s="55"/>
      <c r="LS38" s="55"/>
      <c r="LT38" s="55"/>
      <c r="LU38" s="55"/>
      <c r="LV38" s="55"/>
      <c r="LW38" s="55"/>
      <c r="LX38" s="55"/>
      <c r="LY38" s="55"/>
      <c r="LZ38" s="55"/>
      <c r="MA38" s="55"/>
      <c r="MB38" s="55"/>
      <c r="MC38" s="55"/>
      <c r="MD38" s="55"/>
      <c r="ME38" s="55"/>
      <c r="MF38" s="55"/>
      <c r="MG38" s="55"/>
      <c r="MH38" s="55"/>
      <c r="MI38" s="55"/>
      <c r="MJ38" s="55"/>
      <c r="MK38" s="55"/>
      <c r="ML38" s="55"/>
      <c r="MM38" s="55"/>
      <c r="MN38" s="55"/>
      <c r="MO38" s="55"/>
      <c r="MP38" s="55"/>
      <c r="MQ38" s="55"/>
      <c r="MR38" s="55"/>
      <c r="MS38" s="55"/>
      <c r="MT38" s="55"/>
      <c r="MU38" s="55"/>
      <c r="MV38" s="55"/>
      <c r="MW38" s="55"/>
      <c r="MX38" s="55"/>
      <c r="MY38" s="55"/>
      <c r="MZ38" s="55"/>
      <c r="NA38" s="55"/>
      <c r="NB38" s="55"/>
      <c r="NC38" s="55"/>
      <c r="ND38" s="55"/>
      <c r="NE38" s="55"/>
      <c r="NF38" s="55"/>
      <c r="NG38" s="55"/>
      <c r="NH38" s="55"/>
      <c r="NI38" s="55"/>
      <c r="NJ38" s="55"/>
      <c r="NK38" s="55"/>
      <c r="NL38" s="55"/>
      <c r="NM38" s="55"/>
      <c r="NN38" s="55"/>
      <c r="NO38" s="55"/>
      <c r="NP38" s="55"/>
      <c r="NQ38" s="55"/>
      <c r="NR38" s="55"/>
    </row>
    <row r="39" spans="1:382" s="560" customFormat="1" ht="23.45" customHeight="1">
      <c r="A39" s="630">
        <v>1.6</v>
      </c>
      <c r="B39" s="644" t="s">
        <v>332</v>
      </c>
      <c r="C39" s="742">
        <f>+G39+K39+O39+S39+W39+AA39+AE39</f>
        <v>0</v>
      </c>
      <c r="D39" s="743">
        <f t="shared" ref="D39:F39" si="186">+H39+L39+P39+T39+X39+AB39+AF39</f>
        <v>0</v>
      </c>
      <c r="E39" s="743">
        <f t="shared" si="186"/>
        <v>0</v>
      </c>
      <c r="F39" s="744">
        <f t="shared" si="186"/>
        <v>0</v>
      </c>
      <c r="G39" s="608"/>
      <c r="H39" s="608"/>
      <c r="I39" s="608"/>
      <c r="J39" s="749">
        <f t="shared" si="109"/>
        <v>0</v>
      </c>
      <c r="K39" s="608"/>
      <c r="L39" s="608"/>
      <c r="M39" s="608"/>
      <c r="N39" s="749">
        <f t="shared" si="110"/>
        <v>0</v>
      </c>
      <c r="O39" s="608"/>
      <c r="P39" s="608"/>
      <c r="Q39" s="608"/>
      <c r="R39" s="749">
        <f t="shared" si="111"/>
        <v>0</v>
      </c>
      <c r="S39" s="608"/>
      <c r="T39" s="608"/>
      <c r="U39" s="608"/>
      <c r="V39" s="749">
        <f t="shared" si="112"/>
        <v>0</v>
      </c>
      <c r="W39" s="608"/>
      <c r="X39" s="608"/>
      <c r="Y39" s="608"/>
      <c r="Z39" s="749">
        <f t="shared" si="113"/>
        <v>0</v>
      </c>
      <c r="AA39" s="608"/>
      <c r="AB39" s="608"/>
      <c r="AC39" s="608"/>
      <c r="AD39" s="749">
        <f t="shared" si="114"/>
        <v>0</v>
      </c>
      <c r="AE39" s="608"/>
      <c r="AF39" s="608"/>
      <c r="AG39" s="608"/>
      <c r="AH39" s="749">
        <f t="shared" si="115"/>
        <v>0</v>
      </c>
    </row>
    <row r="40" spans="1:382" s="560" customFormat="1" ht="23.45" customHeight="1">
      <c r="A40" s="738"/>
      <c r="B40" s="640" t="s">
        <v>326</v>
      </c>
      <c r="C40" s="742">
        <f t="shared" ref="C40:C103" si="187">+G40+K40+O40+S40+W40+AA40+AE40</f>
        <v>0</v>
      </c>
      <c r="D40" s="743">
        <f t="shared" ref="D40:D103" si="188">+H40+L40+P40+T40+X40+AB40+AF40</f>
        <v>0</v>
      </c>
      <c r="E40" s="743">
        <f t="shared" ref="E40:E103" si="189">+I40+M40+Q40+U40+Y40+AC40+AG40</f>
        <v>0</v>
      </c>
      <c r="F40" s="744">
        <f t="shared" ref="F40:F103" si="190">+J40+N40+R40+V40+Z40+AD40+AH40</f>
        <v>0</v>
      </c>
      <c r="G40" s="610">
        <f t="shared" ref="G40:I40" si="191">(G39*-0.03)</f>
        <v>0</v>
      </c>
      <c r="H40" s="610">
        <f t="shared" si="191"/>
        <v>0</v>
      </c>
      <c r="I40" s="610">
        <f t="shared" si="191"/>
        <v>0</v>
      </c>
      <c r="J40" s="609">
        <f t="shared" si="109"/>
        <v>0</v>
      </c>
      <c r="K40" s="610">
        <f t="shared" ref="K40:M40" si="192">(K39*-0.03)</f>
        <v>0</v>
      </c>
      <c r="L40" s="610">
        <f t="shared" si="192"/>
        <v>0</v>
      </c>
      <c r="M40" s="610">
        <f t="shared" si="192"/>
        <v>0</v>
      </c>
      <c r="N40" s="609">
        <f t="shared" si="110"/>
        <v>0</v>
      </c>
      <c r="O40" s="610">
        <f t="shared" ref="O40:Q40" si="193">(O39*-0.03)</f>
        <v>0</v>
      </c>
      <c r="P40" s="610">
        <f t="shared" si="193"/>
        <v>0</v>
      </c>
      <c r="Q40" s="610">
        <f t="shared" si="193"/>
        <v>0</v>
      </c>
      <c r="R40" s="609">
        <f t="shared" si="111"/>
        <v>0</v>
      </c>
      <c r="S40" s="610">
        <f t="shared" ref="S40:U40" si="194">(S39*-0.03)</f>
        <v>0</v>
      </c>
      <c r="T40" s="610">
        <f t="shared" si="194"/>
        <v>0</v>
      </c>
      <c r="U40" s="610">
        <f t="shared" si="194"/>
        <v>0</v>
      </c>
      <c r="V40" s="609">
        <f t="shared" si="112"/>
        <v>0</v>
      </c>
      <c r="W40" s="610">
        <f t="shared" ref="W40:Y40" si="195">(W39*-0.03)</f>
        <v>0</v>
      </c>
      <c r="X40" s="610">
        <f t="shared" si="195"/>
        <v>0</v>
      </c>
      <c r="Y40" s="610">
        <f t="shared" si="195"/>
        <v>0</v>
      </c>
      <c r="Z40" s="609">
        <f t="shared" si="113"/>
        <v>0</v>
      </c>
      <c r="AA40" s="610">
        <f t="shared" ref="AA40:AC40" si="196">(AA39*-0.03)</f>
        <v>0</v>
      </c>
      <c r="AB40" s="610">
        <f t="shared" si="196"/>
        <v>0</v>
      </c>
      <c r="AC40" s="610">
        <f t="shared" si="196"/>
        <v>0</v>
      </c>
      <c r="AD40" s="609">
        <f t="shared" si="114"/>
        <v>0</v>
      </c>
      <c r="AE40" s="610">
        <f t="shared" ref="AE40:AG40" si="197">(AE39*-0.03)</f>
        <v>0</v>
      </c>
      <c r="AF40" s="610">
        <f t="shared" si="197"/>
        <v>0</v>
      </c>
      <c r="AG40" s="610">
        <f t="shared" si="197"/>
        <v>0</v>
      </c>
      <c r="AH40" s="609">
        <f t="shared" si="115"/>
        <v>0</v>
      </c>
    </row>
    <row r="41" spans="1:382" s="41" customFormat="1" ht="23.45" customHeight="1">
      <c r="A41" s="46"/>
      <c r="B41" s="640" t="s">
        <v>219</v>
      </c>
      <c r="C41" s="742">
        <f t="shared" si="187"/>
        <v>0</v>
      </c>
      <c r="D41" s="743">
        <f t="shared" si="188"/>
        <v>0</v>
      </c>
      <c r="E41" s="743">
        <f t="shared" si="189"/>
        <v>0</v>
      </c>
      <c r="F41" s="744">
        <f t="shared" si="190"/>
        <v>0</v>
      </c>
      <c r="G41" s="609">
        <f t="shared" ref="G41:I41" si="198">+(G39+G40)*-0.34</f>
        <v>0</v>
      </c>
      <c r="H41" s="609">
        <f t="shared" si="198"/>
        <v>0</v>
      </c>
      <c r="I41" s="609">
        <f t="shared" si="198"/>
        <v>0</v>
      </c>
      <c r="J41" s="609">
        <f t="shared" si="109"/>
        <v>0</v>
      </c>
      <c r="K41" s="609">
        <f t="shared" ref="K41:M41" si="199">+(K39+K40)*-0.34</f>
        <v>0</v>
      </c>
      <c r="L41" s="609">
        <f t="shared" si="199"/>
        <v>0</v>
      </c>
      <c r="M41" s="609">
        <f t="shared" si="199"/>
        <v>0</v>
      </c>
      <c r="N41" s="609">
        <f t="shared" si="110"/>
        <v>0</v>
      </c>
      <c r="O41" s="609">
        <f t="shared" ref="O41:Q41" si="200">+(O39+O40)*-0.34</f>
        <v>0</v>
      </c>
      <c r="P41" s="609">
        <f t="shared" si="200"/>
        <v>0</v>
      </c>
      <c r="Q41" s="609">
        <f t="shared" si="200"/>
        <v>0</v>
      </c>
      <c r="R41" s="609">
        <f t="shared" si="111"/>
        <v>0</v>
      </c>
      <c r="S41" s="609">
        <f t="shared" ref="S41:U41" si="201">+(S39+S40)*-0.34</f>
        <v>0</v>
      </c>
      <c r="T41" s="609">
        <f t="shared" si="201"/>
        <v>0</v>
      </c>
      <c r="U41" s="609">
        <f t="shared" si="201"/>
        <v>0</v>
      </c>
      <c r="V41" s="609">
        <f t="shared" si="112"/>
        <v>0</v>
      </c>
      <c r="W41" s="609">
        <f t="shared" ref="W41:Y41" si="202">+(W39+W40)*-0.34</f>
        <v>0</v>
      </c>
      <c r="X41" s="609">
        <f t="shared" si="202"/>
        <v>0</v>
      </c>
      <c r="Y41" s="609">
        <f t="shared" si="202"/>
        <v>0</v>
      </c>
      <c r="Z41" s="609">
        <f t="shared" si="113"/>
        <v>0</v>
      </c>
      <c r="AA41" s="609">
        <f t="shared" ref="AA41:AC41" si="203">+(AA39+AA40)*-0.34</f>
        <v>0</v>
      </c>
      <c r="AB41" s="609">
        <f t="shared" si="203"/>
        <v>0</v>
      </c>
      <c r="AC41" s="609">
        <f t="shared" si="203"/>
        <v>0</v>
      </c>
      <c r="AD41" s="609">
        <f t="shared" si="114"/>
        <v>0</v>
      </c>
      <c r="AE41" s="609">
        <f t="shared" ref="AE41:AG41" si="204">+(AE39+AE40)*-0.34</f>
        <v>0</v>
      </c>
      <c r="AF41" s="609">
        <f t="shared" si="204"/>
        <v>0</v>
      </c>
      <c r="AG41" s="609">
        <f t="shared" si="204"/>
        <v>0</v>
      </c>
      <c r="AH41" s="609">
        <f t="shared" si="115"/>
        <v>0</v>
      </c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55"/>
      <c r="HV41" s="55"/>
      <c r="HW41" s="55"/>
      <c r="HX41" s="55"/>
      <c r="HY41" s="55"/>
      <c r="HZ41" s="55"/>
      <c r="IA41" s="55"/>
      <c r="IB41" s="55"/>
      <c r="IC41" s="55"/>
      <c r="ID41" s="55"/>
      <c r="IE41" s="55"/>
      <c r="IF41" s="55"/>
      <c r="IG41" s="55"/>
      <c r="IH41" s="55"/>
      <c r="II41" s="55"/>
      <c r="IJ41" s="55"/>
      <c r="IK41" s="55"/>
      <c r="IL41" s="55"/>
      <c r="IM41" s="55"/>
      <c r="IN41" s="55"/>
      <c r="IO41" s="55"/>
      <c r="IP41" s="55"/>
      <c r="IQ41" s="55"/>
      <c r="IR41" s="55"/>
      <c r="IS41" s="55"/>
      <c r="IT41" s="55"/>
      <c r="IU41" s="55"/>
      <c r="IV41" s="55"/>
      <c r="IW41" s="55"/>
      <c r="IX41" s="55"/>
      <c r="IY41" s="55"/>
      <c r="IZ41" s="55"/>
      <c r="JA41" s="55"/>
      <c r="JB41" s="55"/>
      <c r="JC41" s="55"/>
      <c r="JD41" s="55"/>
      <c r="JE41" s="55"/>
      <c r="JF41" s="55"/>
      <c r="JG41" s="55"/>
      <c r="JH41" s="55"/>
      <c r="JI41" s="55"/>
      <c r="JJ41" s="55"/>
      <c r="JK41" s="55"/>
      <c r="JL41" s="55"/>
      <c r="JM41" s="55"/>
      <c r="JN41" s="55"/>
      <c r="JO41" s="55"/>
      <c r="JP41" s="55"/>
      <c r="JQ41" s="55"/>
      <c r="JR41" s="55"/>
      <c r="JS41" s="55"/>
      <c r="JT41" s="55"/>
      <c r="JU41" s="55"/>
      <c r="JV41" s="55"/>
      <c r="JW41" s="55"/>
      <c r="JX41" s="55"/>
      <c r="JY41" s="55"/>
      <c r="JZ41" s="55"/>
      <c r="KA41" s="55"/>
      <c r="KB41" s="55"/>
      <c r="KC41" s="55"/>
      <c r="KD41" s="55"/>
      <c r="KE41" s="55"/>
      <c r="KF41" s="55"/>
      <c r="KG41" s="55"/>
      <c r="KH41" s="55"/>
      <c r="KI41" s="55"/>
      <c r="KJ41" s="55"/>
      <c r="KK41" s="55"/>
      <c r="KL41" s="55"/>
      <c r="KM41" s="55"/>
      <c r="KN41" s="55"/>
      <c r="KO41" s="55"/>
      <c r="KP41" s="55"/>
      <c r="KQ41" s="55"/>
      <c r="KR41" s="55"/>
      <c r="KS41" s="55"/>
      <c r="KT41" s="55"/>
      <c r="KU41" s="55"/>
      <c r="KV41" s="55"/>
      <c r="KW41" s="55"/>
      <c r="KX41" s="55"/>
      <c r="KY41" s="55"/>
      <c r="KZ41" s="55"/>
      <c r="LA41" s="55"/>
      <c r="LB41" s="55"/>
      <c r="LC41" s="55"/>
      <c r="LD41" s="55"/>
      <c r="LE41" s="55"/>
      <c r="LF41" s="55"/>
      <c r="LG41" s="55"/>
      <c r="LH41" s="55"/>
      <c r="LI41" s="55"/>
      <c r="LJ41" s="55"/>
      <c r="LK41" s="55"/>
      <c r="LL41" s="55"/>
      <c r="LM41" s="55"/>
      <c r="LN41" s="55"/>
      <c r="LO41" s="55"/>
      <c r="LP41" s="55"/>
      <c r="LQ41" s="55"/>
      <c r="LR41" s="55"/>
      <c r="LS41" s="55"/>
      <c r="LT41" s="55"/>
      <c r="LU41" s="55"/>
      <c r="LV41" s="55"/>
      <c r="LW41" s="55"/>
      <c r="LX41" s="55"/>
      <c r="LY41" s="55"/>
      <c r="LZ41" s="55"/>
      <c r="MA41" s="55"/>
      <c r="MB41" s="55"/>
      <c r="MC41" s="55"/>
      <c r="MD41" s="55"/>
      <c r="ME41" s="55"/>
      <c r="MF41" s="55"/>
      <c r="MG41" s="55"/>
      <c r="MH41" s="55"/>
      <c r="MI41" s="55"/>
      <c r="MJ41" s="55"/>
      <c r="MK41" s="55"/>
      <c r="ML41" s="55"/>
      <c r="MM41" s="55"/>
      <c r="MN41" s="55"/>
      <c r="MO41" s="55"/>
      <c r="MP41" s="55"/>
      <c r="MQ41" s="55"/>
      <c r="MR41" s="55"/>
      <c r="MS41" s="55"/>
      <c r="MT41" s="55"/>
      <c r="MU41" s="55"/>
      <c r="MV41" s="55"/>
      <c r="MW41" s="55"/>
      <c r="MX41" s="55"/>
      <c r="MY41" s="55"/>
      <c r="MZ41" s="55"/>
      <c r="NA41" s="55"/>
      <c r="NB41" s="55"/>
      <c r="NC41" s="55"/>
      <c r="ND41" s="55"/>
      <c r="NE41" s="55"/>
      <c r="NF41" s="55"/>
      <c r="NG41" s="55"/>
      <c r="NH41" s="55"/>
      <c r="NI41" s="55"/>
      <c r="NJ41" s="55"/>
      <c r="NK41" s="55"/>
      <c r="NL41" s="55"/>
      <c r="NM41" s="55"/>
      <c r="NN41" s="55"/>
      <c r="NO41" s="55"/>
      <c r="NP41" s="55"/>
      <c r="NQ41" s="55"/>
      <c r="NR41" s="55"/>
    </row>
    <row r="42" spans="1:382" s="41" customFormat="1" ht="23.45" customHeight="1">
      <c r="A42" s="46"/>
      <c r="B42" s="640" t="s">
        <v>324</v>
      </c>
      <c r="C42" s="742">
        <f t="shared" si="187"/>
        <v>0</v>
      </c>
      <c r="D42" s="743">
        <f t="shared" si="188"/>
        <v>0</v>
      </c>
      <c r="E42" s="743">
        <f t="shared" si="189"/>
        <v>0</v>
      </c>
      <c r="F42" s="744">
        <f t="shared" si="190"/>
        <v>0</v>
      </c>
      <c r="G42" s="609">
        <f t="shared" ref="G42:I42" si="205">+G39+G40+G41</f>
        <v>0</v>
      </c>
      <c r="H42" s="609">
        <f t="shared" si="205"/>
        <v>0</v>
      </c>
      <c r="I42" s="609">
        <f t="shared" si="205"/>
        <v>0</v>
      </c>
      <c r="J42" s="609">
        <f t="shared" si="109"/>
        <v>0</v>
      </c>
      <c r="K42" s="609">
        <f t="shared" ref="K42:M42" si="206">+K39+K40+K41</f>
        <v>0</v>
      </c>
      <c r="L42" s="609">
        <f t="shared" si="206"/>
        <v>0</v>
      </c>
      <c r="M42" s="609">
        <f t="shared" si="206"/>
        <v>0</v>
      </c>
      <c r="N42" s="609">
        <f t="shared" si="110"/>
        <v>0</v>
      </c>
      <c r="O42" s="609">
        <f t="shared" ref="O42:Q42" si="207">+O39+O40+O41</f>
        <v>0</v>
      </c>
      <c r="P42" s="609">
        <f t="shared" si="207"/>
        <v>0</v>
      </c>
      <c r="Q42" s="609">
        <f t="shared" si="207"/>
        <v>0</v>
      </c>
      <c r="R42" s="609">
        <f t="shared" si="111"/>
        <v>0</v>
      </c>
      <c r="S42" s="609">
        <f t="shared" ref="S42:U42" si="208">+S39+S40+S41</f>
        <v>0</v>
      </c>
      <c r="T42" s="609">
        <f t="shared" si="208"/>
        <v>0</v>
      </c>
      <c r="U42" s="609">
        <f t="shared" si="208"/>
        <v>0</v>
      </c>
      <c r="V42" s="609">
        <f t="shared" si="112"/>
        <v>0</v>
      </c>
      <c r="W42" s="609">
        <f t="shared" ref="W42:Y42" si="209">+W39+W40+W41</f>
        <v>0</v>
      </c>
      <c r="X42" s="609">
        <f t="shared" si="209"/>
        <v>0</v>
      </c>
      <c r="Y42" s="609">
        <f t="shared" si="209"/>
        <v>0</v>
      </c>
      <c r="Z42" s="609">
        <f t="shared" si="113"/>
        <v>0</v>
      </c>
      <c r="AA42" s="609">
        <f t="shared" ref="AA42:AC42" si="210">+AA39+AA40+AA41</f>
        <v>0</v>
      </c>
      <c r="AB42" s="609">
        <f t="shared" si="210"/>
        <v>0</v>
      </c>
      <c r="AC42" s="609">
        <f t="shared" si="210"/>
        <v>0</v>
      </c>
      <c r="AD42" s="609">
        <f t="shared" si="114"/>
        <v>0</v>
      </c>
      <c r="AE42" s="609">
        <f t="shared" ref="AE42:AG42" si="211">+AE39+AE40+AE41</f>
        <v>0</v>
      </c>
      <c r="AF42" s="609">
        <f t="shared" si="211"/>
        <v>0</v>
      </c>
      <c r="AG42" s="609">
        <f t="shared" si="211"/>
        <v>0</v>
      </c>
      <c r="AH42" s="609">
        <f t="shared" si="115"/>
        <v>0</v>
      </c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  <c r="HG42" s="55"/>
      <c r="HH42" s="55"/>
      <c r="HI42" s="55"/>
      <c r="HJ42" s="55"/>
      <c r="HK42" s="55"/>
      <c r="HL42" s="55"/>
      <c r="HM42" s="55"/>
      <c r="HN42" s="55"/>
      <c r="HO42" s="55"/>
      <c r="HP42" s="55"/>
      <c r="HQ42" s="55"/>
      <c r="HR42" s="55"/>
      <c r="HS42" s="55"/>
      <c r="HT42" s="55"/>
      <c r="HU42" s="55"/>
      <c r="HV42" s="55"/>
      <c r="HW42" s="55"/>
      <c r="HX42" s="55"/>
      <c r="HY42" s="55"/>
      <c r="HZ42" s="55"/>
      <c r="IA42" s="55"/>
      <c r="IB42" s="55"/>
      <c r="IC42" s="55"/>
      <c r="ID42" s="55"/>
      <c r="IE42" s="55"/>
      <c r="IF42" s="55"/>
      <c r="IG42" s="55"/>
      <c r="IH42" s="55"/>
      <c r="II42" s="55"/>
      <c r="IJ42" s="55"/>
      <c r="IK42" s="55"/>
      <c r="IL42" s="55"/>
      <c r="IM42" s="55"/>
      <c r="IN42" s="55"/>
      <c r="IO42" s="55"/>
      <c r="IP42" s="55"/>
      <c r="IQ42" s="55"/>
      <c r="IR42" s="55"/>
      <c r="IS42" s="55"/>
      <c r="IT42" s="55"/>
      <c r="IU42" s="55"/>
      <c r="IV42" s="55"/>
      <c r="IW42" s="55"/>
      <c r="IX42" s="55"/>
      <c r="IY42" s="55"/>
      <c r="IZ42" s="55"/>
      <c r="JA42" s="55"/>
      <c r="JB42" s="55"/>
      <c r="JC42" s="55"/>
      <c r="JD42" s="55"/>
      <c r="JE42" s="55"/>
      <c r="JF42" s="55"/>
      <c r="JG42" s="55"/>
      <c r="JH42" s="55"/>
      <c r="JI42" s="55"/>
      <c r="JJ42" s="55"/>
      <c r="JK42" s="55"/>
      <c r="JL42" s="55"/>
      <c r="JM42" s="55"/>
      <c r="JN42" s="55"/>
      <c r="JO42" s="55"/>
      <c r="JP42" s="55"/>
      <c r="JQ42" s="55"/>
      <c r="JR42" s="55"/>
      <c r="JS42" s="55"/>
      <c r="JT42" s="55"/>
      <c r="JU42" s="55"/>
      <c r="JV42" s="55"/>
      <c r="JW42" s="55"/>
      <c r="JX42" s="55"/>
      <c r="JY42" s="55"/>
      <c r="JZ42" s="55"/>
      <c r="KA42" s="55"/>
      <c r="KB42" s="55"/>
      <c r="KC42" s="55"/>
      <c r="KD42" s="55"/>
      <c r="KE42" s="55"/>
      <c r="KF42" s="55"/>
      <c r="KG42" s="55"/>
      <c r="KH42" s="55"/>
      <c r="KI42" s="55"/>
      <c r="KJ42" s="55"/>
      <c r="KK42" s="55"/>
      <c r="KL42" s="55"/>
      <c r="KM42" s="55"/>
      <c r="KN42" s="55"/>
      <c r="KO42" s="55"/>
      <c r="KP42" s="55"/>
      <c r="KQ42" s="55"/>
      <c r="KR42" s="55"/>
      <c r="KS42" s="55"/>
      <c r="KT42" s="55"/>
      <c r="KU42" s="55"/>
      <c r="KV42" s="55"/>
      <c r="KW42" s="55"/>
      <c r="KX42" s="55"/>
      <c r="KY42" s="55"/>
      <c r="KZ42" s="55"/>
      <c r="LA42" s="55"/>
      <c r="LB42" s="55"/>
      <c r="LC42" s="55"/>
      <c r="LD42" s="55"/>
      <c r="LE42" s="55"/>
      <c r="LF42" s="55"/>
      <c r="LG42" s="55"/>
      <c r="LH42" s="55"/>
      <c r="LI42" s="55"/>
      <c r="LJ42" s="55"/>
      <c r="LK42" s="55"/>
      <c r="LL42" s="55"/>
      <c r="LM42" s="55"/>
      <c r="LN42" s="55"/>
      <c r="LO42" s="55"/>
      <c r="LP42" s="55"/>
      <c r="LQ42" s="55"/>
      <c r="LR42" s="55"/>
      <c r="LS42" s="55"/>
      <c r="LT42" s="55"/>
      <c r="LU42" s="55"/>
      <c r="LV42" s="55"/>
      <c r="LW42" s="55"/>
      <c r="LX42" s="55"/>
      <c r="LY42" s="55"/>
      <c r="LZ42" s="55"/>
      <c r="MA42" s="55"/>
      <c r="MB42" s="55"/>
      <c r="MC42" s="55"/>
      <c r="MD42" s="55"/>
      <c r="ME42" s="55"/>
      <c r="MF42" s="55"/>
      <c r="MG42" s="55"/>
      <c r="MH42" s="55"/>
      <c r="MI42" s="55"/>
      <c r="MJ42" s="55"/>
      <c r="MK42" s="55"/>
      <c r="ML42" s="55"/>
      <c r="MM42" s="55"/>
      <c r="MN42" s="55"/>
      <c r="MO42" s="55"/>
      <c r="MP42" s="55"/>
      <c r="MQ42" s="55"/>
      <c r="MR42" s="55"/>
      <c r="MS42" s="55"/>
      <c r="MT42" s="55"/>
      <c r="MU42" s="55"/>
      <c r="MV42" s="55"/>
      <c r="MW42" s="55"/>
      <c r="MX42" s="55"/>
      <c r="MY42" s="55"/>
      <c r="MZ42" s="55"/>
      <c r="NA42" s="55"/>
      <c r="NB42" s="55"/>
      <c r="NC42" s="55"/>
      <c r="ND42" s="55"/>
      <c r="NE42" s="55"/>
      <c r="NF42" s="55"/>
      <c r="NG42" s="55"/>
      <c r="NH42" s="55"/>
      <c r="NI42" s="55"/>
      <c r="NJ42" s="55"/>
      <c r="NK42" s="55"/>
      <c r="NL42" s="55"/>
      <c r="NM42" s="55"/>
      <c r="NN42" s="55"/>
      <c r="NO42" s="55"/>
      <c r="NP42" s="55"/>
      <c r="NQ42" s="55"/>
      <c r="NR42" s="55"/>
    </row>
    <row r="43" spans="1:382" s="560" customFormat="1" ht="23.45" customHeight="1">
      <c r="A43" s="601">
        <v>1.7</v>
      </c>
      <c r="B43" s="643" t="s">
        <v>267</v>
      </c>
      <c r="C43" s="742">
        <f t="shared" si="187"/>
        <v>0</v>
      </c>
      <c r="D43" s="743">
        <f t="shared" si="188"/>
        <v>0</v>
      </c>
      <c r="E43" s="743">
        <f t="shared" si="189"/>
        <v>0</v>
      </c>
      <c r="F43" s="744">
        <f t="shared" si="190"/>
        <v>0</v>
      </c>
      <c r="G43" s="613"/>
      <c r="H43" s="613"/>
      <c r="I43" s="613"/>
      <c r="J43" s="749">
        <f t="shared" si="109"/>
        <v>0</v>
      </c>
      <c r="K43" s="613"/>
      <c r="L43" s="613"/>
      <c r="M43" s="613"/>
      <c r="N43" s="749">
        <f t="shared" si="110"/>
        <v>0</v>
      </c>
      <c r="O43" s="613"/>
      <c r="P43" s="613"/>
      <c r="Q43" s="613"/>
      <c r="R43" s="749">
        <f t="shared" si="111"/>
        <v>0</v>
      </c>
      <c r="S43" s="613"/>
      <c r="T43" s="613"/>
      <c r="U43" s="613"/>
      <c r="V43" s="749">
        <f t="shared" si="112"/>
        <v>0</v>
      </c>
      <c r="W43" s="613"/>
      <c r="X43" s="613"/>
      <c r="Y43" s="613"/>
      <c r="Z43" s="749">
        <f t="shared" si="113"/>
        <v>0</v>
      </c>
      <c r="AA43" s="613"/>
      <c r="AB43" s="613"/>
      <c r="AC43" s="613"/>
      <c r="AD43" s="749">
        <f t="shared" si="114"/>
        <v>0</v>
      </c>
      <c r="AE43" s="613"/>
      <c r="AF43" s="613"/>
      <c r="AG43" s="613"/>
      <c r="AH43" s="749">
        <f t="shared" si="115"/>
        <v>0</v>
      </c>
    </row>
    <row r="44" spans="1:382" s="560" customFormat="1" ht="23.45" customHeight="1">
      <c r="A44" s="46"/>
      <c r="B44" s="640" t="s">
        <v>221</v>
      </c>
      <c r="C44" s="742">
        <f t="shared" si="187"/>
        <v>0</v>
      </c>
      <c r="D44" s="743">
        <f t="shared" si="188"/>
        <v>0</v>
      </c>
      <c r="E44" s="743">
        <f t="shared" si="189"/>
        <v>0</v>
      </c>
      <c r="F44" s="744">
        <f t="shared" si="190"/>
        <v>0</v>
      </c>
      <c r="G44" s="609">
        <f t="shared" ref="G44:I44" si="212">+G43*-0.4</f>
        <v>0</v>
      </c>
      <c r="H44" s="609">
        <f t="shared" si="212"/>
        <v>0</v>
      </c>
      <c r="I44" s="609">
        <f t="shared" si="212"/>
        <v>0</v>
      </c>
      <c r="J44" s="609">
        <f t="shared" si="109"/>
        <v>0</v>
      </c>
      <c r="K44" s="609">
        <f t="shared" ref="K44:M44" si="213">+K43*-0.4</f>
        <v>0</v>
      </c>
      <c r="L44" s="609">
        <f t="shared" si="213"/>
        <v>0</v>
      </c>
      <c r="M44" s="609">
        <f t="shared" si="213"/>
        <v>0</v>
      </c>
      <c r="N44" s="609">
        <f t="shared" si="110"/>
        <v>0</v>
      </c>
      <c r="O44" s="609">
        <f t="shared" ref="O44:Q44" si="214">+O43*-0.4</f>
        <v>0</v>
      </c>
      <c r="P44" s="609">
        <f t="shared" si="214"/>
        <v>0</v>
      </c>
      <c r="Q44" s="609">
        <f t="shared" si="214"/>
        <v>0</v>
      </c>
      <c r="R44" s="609">
        <f t="shared" si="111"/>
        <v>0</v>
      </c>
      <c r="S44" s="609">
        <f t="shared" ref="S44:U44" si="215">+S43*-0.4</f>
        <v>0</v>
      </c>
      <c r="T44" s="609">
        <f t="shared" si="215"/>
        <v>0</v>
      </c>
      <c r="U44" s="609">
        <f t="shared" si="215"/>
        <v>0</v>
      </c>
      <c r="V44" s="609">
        <f t="shared" si="112"/>
        <v>0</v>
      </c>
      <c r="W44" s="609">
        <f t="shared" ref="W44:Y44" si="216">+W43*-0.4</f>
        <v>0</v>
      </c>
      <c r="X44" s="609">
        <f t="shared" si="216"/>
        <v>0</v>
      </c>
      <c r="Y44" s="609">
        <f t="shared" si="216"/>
        <v>0</v>
      </c>
      <c r="Z44" s="609">
        <f t="shared" si="113"/>
        <v>0</v>
      </c>
      <c r="AA44" s="609">
        <f t="shared" ref="AA44:AC44" si="217">+AA43*-0.4</f>
        <v>0</v>
      </c>
      <c r="AB44" s="609">
        <f t="shared" si="217"/>
        <v>0</v>
      </c>
      <c r="AC44" s="609">
        <f t="shared" si="217"/>
        <v>0</v>
      </c>
      <c r="AD44" s="609">
        <f t="shared" si="114"/>
        <v>0</v>
      </c>
      <c r="AE44" s="609">
        <f t="shared" ref="AE44:AG44" si="218">+AE43*-0.4</f>
        <v>0</v>
      </c>
      <c r="AF44" s="609">
        <f t="shared" si="218"/>
        <v>0</v>
      </c>
      <c r="AG44" s="609">
        <f t="shared" si="218"/>
        <v>0</v>
      </c>
      <c r="AH44" s="609">
        <f t="shared" si="115"/>
        <v>0</v>
      </c>
    </row>
    <row r="45" spans="1:382" s="51" customFormat="1" ht="23.45" customHeight="1">
      <c r="A45" s="46"/>
      <c r="B45" s="640" t="s">
        <v>222</v>
      </c>
      <c r="C45" s="742">
        <f t="shared" si="187"/>
        <v>0</v>
      </c>
      <c r="D45" s="743">
        <f t="shared" si="188"/>
        <v>0</v>
      </c>
      <c r="E45" s="743">
        <f t="shared" si="189"/>
        <v>0</v>
      </c>
      <c r="F45" s="744">
        <f t="shared" si="190"/>
        <v>0</v>
      </c>
      <c r="G45" s="609">
        <f t="shared" ref="G45:I45" si="219">+G43+G44</f>
        <v>0</v>
      </c>
      <c r="H45" s="609">
        <f t="shared" si="219"/>
        <v>0</v>
      </c>
      <c r="I45" s="609">
        <f t="shared" si="219"/>
        <v>0</v>
      </c>
      <c r="J45" s="609">
        <f t="shared" si="109"/>
        <v>0</v>
      </c>
      <c r="K45" s="609">
        <f t="shared" ref="K45:M45" si="220">+K43+K44</f>
        <v>0</v>
      </c>
      <c r="L45" s="609">
        <f t="shared" si="220"/>
        <v>0</v>
      </c>
      <c r="M45" s="609">
        <f t="shared" si="220"/>
        <v>0</v>
      </c>
      <c r="N45" s="609">
        <f t="shared" si="110"/>
        <v>0</v>
      </c>
      <c r="O45" s="609">
        <f t="shared" ref="O45:Q45" si="221">+O43+O44</f>
        <v>0</v>
      </c>
      <c r="P45" s="609">
        <f t="shared" si="221"/>
        <v>0</v>
      </c>
      <c r="Q45" s="609">
        <f t="shared" si="221"/>
        <v>0</v>
      </c>
      <c r="R45" s="609">
        <f t="shared" si="111"/>
        <v>0</v>
      </c>
      <c r="S45" s="609">
        <f t="shared" ref="S45:U45" si="222">+S43+S44</f>
        <v>0</v>
      </c>
      <c r="T45" s="609">
        <f t="shared" si="222"/>
        <v>0</v>
      </c>
      <c r="U45" s="609">
        <f t="shared" si="222"/>
        <v>0</v>
      </c>
      <c r="V45" s="609">
        <f t="shared" si="112"/>
        <v>0</v>
      </c>
      <c r="W45" s="609">
        <f t="shared" ref="W45:Y45" si="223">+W43+W44</f>
        <v>0</v>
      </c>
      <c r="X45" s="609">
        <f t="shared" si="223"/>
        <v>0</v>
      </c>
      <c r="Y45" s="609">
        <f t="shared" si="223"/>
        <v>0</v>
      </c>
      <c r="Z45" s="609">
        <f t="shared" si="113"/>
        <v>0</v>
      </c>
      <c r="AA45" s="609">
        <f t="shared" ref="AA45:AC45" si="224">+AA43+AA44</f>
        <v>0</v>
      </c>
      <c r="AB45" s="609">
        <f t="shared" si="224"/>
        <v>0</v>
      </c>
      <c r="AC45" s="609">
        <f t="shared" si="224"/>
        <v>0</v>
      </c>
      <c r="AD45" s="609">
        <f t="shared" si="114"/>
        <v>0</v>
      </c>
      <c r="AE45" s="609">
        <f t="shared" ref="AE45:AG45" si="225">+AE43+AE44</f>
        <v>0</v>
      </c>
      <c r="AF45" s="609">
        <f t="shared" si="225"/>
        <v>0</v>
      </c>
      <c r="AG45" s="609">
        <f t="shared" si="225"/>
        <v>0</v>
      </c>
      <c r="AH45" s="609">
        <f t="shared" si="115"/>
        <v>0</v>
      </c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  <c r="EO45" s="74"/>
      <c r="EP45" s="74"/>
      <c r="EQ45" s="74"/>
      <c r="ER45" s="74"/>
      <c r="ES45" s="74"/>
      <c r="ET45" s="74"/>
      <c r="EU45" s="74"/>
      <c r="EV45" s="74"/>
      <c r="EW45" s="74"/>
      <c r="EX45" s="74"/>
      <c r="EY45" s="74"/>
      <c r="EZ45" s="74"/>
      <c r="FA45" s="74"/>
      <c r="FB45" s="74"/>
      <c r="FC45" s="74"/>
      <c r="FD45" s="74"/>
      <c r="FE45" s="74"/>
      <c r="FF45" s="74"/>
      <c r="FG45" s="74"/>
      <c r="FH45" s="74"/>
      <c r="FI45" s="74"/>
      <c r="FJ45" s="74"/>
      <c r="FK45" s="74"/>
      <c r="FL45" s="74"/>
      <c r="FM45" s="74"/>
      <c r="FN45" s="74"/>
      <c r="FO45" s="74"/>
      <c r="FP45" s="74"/>
      <c r="FQ45" s="74"/>
      <c r="FR45" s="74"/>
      <c r="FS45" s="74"/>
      <c r="FT45" s="74"/>
      <c r="FU45" s="74"/>
      <c r="FV45" s="74"/>
      <c r="FW45" s="74"/>
      <c r="FX45" s="74"/>
      <c r="FY45" s="74"/>
      <c r="FZ45" s="74"/>
      <c r="GA45" s="74"/>
      <c r="GB45" s="74"/>
      <c r="GC45" s="74"/>
      <c r="GD45" s="74"/>
      <c r="GE45" s="74"/>
      <c r="GF45" s="74"/>
      <c r="GG45" s="74"/>
      <c r="GH45" s="74"/>
      <c r="GI45" s="74"/>
      <c r="GJ45" s="74"/>
      <c r="GK45" s="74"/>
      <c r="GL45" s="74"/>
      <c r="GM45" s="74"/>
      <c r="GN45" s="74"/>
      <c r="GO45" s="74"/>
      <c r="GP45" s="74"/>
      <c r="GQ45" s="74"/>
      <c r="GR45" s="74"/>
      <c r="GS45" s="74"/>
      <c r="GT45" s="74"/>
      <c r="GU45" s="74"/>
      <c r="GV45" s="74"/>
      <c r="GW45" s="74"/>
      <c r="GX45" s="74"/>
      <c r="GY45" s="74"/>
      <c r="GZ45" s="74"/>
      <c r="HA45" s="74"/>
      <c r="HB45" s="74"/>
      <c r="HC45" s="74"/>
      <c r="HD45" s="74"/>
      <c r="HE45" s="74"/>
      <c r="HF45" s="74"/>
      <c r="HG45" s="74"/>
      <c r="HH45" s="74"/>
      <c r="HI45" s="74"/>
      <c r="HJ45" s="74"/>
      <c r="HK45" s="74"/>
      <c r="HL45" s="74"/>
      <c r="HM45" s="74"/>
      <c r="HN45" s="74"/>
      <c r="HO45" s="74"/>
      <c r="HP45" s="74"/>
      <c r="HQ45" s="74"/>
      <c r="HR45" s="74"/>
      <c r="HS45" s="74"/>
      <c r="HT45" s="74"/>
      <c r="HU45" s="74"/>
      <c r="HV45" s="74"/>
      <c r="HW45" s="74"/>
      <c r="HX45" s="74"/>
      <c r="HY45" s="74"/>
      <c r="HZ45" s="74"/>
      <c r="IA45" s="74"/>
      <c r="IB45" s="74"/>
      <c r="IC45" s="74"/>
      <c r="ID45" s="74"/>
      <c r="IE45" s="74"/>
      <c r="IF45" s="74"/>
      <c r="IG45" s="74"/>
      <c r="IH45" s="74"/>
      <c r="II45" s="74"/>
      <c r="IJ45" s="74"/>
      <c r="IK45" s="74"/>
      <c r="IL45" s="74"/>
      <c r="IM45" s="74"/>
      <c r="IN45" s="74"/>
      <c r="IO45" s="74"/>
      <c r="IP45" s="74"/>
      <c r="IQ45" s="74"/>
      <c r="IR45" s="74"/>
      <c r="IS45" s="74"/>
      <c r="IT45" s="74"/>
      <c r="IU45" s="74"/>
      <c r="IV45" s="74"/>
      <c r="IW45" s="74"/>
      <c r="IX45" s="74"/>
      <c r="IY45" s="74"/>
      <c r="IZ45" s="74"/>
      <c r="JA45" s="74"/>
      <c r="JB45" s="74"/>
      <c r="JC45" s="74"/>
      <c r="JD45" s="74"/>
      <c r="JE45" s="74"/>
      <c r="JF45" s="74"/>
      <c r="JG45" s="74"/>
      <c r="JH45" s="74"/>
      <c r="JI45" s="74"/>
      <c r="JJ45" s="74"/>
      <c r="JK45" s="74"/>
      <c r="JL45" s="74"/>
      <c r="JM45" s="74"/>
      <c r="JN45" s="74"/>
      <c r="JO45" s="74"/>
      <c r="JP45" s="74"/>
      <c r="JQ45" s="74"/>
      <c r="JR45" s="74"/>
      <c r="JS45" s="74"/>
      <c r="JT45" s="74"/>
      <c r="JU45" s="74"/>
      <c r="JV45" s="74"/>
      <c r="JW45" s="74"/>
      <c r="JX45" s="74"/>
      <c r="JY45" s="74"/>
      <c r="JZ45" s="74"/>
      <c r="KA45" s="74"/>
      <c r="KB45" s="74"/>
      <c r="KC45" s="74"/>
      <c r="KD45" s="74"/>
      <c r="KE45" s="74"/>
      <c r="KF45" s="74"/>
      <c r="KG45" s="74"/>
      <c r="KH45" s="74"/>
      <c r="KI45" s="74"/>
      <c r="KJ45" s="74"/>
      <c r="KK45" s="74"/>
      <c r="KL45" s="74"/>
      <c r="KM45" s="74"/>
      <c r="KN45" s="74"/>
      <c r="KO45" s="74"/>
      <c r="KP45" s="74"/>
      <c r="KQ45" s="74"/>
      <c r="KR45" s="74"/>
      <c r="KS45" s="74"/>
      <c r="KT45" s="74"/>
      <c r="KU45" s="74"/>
      <c r="KV45" s="74"/>
      <c r="KW45" s="74"/>
      <c r="KX45" s="74"/>
      <c r="KY45" s="74"/>
      <c r="KZ45" s="74"/>
      <c r="LA45" s="74"/>
      <c r="LB45" s="74"/>
      <c r="LC45" s="74"/>
      <c r="LD45" s="74"/>
      <c r="LE45" s="74"/>
      <c r="LF45" s="74"/>
      <c r="LG45" s="74"/>
      <c r="LH45" s="74"/>
      <c r="LI45" s="74"/>
      <c r="LJ45" s="74"/>
      <c r="LK45" s="74"/>
      <c r="LL45" s="74"/>
      <c r="LM45" s="74"/>
      <c r="LN45" s="74"/>
      <c r="LO45" s="74"/>
      <c r="LP45" s="74"/>
      <c r="LQ45" s="74"/>
      <c r="LR45" s="74"/>
      <c r="LS45" s="74"/>
      <c r="LT45" s="74"/>
      <c r="LU45" s="74"/>
      <c r="LV45" s="74"/>
      <c r="LW45" s="74"/>
      <c r="LX45" s="74"/>
      <c r="LY45" s="74"/>
      <c r="LZ45" s="74"/>
      <c r="MA45" s="74"/>
      <c r="MB45" s="74"/>
      <c r="MC45" s="74"/>
      <c r="MD45" s="74"/>
      <c r="ME45" s="74"/>
      <c r="MF45" s="74"/>
      <c r="MG45" s="74"/>
      <c r="MH45" s="74"/>
      <c r="MI45" s="74"/>
      <c r="MJ45" s="74"/>
      <c r="MK45" s="74"/>
      <c r="ML45" s="74"/>
      <c r="MM45" s="74"/>
      <c r="MN45" s="74"/>
      <c r="MO45" s="74"/>
      <c r="MP45" s="74"/>
      <c r="MQ45" s="74"/>
      <c r="MR45" s="74"/>
      <c r="MS45" s="74"/>
      <c r="MT45" s="74"/>
      <c r="MU45" s="74"/>
      <c r="MV45" s="74"/>
      <c r="MW45" s="74"/>
      <c r="MX45" s="74"/>
      <c r="MY45" s="74"/>
      <c r="MZ45" s="74"/>
      <c r="NA45" s="74"/>
      <c r="NB45" s="74"/>
      <c r="NC45" s="74"/>
      <c r="ND45" s="74"/>
      <c r="NE45" s="74"/>
      <c r="NF45" s="74"/>
      <c r="NG45" s="74"/>
      <c r="NH45" s="74"/>
      <c r="NI45" s="74"/>
      <c r="NJ45" s="74"/>
      <c r="NK45" s="74"/>
      <c r="NL45" s="74"/>
      <c r="NM45" s="74"/>
      <c r="NN45" s="74"/>
      <c r="NO45" s="74"/>
      <c r="NP45" s="74"/>
      <c r="NQ45" s="74"/>
      <c r="NR45" s="74"/>
    </row>
    <row r="46" spans="1:382" s="560" customFormat="1" ht="23.45" customHeight="1">
      <c r="A46" s="601">
        <v>1.8</v>
      </c>
      <c r="B46" s="645" t="s">
        <v>268</v>
      </c>
      <c r="C46" s="742">
        <f t="shared" si="187"/>
        <v>0</v>
      </c>
      <c r="D46" s="743">
        <f t="shared" si="188"/>
        <v>0</v>
      </c>
      <c r="E46" s="743">
        <f t="shared" si="189"/>
        <v>0</v>
      </c>
      <c r="F46" s="744">
        <f t="shared" si="190"/>
        <v>0</v>
      </c>
      <c r="G46" s="614"/>
      <c r="H46" s="614"/>
      <c r="I46" s="614"/>
      <c r="J46" s="749">
        <f t="shared" si="109"/>
        <v>0</v>
      </c>
      <c r="K46" s="614"/>
      <c r="L46" s="614"/>
      <c r="M46" s="614"/>
      <c r="N46" s="749">
        <f t="shared" si="110"/>
        <v>0</v>
      </c>
      <c r="O46" s="614"/>
      <c r="P46" s="614"/>
      <c r="Q46" s="614"/>
      <c r="R46" s="749">
        <f t="shared" si="111"/>
        <v>0</v>
      </c>
      <c r="S46" s="614"/>
      <c r="T46" s="614"/>
      <c r="U46" s="614"/>
      <c r="V46" s="749">
        <f t="shared" si="112"/>
        <v>0</v>
      </c>
      <c r="W46" s="614"/>
      <c r="X46" s="614"/>
      <c r="Y46" s="614"/>
      <c r="Z46" s="749">
        <f t="shared" si="113"/>
        <v>0</v>
      </c>
      <c r="AA46" s="614"/>
      <c r="AB46" s="614"/>
      <c r="AC46" s="614"/>
      <c r="AD46" s="749">
        <f t="shared" si="114"/>
        <v>0</v>
      </c>
      <c r="AE46" s="614"/>
      <c r="AF46" s="614"/>
      <c r="AG46" s="614"/>
      <c r="AH46" s="749">
        <f t="shared" si="115"/>
        <v>0</v>
      </c>
    </row>
    <row r="47" spans="1:382" s="560" customFormat="1" ht="23.45" customHeight="1">
      <c r="A47" s="46"/>
      <c r="B47" s="640" t="s">
        <v>221</v>
      </c>
      <c r="C47" s="742">
        <f t="shared" si="187"/>
        <v>0</v>
      </c>
      <c r="D47" s="743">
        <f t="shared" si="188"/>
        <v>0</v>
      </c>
      <c r="E47" s="743">
        <f t="shared" si="189"/>
        <v>0</v>
      </c>
      <c r="F47" s="744">
        <f t="shared" si="190"/>
        <v>0</v>
      </c>
      <c r="G47" s="609">
        <f t="shared" ref="G47:I47" si="226">+G46*-0.4</f>
        <v>0</v>
      </c>
      <c r="H47" s="609">
        <f t="shared" si="226"/>
        <v>0</v>
      </c>
      <c r="I47" s="609">
        <f t="shared" si="226"/>
        <v>0</v>
      </c>
      <c r="J47" s="609">
        <f t="shared" si="109"/>
        <v>0</v>
      </c>
      <c r="K47" s="609">
        <f t="shared" ref="K47:M47" si="227">+K46*-0.4</f>
        <v>0</v>
      </c>
      <c r="L47" s="609">
        <f t="shared" si="227"/>
        <v>0</v>
      </c>
      <c r="M47" s="609">
        <f t="shared" si="227"/>
        <v>0</v>
      </c>
      <c r="N47" s="609">
        <f t="shared" si="110"/>
        <v>0</v>
      </c>
      <c r="O47" s="609">
        <f t="shared" ref="O47:Q47" si="228">+O46*-0.4</f>
        <v>0</v>
      </c>
      <c r="P47" s="609">
        <f t="shared" si="228"/>
        <v>0</v>
      </c>
      <c r="Q47" s="609">
        <f t="shared" si="228"/>
        <v>0</v>
      </c>
      <c r="R47" s="609">
        <f t="shared" si="111"/>
        <v>0</v>
      </c>
      <c r="S47" s="609">
        <f t="shared" ref="S47:U47" si="229">+S46*-0.4</f>
        <v>0</v>
      </c>
      <c r="T47" s="609">
        <f t="shared" si="229"/>
        <v>0</v>
      </c>
      <c r="U47" s="609">
        <f t="shared" si="229"/>
        <v>0</v>
      </c>
      <c r="V47" s="609">
        <f t="shared" si="112"/>
        <v>0</v>
      </c>
      <c r="W47" s="609">
        <f t="shared" ref="W47:Y47" si="230">+W46*-0.4</f>
        <v>0</v>
      </c>
      <c r="X47" s="609">
        <f t="shared" si="230"/>
        <v>0</v>
      </c>
      <c r="Y47" s="609">
        <f t="shared" si="230"/>
        <v>0</v>
      </c>
      <c r="Z47" s="609">
        <f t="shared" si="113"/>
        <v>0</v>
      </c>
      <c r="AA47" s="609">
        <f t="shared" ref="AA47:AC47" si="231">+AA46*-0.4</f>
        <v>0</v>
      </c>
      <c r="AB47" s="609">
        <f t="shared" si="231"/>
        <v>0</v>
      </c>
      <c r="AC47" s="609">
        <f t="shared" si="231"/>
        <v>0</v>
      </c>
      <c r="AD47" s="609">
        <f t="shared" si="114"/>
        <v>0</v>
      </c>
      <c r="AE47" s="609">
        <f t="shared" ref="AE47:AG47" si="232">+AE46*-0.4</f>
        <v>0</v>
      </c>
      <c r="AF47" s="609">
        <f t="shared" si="232"/>
        <v>0</v>
      </c>
      <c r="AG47" s="609">
        <f t="shared" si="232"/>
        <v>0</v>
      </c>
      <c r="AH47" s="609">
        <f t="shared" si="115"/>
        <v>0</v>
      </c>
    </row>
    <row r="48" spans="1:382" s="561" customFormat="1" ht="23.45" customHeight="1">
      <c r="A48" s="46"/>
      <c r="B48" s="640" t="s">
        <v>222</v>
      </c>
      <c r="C48" s="742">
        <f t="shared" si="187"/>
        <v>0</v>
      </c>
      <c r="D48" s="743">
        <f t="shared" si="188"/>
        <v>0</v>
      </c>
      <c r="E48" s="743">
        <f t="shared" si="189"/>
        <v>0</v>
      </c>
      <c r="F48" s="744">
        <f t="shared" si="190"/>
        <v>0</v>
      </c>
      <c r="G48" s="609">
        <f t="shared" ref="G48:I48" si="233">+G46+G47</f>
        <v>0</v>
      </c>
      <c r="H48" s="609">
        <f t="shared" si="233"/>
        <v>0</v>
      </c>
      <c r="I48" s="609">
        <f t="shared" si="233"/>
        <v>0</v>
      </c>
      <c r="J48" s="609">
        <f t="shared" si="109"/>
        <v>0</v>
      </c>
      <c r="K48" s="609">
        <f t="shared" ref="K48:M48" si="234">+K46+K47</f>
        <v>0</v>
      </c>
      <c r="L48" s="609">
        <f t="shared" si="234"/>
        <v>0</v>
      </c>
      <c r="M48" s="609">
        <f t="shared" si="234"/>
        <v>0</v>
      </c>
      <c r="N48" s="609">
        <f t="shared" si="110"/>
        <v>0</v>
      </c>
      <c r="O48" s="609">
        <f t="shared" ref="O48:Q48" si="235">+O46+O47</f>
        <v>0</v>
      </c>
      <c r="P48" s="609">
        <f t="shared" si="235"/>
        <v>0</v>
      </c>
      <c r="Q48" s="609">
        <f t="shared" si="235"/>
        <v>0</v>
      </c>
      <c r="R48" s="609">
        <f t="shared" si="111"/>
        <v>0</v>
      </c>
      <c r="S48" s="609">
        <f t="shared" ref="S48:U48" si="236">+S46+S47</f>
        <v>0</v>
      </c>
      <c r="T48" s="609">
        <f t="shared" si="236"/>
        <v>0</v>
      </c>
      <c r="U48" s="609">
        <f t="shared" si="236"/>
        <v>0</v>
      </c>
      <c r="V48" s="609">
        <f t="shared" si="112"/>
        <v>0</v>
      </c>
      <c r="W48" s="609">
        <f t="shared" ref="W48:Y48" si="237">+W46+W47</f>
        <v>0</v>
      </c>
      <c r="X48" s="609">
        <f t="shared" si="237"/>
        <v>0</v>
      </c>
      <c r="Y48" s="609">
        <f t="shared" si="237"/>
        <v>0</v>
      </c>
      <c r="Z48" s="609">
        <f t="shared" si="113"/>
        <v>0</v>
      </c>
      <c r="AA48" s="609">
        <f t="shared" ref="AA48:AC48" si="238">+AA46+AA47</f>
        <v>0</v>
      </c>
      <c r="AB48" s="609">
        <f t="shared" si="238"/>
        <v>0</v>
      </c>
      <c r="AC48" s="609">
        <f t="shared" si="238"/>
        <v>0</v>
      </c>
      <c r="AD48" s="609">
        <f t="shared" si="114"/>
        <v>0</v>
      </c>
      <c r="AE48" s="609">
        <f t="shared" ref="AE48:AG48" si="239">+AE46+AE47</f>
        <v>0</v>
      </c>
      <c r="AF48" s="609">
        <f t="shared" si="239"/>
        <v>0</v>
      </c>
      <c r="AG48" s="609">
        <f t="shared" si="239"/>
        <v>0</v>
      </c>
      <c r="AH48" s="609">
        <f t="shared" si="115"/>
        <v>0</v>
      </c>
      <c r="AI48" s="560"/>
      <c r="AJ48" s="560"/>
      <c r="AK48" s="560"/>
      <c r="AL48" s="560"/>
      <c r="AM48" s="560"/>
      <c r="AN48" s="560"/>
      <c r="AO48" s="560"/>
      <c r="AP48" s="560"/>
      <c r="AQ48" s="560"/>
      <c r="AR48" s="560"/>
      <c r="AS48" s="560"/>
      <c r="AT48" s="560"/>
      <c r="AU48" s="560"/>
      <c r="AV48" s="560"/>
      <c r="AW48" s="560"/>
      <c r="AX48" s="560"/>
      <c r="AY48" s="560"/>
      <c r="AZ48" s="560"/>
      <c r="BA48" s="560"/>
      <c r="BB48" s="560"/>
      <c r="BC48" s="560"/>
      <c r="BD48" s="560"/>
      <c r="BE48" s="560"/>
      <c r="BF48" s="560"/>
      <c r="BG48" s="560"/>
      <c r="BH48" s="560"/>
      <c r="BI48" s="560"/>
      <c r="BJ48" s="560"/>
      <c r="BK48" s="560"/>
      <c r="BL48" s="560"/>
      <c r="BM48" s="560"/>
      <c r="BN48" s="560"/>
      <c r="BO48" s="560"/>
      <c r="BP48" s="560"/>
      <c r="BQ48" s="560"/>
      <c r="BR48" s="560"/>
      <c r="BS48" s="560"/>
      <c r="BT48" s="560"/>
      <c r="BU48" s="560"/>
      <c r="BV48" s="560"/>
      <c r="BW48" s="560"/>
      <c r="BX48" s="560"/>
      <c r="BY48" s="560"/>
      <c r="BZ48" s="560"/>
      <c r="CA48" s="560"/>
      <c r="CB48" s="560"/>
      <c r="CC48" s="560"/>
      <c r="CD48" s="560"/>
      <c r="CE48" s="560"/>
      <c r="CF48" s="560"/>
      <c r="CG48" s="560"/>
      <c r="CH48" s="560"/>
      <c r="CI48" s="560"/>
      <c r="CJ48" s="560"/>
      <c r="CK48" s="560"/>
      <c r="CL48" s="560"/>
      <c r="CM48" s="560"/>
      <c r="CN48" s="560"/>
      <c r="CO48" s="560"/>
      <c r="CP48" s="560"/>
      <c r="CQ48" s="560"/>
      <c r="CR48" s="560"/>
      <c r="CS48" s="560"/>
      <c r="CT48" s="560"/>
      <c r="CU48" s="560"/>
      <c r="CV48" s="560"/>
      <c r="CW48" s="560"/>
      <c r="CX48" s="560"/>
      <c r="CY48" s="560"/>
      <c r="CZ48" s="560"/>
      <c r="DA48" s="560"/>
      <c r="DB48" s="560"/>
      <c r="DC48" s="560"/>
      <c r="DD48" s="560"/>
      <c r="DE48" s="560"/>
      <c r="DF48" s="560"/>
      <c r="DG48" s="560"/>
      <c r="DH48" s="560"/>
      <c r="DI48" s="560"/>
      <c r="DJ48" s="560"/>
      <c r="DK48" s="560"/>
      <c r="DL48" s="560"/>
      <c r="DM48" s="560"/>
      <c r="DN48" s="560"/>
      <c r="DO48" s="560"/>
      <c r="DP48" s="560"/>
      <c r="DQ48" s="560"/>
      <c r="DR48" s="560"/>
      <c r="DS48" s="560"/>
      <c r="DT48" s="560"/>
      <c r="DU48" s="560"/>
      <c r="DV48" s="560"/>
      <c r="DW48" s="560"/>
      <c r="DX48" s="560"/>
      <c r="DY48" s="560"/>
      <c r="DZ48" s="560"/>
      <c r="EA48" s="560"/>
      <c r="EB48" s="560"/>
      <c r="EC48" s="560"/>
      <c r="ED48" s="560"/>
      <c r="EE48" s="560"/>
      <c r="EF48" s="560"/>
      <c r="EG48" s="560"/>
      <c r="EH48" s="560"/>
      <c r="EI48" s="560"/>
      <c r="EJ48" s="560"/>
      <c r="EK48" s="560"/>
      <c r="EL48" s="560"/>
      <c r="EM48" s="560"/>
      <c r="EN48" s="560"/>
      <c r="EO48" s="560"/>
      <c r="EP48" s="560"/>
      <c r="EQ48" s="560"/>
      <c r="ER48" s="560"/>
      <c r="ES48" s="560"/>
      <c r="ET48" s="560"/>
      <c r="EU48" s="560"/>
      <c r="EV48" s="560"/>
      <c r="EW48" s="560"/>
      <c r="EX48" s="560"/>
      <c r="EY48" s="560"/>
      <c r="EZ48" s="560"/>
      <c r="FA48" s="560"/>
      <c r="FB48" s="560"/>
      <c r="FC48" s="560"/>
      <c r="FD48" s="560"/>
      <c r="FE48" s="560"/>
      <c r="FF48" s="560"/>
      <c r="FG48" s="560"/>
      <c r="FH48" s="560"/>
      <c r="FI48" s="560"/>
      <c r="FJ48" s="560"/>
      <c r="FK48" s="560"/>
      <c r="FL48" s="560"/>
      <c r="FM48" s="560"/>
      <c r="FN48" s="560"/>
      <c r="FO48" s="560"/>
      <c r="FP48" s="560"/>
      <c r="FQ48" s="560"/>
      <c r="FR48" s="560"/>
      <c r="FS48" s="560"/>
      <c r="FT48" s="560"/>
      <c r="FU48" s="560"/>
      <c r="FV48" s="560"/>
      <c r="FW48" s="560"/>
      <c r="FX48" s="560"/>
      <c r="FY48" s="560"/>
      <c r="FZ48" s="560"/>
      <c r="GA48" s="560"/>
      <c r="GB48" s="560"/>
      <c r="GC48" s="560"/>
      <c r="GD48" s="560"/>
      <c r="GE48" s="560"/>
      <c r="GF48" s="560"/>
      <c r="GG48" s="560"/>
      <c r="GH48" s="560"/>
      <c r="GI48" s="560"/>
      <c r="GJ48" s="560"/>
      <c r="GK48" s="560"/>
      <c r="GL48" s="560"/>
      <c r="GM48" s="560"/>
      <c r="GN48" s="560"/>
      <c r="GO48" s="560"/>
      <c r="GP48" s="560"/>
      <c r="GQ48" s="560"/>
      <c r="GR48" s="560"/>
      <c r="GS48" s="560"/>
      <c r="GT48" s="560"/>
      <c r="GU48" s="560"/>
      <c r="GV48" s="560"/>
      <c r="GW48" s="560"/>
      <c r="GX48" s="560"/>
      <c r="GY48" s="560"/>
      <c r="GZ48" s="560"/>
      <c r="HA48" s="560"/>
      <c r="HB48" s="560"/>
      <c r="HC48" s="560"/>
      <c r="HD48" s="560"/>
      <c r="HE48" s="560"/>
      <c r="HF48" s="560"/>
      <c r="HG48" s="560"/>
      <c r="HH48" s="560"/>
      <c r="HI48" s="560"/>
      <c r="HJ48" s="560"/>
      <c r="HK48" s="560"/>
      <c r="HL48" s="560"/>
      <c r="HM48" s="560"/>
      <c r="HN48" s="560"/>
      <c r="HO48" s="560"/>
      <c r="HP48" s="560"/>
      <c r="HQ48" s="560"/>
      <c r="HR48" s="560"/>
      <c r="HS48" s="560"/>
      <c r="HT48" s="560"/>
      <c r="HU48" s="560"/>
      <c r="HV48" s="560"/>
      <c r="HW48" s="560"/>
      <c r="HX48" s="560"/>
      <c r="HY48" s="560"/>
      <c r="HZ48" s="560"/>
      <c r="IA48" s="560"/>
      <c r="IB48" s="560"/>
      <c r="IC48" s="560"/>
      <c r="ID48" s="560"/>
      <c r="IE48" s="560"/>
      <c r="IF48" s="560"/>
      <c r="IG48" s="560"/>
      <c r="IH48" s="560"/>
      <c r="II48" s="560"/>
      <c r="IJ48" s="560"/>
      <c r="IK48" s="560"/>
      <c r="IL48" s="560"/>
      <c r="IM48" s="560"/>
      <c r="IN48" s="560"/>
      <c r="IO48" s="560"/>
      <c r="IP48" s="560"/>
      <c r="IQ48" s="560"/>
      <c r="IR48" s="560"/>
      <c r="IS48" s="560"/>
      <c r="IT48" s="560"/>
      <c r="IU48" s="560"/>
      <c r="IV48" s="560"/>
      <c r="IW48" s="560"/>
      <c r="IX48" s="560"/>
      <c r="IY48" s="560"/>
      <c r="IZ48" s="560"/>
      <c r="JA48" s="560"/>
      <c r="JB48" s="560"/>
      <c r="JC48" s="560"/>
      <c r="JD48" s="560"/>
      <c r="JE48" s="560"/>
      <c r="JF48" s="560"/>
      <c r="JG48" s="560"/>
      <c r="JH48" s="560"/>
      <c r="JI48" s="560"/>
      <c r="JJ48" s="560"/>
      <c r="JK48" s="560"/>
      <c r="JL48" s="560"/>
      <c r="JM48" s="560"/>
      <c r="JN48" s="560"/>
      <c r="JO48" s="560"/>
      <c r="JP48" s="560"/>
      <c r="JQ48" s="560"/>
      <c r="JR48" s="560"/>
      <c r="JS48" s="560"/>
      <c r="JT48" s="560"/>
      <c r="JU48" s="560"/>
      <c r="JV48" s="560"/>
      <c r="JW48" s="560"/>
      <c r="JX48" s="560"/>
      <c r="JY48" s="560"/>
      <c r="JZ48" s="560"/>
      <c r="KA48" s="560"/>
      <c r="KB48" s="560"/>
      <c r="KC48" s="560"/>
      <c r="KD48" s="560"/>
      <c r="KE48" s="560"/>
      <c r="KF48" s="560"/>
      <c r="KG48" s="560"/>
      <c r="KH48" s="560"/>
      <c r="KI48" s="560"/>
      <c r="KJ48" s="560"/>
      <c r="KK48" s="560"/>
      <c r="KL48" s="560"/>
      <c r="KM48" s="560"/>
      <c r="KN48" s="560"/>
      <c r="KO48" s="560"/>
      <c r="KP48" s="560"/>
      <c r="KQ48" s="560"/>
      <c r="KR48" s="560"/>
      <c r="KS48" s="560"/>
      <c r="KT48" s="560"/>
      <c r="KU48" s="560"/>
      <c r="KV48" s="560"/>
      <c r="KW48" s="560"/>
      <c r="KX48" s="560"/>
      <c r="KY48" s="560"/>
      <c r="KZ48" s="560"/>
      <c r="LA48" s="560"/>
      <c r="LB48" s="560"/>
      <c r="LC48" s="560"/>
      <c r="LD48" s="560"/>
      <c r="LE48" s="560"/>
      <c r="LF48" s="560"/>
      <c r="LG48" s="560"/>
      <c r="LH48" s="560"/>
      <c r="LI48" s="560"/>
      <c r="LJ48" s="560"/>
      <c r="LK48" s="560"/>
      <c r="LL48" s="560"/>
      <c r="LM48" s="560"/>
      <c r="LN48" s="560"/>
      <c r="LO48" s="560"/>
      <c r="LP48" s="560"/>
      <c r="LQ48" s="560"/>
      <c r="LR48" s="560"/>
      <c r="LS48" s="560"/>
      <c r="LT48" s="560"/>
      <c r="LU48" s="560"/>
      <c r="LV48" s="560"/>
      <c r="LW48" s="560"/>
      <c r="LX48" s="560"/>
      <c r="LY48" s="560"/>
      <c r="LZ48" s="560"/>
      <c r="MA48" s="560"/>
      <c r="MB48" s="560"/>
      <c r="MC48" s="560"/>
      <c r="MD48" s="560"/>
      <c r="ME48" s="560"/>
      <c r="MF48" s="560"/>
      <c r="MG48" s="560"/>
      <c r="MH48" s="560"/>
      <c r="MI48" s="560"/>
      <c r="MJ48" s="560"/>
      <c r="MK48" s="560"/>
      <c r="ML48" s="560"/>
      <c r="MM48" s="560"/>
      <c r="MN48" s="560"/>
      <c r="MO48" s="560"/>
      <c r="MP48" s="560"/>
      <c r="MQ48" s="560"/>
      <c r="MR48" s="560"/>
      <c r="MS48" s="560"/>
      <c r="MT48" s="560"/>
      <c r="MU48" s="560"/>
      <c r="MV48" s="560"/>
      <c r="MW48" s="560"/>
      <c r="MX48" s="560"/>
      <c r="MY48" s="560"/>
      <c r="MZ48" s="560"/>
      <c r="NA48" s="560"/>
      <c r="NB48" s="560"/>
      <c r="NC48" s="560"/>
      <c r="ND48" s="560"/>
      <c r="NE48" s="560"/>
      <c r="NF48" s="560"/>
      <c r="NG48" s="560"/>
      <c r="NH48" s="560"/>
      <c r="NI48" s="560"/>
      <c r="NJ48" s="560"/>
      <c r="NK48" s="560"/>
      <c r="NL48" s="560"/>
      <c r="NM48" s="560"/>
      <c r="NN48" s="560"/>
      <c r="NO48" s="560"/>
      <c r="NP48" s="560"/>
      <c r="NQ48" s="560"/>
      <c r="NR48" s="560"/>
    </row>
    <row r="49" spans="1:382" s="560" customFormat="1" ht="23.45" customHeight="1">
      <c r="A49" s="49">
        <v>1.9</v>
      </c>
      <c r="B49" s="643" t="s">
        <v>269</v>
      </c>
      <c r="C49" s="742">
        <f t="shared" si="187"/>
        <v>0</v>
      </c>
      <c r="D49" s="743">
        <f t="shared" si="188"/>
        <v>0</v>
      </c>
      <c r="E49" s="743">
        <f t="shared" si="189"/>
        <v>0</v>
      </c>
      <c r="F49" s="744">
        <f t="shared" si="190"/>
        <v>0</v>
      </c>
      <c r="G49" s="613"/>
      <c r="H49" s="613"/>
      <c r="I49" s="613"/>
      <c r="J49" s="749">
        <f t="shared" si="109"/>
        <v>0</v>
      </c>
      <c r="K49" s="613"/>
      <c r="L49" s="613"/>
      <c r="M49" s="613"/>
      <c r="N49" s="749">
        <f t="shared" si="110"/>
        <v>0</v>
      </c>
      <c r="O49" s="613"/>
      <c r="P49" s="613"/>
      <c r="Q49" s="613"/>
      <c r="R49" s="749">
        <f t="shared" si="111"/>
        <v>0</v>
      </c>
      <c r="S49" s="613"/>
      <c r="T49" s="613"/>
      <c r="U49" s="613"/>
      <c r="V49" s="749">
        <f t="shared" si="112"/>
        <v>0</v>
      </c>
      <c r="W49" s="613"/>
      <c r="X49" s="613"/>
      <c r="Y49" s="613"/>
      <c r="Z49" s="749">
        <f t="shared" si="113"/>
        <v>0</v>
      </c>
      <c r="AA49" s="613"/>
      <c r="AB49" s="613"/>
      <c r="AC49" s="613"/>
      <c r="AD49" s="749">
        <f t="shared" si="114"/>
        <v>0</v>
      </c>
      <c r="AE49" s="613"/>
      <c r="AF49" s="613"/>
      <c r="AG49" s="613"/>
      <c r="AH49" s="749">
        <f t="shared" si="115"/>
        <v>0</v>
      </c>
    </row>
    <row r="50" spans="1:382" s="560" customFormat="1" ht="23.45" customHeight="1">
      <c r="A50" s="46"/>
      <c r="B50" s="640" t="s">
        <v>221</v>
      </c>
      <c r="C50" s="742">
        <f t="shared" si="187"/>
        <v>0</v>
      </c>
      <c r="D50" s="743">
        <f t="shared" si="188"/>
        <v>0</v>
      </c>
      <c r="E50" s="743">
        <f t="shared" si="189"/>
        <v>0</v>
      </c>
      <c r="F50" s="744">
        <f t="shared" si="190"/>
        <v>0</v>
      </c>
      <c r="G50" s="609">
        <f t="shared" ref="G50:I50" si="240">+G49*-0.4</f>
        <v>0</v>
      </c>
      <c r="H50" s="609">
        <f t="shared" si="240"/>
        <v>0</v>
      </c>
      <c r="I50" s="609">
        <f t="shared" si="240"/>
        <v>0</v>
      </c>
      <c r="J50" s="609">
        <f t="shared" si="109"/>
        <v>0</v>
      </c>
      <c r="K50" s="609">
        <f t="shared" ref="K50:M50" si="241">+K49*-0.4</f>
        <v>0</v>
      </c>
      <c r="L50" s="609">
        <f t="shared" si="241"/>
        <v>0</v>
      </c>
      <c r="M50" s="609">
        <f t="shared" si="241"/>
        <v>0</v>
      </c>
      <c r="N50" s="609">
        <f t="shared" si="110"/>
        <v>0</v>
      </c>
      <c r="O50" s="609">
        <f t="shared" ref="O50:Q50" si="242">+O49*-0.4</f>
        <v>0</v>
      </c>
      <c r="P50" s="609">
        <f t="shared" si="242"/>
        <v>0</v>
      </c>
      <c r="Q50" s="609">
        <f t="shared" si="242"/>
        <v>0</v>
      </c>
      <c r="R50" s="609">
        <f t="shared" si="111"/>
        <v>0</v>
      </c>
      <c r="S50" s="609">
        <f t="shared" ref="S50:U50" si="243">+S49*-0.4</f>
        <v>0</v>
      </c>
      <c r="T50" s="609">
        <f t="shared" si="243"/>
        <v>0</v>
      </c>
      <c r="U50" s="609">
        <f t="shared" si="243"/>
        <v>0</v>
      </c>
      <c r="V50" s="609">
        <f t="shared" si="112"/>
        <v>0</v>
      </c>
      <c r="W50" s="609">
        <f t="shared" ref="W50:Y50" si="244">+W49*-0.4</f>
        <v>0</v>
      </c>
      <c r="X50" s="609">
        <f t="shared" si="244"/>
        <v>0</v>
      </c>
      <c r="Y50" s="609">
        <f t="shared" si="244"/>
        <v>0</v>
      </c>
      <c r="Z50" s="609">
        <f t="shared" si="113"/>
        <v>0</v>
      </c>
      <c r="AA50" s="609">
        <f t="shared" ref="AA50:AC50" si="245">+AA49*-0.4</f>
        <v>0</v>
      </c>
      <c r="AB50" s="609">
        <f t="shared" si="245"/>
        <v>0</v>
      </c>
      <c r="AC50" s="609">
        <f t="shared" si="245"/>
        <v>0</v>
      </c>
      <c r="AD50" s="609">
        <f t="shared" si="114"/>
        <v>0</v>
      </c>
      <c r="AE50" s="609">
        <f t="shared" ref="AE50:AG50" si="246">+AE49*-0.4</f>
        <v>0</v>
      </c>
      <c r="AF50" s="609">
        <f t="shared" si="246"/>
        <v>0</v>
      </c>
      <c r="AG50" s="609">
        <f t="shared" si="246"/>
        <v>0</v>
      </c>
      <c r="AH50" s="609">
        <f t="shared" si="115"/>
        <v>0</v>
      </c>
    </row>
    <row r="51" spans="1:382" s="39" customFormat="1" ht="23.45" customHeight="1">
      <c r="A51" s="46"/>
      <c r="B51" s="640" t="s">
        <v>222</v>
      </c>
      <c r="C51" s="742">
        <f t="shared" si="187"/>
        <v>0</v>
      </c>
      <c r="D51" s="743">
        <f t="shared" si="188"/>
        <v>0</v>
      </c>
      <c r="E51" s="743">
        <f t="shared" si="189"/>
        <v>0</v>
      </c>
      <c r="F51" s="744">
        <f t="shared" si="190"/>
        <v>0</v>
      </c>
      <c r="G51" s="609">
        <f t="shared" ref="G51:I51" si="247">+G49+G50</f>
        <v>0</v>
      </c>
      <c r="H51" s="609">
        <f t="shared" si="247"/>
        <v>0</v>
      </c>
      <c r="I51" s="609">
        <f t="shared" si="247"/>
        <v>0</v>
      </c>
      <c r="J51" s="609">
        <f t="shared" si="109"/>
        <v>0</v>
      </c>
      <c r="K51" s="609">
        <f t="shared" ref="K51:M51" si="248">+K49+K50</f>
        <v>0</v>
      </c>
      <c r="L51" s="609">
        <f t="shared" si="248"/>
        <v>0</v>
      </c>
      <c r="M51" s="609">
        <f t="shared" si="248"/>
        <v>0</v>
      </c>
      <c r="N51" s="609">
        <f t="shared" si="110"/>
        <v>0</v>
      </c>
      <c r="O51" s="609">
        <f t="shared" ref="O51:Q51" si="249">+O49+O50</f>
        <v>0</v>
      </c>
      <c r="P51" s="609">
        <f t="shared" si="249"/>
        <v>0</v>
      </c>
      <c r="Q51" s="609">
        <f t="shared" si="249"/>
        <v>0</v>
      </c>
      <c r="R51" s="609">
        <f t="shared" si="111"/>
        <v>0</v>
      </c>
      <c r="S51" s="609">
        <f t="shared" ref="S51:U51" si="250">+S49+S50</f>
        <v>0</v>
      </c>
      <c r="T51" s="609">
        <f t="shared" si="250"/>
        <v>0</v>
      </c>
      <c r="U51" s="609">
        <f t="shared" si="250"/>
        <v>0</v>
      </c>
      <c r="V51" s="609">
        <f t="shared" si="112"/>
        <v>0</v>
      </c>
      <c r="W51" s="609">
        <f t="shared" ref="W51:Y51" si="251">+W49+W50</f>
        <v>0</v>
      </c>
      <c r="X51" s="609">
        <f t="shared" si="251"/>
        <v>0</v>
      </c>
      <c r="Y51" s="609">
        <f t="shared" si="251"/>
        <v>0</v>
      </c>
      <c r="Z51" s="609">
        <f t="shared" si="113"/>
        <v>0</v>
      </c>
      <c r="AA51" s="609">
        <f t="shared" ref="AA51:AC51" si="252">+AA49+AA50</f>
        <v>0</v>
      </c>
      <c r="AB51" s="609">
        <f t="shared" si="252"/>
        <v>0</v>
      </c>
      <c r="AC51" s="609">
        <f t="shared" si="252"/>
        <v>0</v>
      </c>
      <c r="AD51" s="609">
        <f t="shared" si="114"/>
        <v>0</v>
      </c>
      <c r="AE51" s="609">
        <f t="shared" ref="AE51:AG51" si="253">+AE49+AE50</f>
        <v>0</v>
      </c>
      <c r="AF51" s="609">
        <f t="shared" si="253"/>
        <v>0</v>
      </c>
      <c r="AG51" s="609">
        <f t="shared" si="253"/>
        <v>0</v>
      </c>
      <c r="AH51" s="609">
        <f t="shared" si="115"/>
        <v>0</v>
      </c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  <c r="IU51" s="33"/>
      <c r="IV51" s="33"/>
      <c r="IW51" s="33"/>
      <c r="IX51" s="33"/>
      <c r="IY51" s="33"/>
      <c r="IZ51" s="33"/>
      <c r="JA51" s="33"/>
      <c r="JB51" s="33"/>
      <c r="JC51" s="33"/>
      <c r="JD51" s="33"/>
      <c r="JE51" s="33"/>
      <c r="JF51" s="33"/>
      <c r="JG51" s="33"/>
      <c r="JH51" s="33"/>
      <c r="JI51" s="33"/>
      <c r="JJ51" s="33"/>
      <c r="JK51" s="33"/>
      <c r="JL51" s="33"/>
      <c r="JM51" s="33"/>
      <c r="JN51" s="33"/>
      <c r="JO51" s="33"/>
      <c r="JP51" s="33"/>
      <c r="JQ51" s="33"/>
      <c r="JR51" s="33"/>
      <c r="JS51" s="33"/>
      <c r="JT51" s="33"/>
      <c r="JU51" s="33"/>
      <c r="JV51" s="33"/>
      <c r="JW51" s="33"/>
      <c r="JX51" s="33"/>
      <c r="JY51" s="33"/>
      <c r="JZ51" s="33"/>
      <c r="KA51" s="33"/>
      <c r="KB51" s="33"/>
      <c r="KC51" s="33"/>
      <c r="KD51" s="33"/>
      <c r="KE51" s="33"/>
      <c r="KF51" s="33"/>
      <c r="KG51" s="33"/>
      <c r="KH51" s="33"/>
      <c r="KI51" s="33"/>
      <c r="KJ51" s="33"/>
      <c r="KK51" s="33"/>
      <c r="KL51" s="33"/>
      <c r="KM51" s="33"/>
      <c r="KN51" s="33"/>
      <c r="KO51" s="33"/>
      <c r="KP51" s="33"/>
      <c r="KQ51" s="33"/>
      <c r="KR51" s="33"/>
      <c r="KS51" s="33"/>
      <c r="KT51" s="33"/>
      <c r="KU51" s="33"/>
      <c r="KV51" s="33"/>
      <c r="KW51" s="33"/>
      <c r="KX51" s="33"/>
      <c r="KY51" s="33"/>
      <c r="KZ51" s="33"/>
      <c r="LA51" s="33"/>
      <c r="LB51" s="33"/>
      <c r="LC51" s="33"/>
      <c r="LD51" s="33"/>
      <c r="LE51" s="33"/>
      <c r="LF51" s="33"/>
      <c r="LG51" s="33"/>
      <c r="LH51" s="33"/>
      <c r="LI51" s="33"/>
      <c r="LJ51" s="33"/>
      <c r="LK51" s="33"/>
      <c r="LL51" s="33"/>
      <c r="LM51" s="33"/>
      <c r="LN51" s="33"/>
      <c r="LO51" s="33"/>
      <c r="LP51" s="33"/>
      <c r="LQ51" s="33"/>
      <c r="LR51" s="33"/>
      <c r="LS51" s="33"/>
      <c r="LT51" s="33"/>
      <c r="LU51" s="33"/>
      <c r="LV51" s="33"/>
      <c r="LW51" s="33"/>
      <c r="LX51" s="33"/>
      <c r="LY51" s="33"/>
      <c r="LZ51" s="33"/>
      <c r="MA51" s="33"/>
      <c r="MB51" s="33"/>
      <c r="MC51" s="33"/>
      <c r="MD51" s="33"/>
      <c r="ME51" s="33"/>
      <c r="MF51" s="33"/>
      <c r="MG51" s="33"/>
      <c r="MH51" s="33"/>
      <c r="MI51" s="33"/>
      <c r="MJ51" s="33"/>
      <c r="MK51" s="33"/>
      <c r="ML51" s="33"/>
      <c r="MM51" s="33"/>
      <c r="MN51" s="33"/>
      <c r="MO51" s="33"/>
      <c r="MP51" s="33"/>
      <c r="MQ51" s="33"/>
      <c r="MR51" s="33"/>
      <c r="MS51" s="33"/>
      <c r="MT51" s="33"/>
      <c r="MU51" s="33"/>
      <c r="MV51" s="33"/>
      <c r="MW51" s="33"/>
      <c r="MX51" s="33"/>
      <c r="MY51" s="33"/>
      <c r="MZ51" s="33"/>
      <c r="NA51" s="33"/>
      <c r="NB51" s="33"/>
      <c r="NC51" s="33"/>
      <c r="ND51" s="33"/>
      <c r="NE51" s="33"/>
      <c r="NF51" s="33"/>
      <c r="NG51" s="33"/>
      <c r="NH51" s="33"/>
      <c r="NI51" s="33"/>
      <c r="NJ51" s="33"/>
      <c r="NK51" s="33"/>
      <c r="NL51" s="33"/>
      <c r="NM51" s="33"/>
      <c r="NN51" s="33"/>
      <c r="NO51" s="33"/>
      <c r="NP51" s="33"/>
      <c r="NQ51" s="33"/>
      <c r="NR51" s="33"/>
    </row>
    <row r="52" spans="1:382" s="560" customFormat="1" ht="23.45" customHeight="1">
      <c r="A52" s="54">
        <v>1.1000000000000001</v>
      </c>
      <c r="B52" s="643" t="s">
        <v>18</v>
      </c>
      <c r="C52" s="742">
        <f t="shared" si="187"/>
        <v>0</v>
      </c>
      <c r="D52" s="743">
        <f t="shared" si="188"/>
        <v>0</v>
      </c>
      <c r="E52" s="743">
        <f t="shared" si="189"/>
        <v>0</v>
      </c>
      <c r="F52" s="744">
        <f t="shared" si="190"/>
        <v>0</v>
      </c>
      <c r="G52" s="613"/>
      <c r="H52" s="613"/>
      <c r="I52" s="613"/>
      <c r="J52" s="749">
        <f t="shared" si="109"/>
        <v>0</v>
      </c>
      <c r="K52" s="613"/>
      <c r="L52" s="613"/>
      <c r="M52" s="613"/>
      <c r="N52" s="749">
        <f t="shared" si="110"/>
        <v>0</v>
      </c>
      <c r="O52" s="613"/>
      <c r="P52" s="613"/>
      <c r="Q52" s="613"/>
      <c r="R52" s="749">
        <f t="shared" si="111"/>
        <v>0</v>
      </c>
      <c r="S52" s="613"/>
      <c r="T52" s="613"/>
      <c r="U52" s="613"/>
      <c r="V52" s="749">
        <f t="shared" si="112"/>
        <v>0</v>
      </c>
      <c r="W52" s="613"/>
      <c r="X52" s="613"/>
      <c r="Y52" s="613"/>
      <c r="Z52" s="749">
        <f t="shared" si="113"/>
        <v>0</v>
      </c>
      <c r="AA52" s="613"/>
      <c r="AB52" s="613"/>
      <c r="AC52" s="613"/>
      <c r="AD52" s="749">
        <f t="shared" si="114"/>
        <v>0</v>
      </c>
      <c r="AE52" s="613"/>
      <c r="AF52" s="613"/>
      <c r="AG52" s="613"/>
      <c r="AH52" s="749">
        <f t="shared" si="115"/>
        <v>0</v>
      </c>
    </row>
    <row r="53" spans="1:382" s="560" customFormat="1" ht="23.45" customHeight="1">
      <c r="A53" s="46"/>
      <c r="B53" s="640" t="s">
        <v>221</v>
      </c>
      <c r="C53" s="742">
        <f t="shared" si="187"/>
        <v>0</v>
      </c>
      <c r="D53" s="743">
        <f t="shared" si="188"/>
        <v>0</v>
      </c>
      <c r="E53" s="743">
        <f t="shared" si="189"/>
        <v>0</v>
      </c>
      <c r="F53" s="744">
        <f t="shared" si="190"/>
        <v>0</v>
      </c>
      <c r="G53" s="609">
        <f t="shared" ref="G53:I53" si="254">+G52*-0.4</f>
        <v>0</v>
      </c>
      <c r="H53" s="609">
        <f t="shared" si="254"/>
        <v>0</v>
      </c>
      <c r="I53" s="609">
        <f t="shared" si="254"/>
        <v>0</v>
      </c>
      <c r="J53" s="609">
        <f t="shared" si="109"/>
        <v>0</v>
      </c>
      <c r="K53" s="609">
        <f t="shared" ref="K53:M53" si="255">+K52*-0.4</f>
        <v>0</v>
      </c>
      <c r="L53" s="609">
        <f t="shared" si="255"/>
        <v>0</v>
      </c>
      <c r="M53" s="609">
        <f t="shared" si="255"/>
        <v>0</v>
      </c>
      <c r="N53" s="609">
        <f t="shared" si="110"/>
        <v>0</v>
      </c>
      <c r="O53" s="609">
        <f t="shared" ref="O53:Q53" si="256">+O52*-0.4</f>
        <v>0</v>
      </c>
      <c r="P53" s="609">
        <f t="shared" si="256"/>
        <v>0</v>
      </c>
      <c r="Q53" s="609">
        <f t="shared" si="256"/>
        <v>0</v>
      </c>
      <c r="R53" s="609">
        <f t="shared" si="111"/>
        <v>0</v>
      </c>
      <c r="S53" s="609">
        <f t="shared" ref="S53:U53" si="257">+S52*-0.4</f>
        <v>0</v>
      </c>
      <c r="T53" s="609">
        <f t="shared" si="257"/>
        <v>0</v>
      </c>
      <c r="U53" s="609">
        <f t="shared" si="257"/>
        <v>0</v>
      </c>
      <c r="V53" s="609">
        <f t="shared" si="112"/>
        <v>0</v>
      </c>
      <c r="W53" s="609">
        <f t="shared" ref="W53:Y53" si="258">+W52*-0.4</f>
        <v>0</v>
      </c>
      <c r="X53" s="609">
        <f t="shared" si="258"/>
        <v>0</v>
      </c>
      <c r="Y53" s="609">
        <f t="shared" si="258"/>
        <v>0</v>
      </c>
      <c r="Z53" s="609">
        <f t="shared" si="113"/>
        <v>0</v>
      </c>
      <c r="AA53" s="609">
        <f t="shared" ref="AA53:AC53" si="259">+AA52*-0.4</f>
        <v>0</v>
      </c>
      <c r="AB53" s="609">
        <f t="shared" si="259"/>
        <v>0</v>
      </c>
      <c r="AC53" s="609">
        <f t="shared" si="259"/>
        <v>0</v>
      </c>
      <c r="AD53" s="609">
        <f t="shared" si="114"/>
        <v>0</v>
      </c>
      <c r="AE53" s="609">
        <f t="shared" ref="AE53:AG53" si="260">+AE52*-0.4</f>
        <v>0</v>
      </c>
      <c r="AF53" s="609">
        <f t="shared" si="260"/>
        <v>0</v>
      </c>
      <c r="AG53" s="609">
        <f t="shared" si="260"/>
        <v>0</v>
      </c>
      <c r="AH53" s="609">
        <f t="shared" si="115"/>
        <v>0</v>
      </c>
    </row>
    <row r="54" spans="1:382" s="41" customFormat="1" ht="23.45" customHeight="1">
      <c r="A54" s="46"/>
      <c r="B54" s="640" t="s">
        <v>222</v>
      </c>
      <c r="C54" s="742">
        <f t="shared" si="187"/>
        <v>0</v>
      </c>
      <c r="D54" s="743">
        <f t="shared" si="188"/>
        <v>0</v>
      </c>
      <c r="E54" s="743">
        <f t="shared" si="189"/>
        <v>0</v>
      </c>
      <c r="F54" s="744">
        <f t="shared" si="190"/>
        <v>0</v>
      </c>
      <c r="G54" s="609">
        <f t="shared" ref="G54:I54" si="261">+G52+G53</f>
        <v>0</v>
      </c>
      <c r="H54" s="609">
        <f t="shared" si="261"/>
        <v>0</v>
      </c>
      <c r="I54" s="609">
        <f t="shared" si="261"/>
        <v>0</v>
      </c>
      <c r="J54" s="609">
        <f t="shared" si="109"/>
        <v>0</v>
      </c>
      <c r="K54" s="609">
        <f t="shared" ref="K54:M54" si="262">+K52+K53</f>
        <v>0</v>
      </c>
      <c r="L54" s="609">
        <f t="shared" si="262"/>
        <v>0</v>
      </c>
      <c r="M54" s="609">
        <f t="shared" si="262"/>
        <v>0</v>
      </c>
      <c r="N54" s="609">
        <f t="shared" si="110"/>
        <v>0</v>
      </c>
      <c r="O54" s="609">
        <f t="shared" ref="O54:Q54" si="263">+O52+O53</f>
        <v>0</v>
      </c>
      <c r="P54" s="609">
        <f t="shared" si="263"/>
        <v>0</v>
      </c>
      <c r="Q54" s="609">
        <f t="shared" si="263"/>
        <v>0</v>
      </c>
      <c r="R54" s="609">
        <f t="shared" si="111"/>
        <v>0</v>
      </c>
      <c r="S54" s="609">
        <f t="shared" ref="S54:U54" si="264">+S52+S53</f>
        <v>0</v>
      </c>
      <c r="T54" s="609">
        <f t="shared" si="264"/>
        <v>0</v>
      </c>
      <c r="U54" s="609">
        <f t="shared" si="264"/>
        <v>0</v>
      </c>
      <c r="V54" s="609">
        <f t="shared" si="112"/>
        <v>0</v>
      </c>
      <c r="W54" s="609">
        <f t="shared" ref="W54:Y54" si="265">+W52+W53</f>
        <v>0</v>
      </c>
      <c r="X54" s="609">
        <f t="shared" si="265"/>
        <v>0</v>
      </c>
      <c r="Y54" s="609">
        <f t="shared" si="265"/>
        <v>0</v>
      </c>
      <c r="Z54" s="609">
        <f t="shared" si="113"/>
        <v>0</v>
      </c>
      <c r="AA54" s="609">
        <f t="shared" ref="AA54:AC54" si="266">+AA52+AA53</f>
        <v>0</v>
      </c>
      <c r="AB54" s="609">
        <f t="shared" si="266"/>
        <v>0</v>
      </c>
      <c r="AC54" s="609">
        <f t="shared" si="266"/>
        <v>0</v>
      </c>
      <c r="AD54" s="609">
        <f t="shared" si="114"/>
        <v>0</v>
      </c>
      <c r="AE54" s="609">
        <f t="shared" ref="AE54:AG54" si="267">+AE52+AE53</f>
        <v>0</v>
      </c>
      <c r="AF54" s="609">
        <f t="shared" si="267"/>
        <v>0</v>
      </c>
      <c r="AG54" s="609">
        <f t="shared" si="267"/>
        <v>0</v>
      </c>
      <c r="AH54" s="609">
        <f t="shared" si="115"/>
        <v>0</v>
      </c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55"/>
      <c r="GZ54" s="55"/>
      <c r="HA54" s="55"/>
      <c r="HB54" s="55"/>
      <c r="HC54" s="55"/>
      <c r="HD54" s="55"/>
      <c r="HE54" s="55"/>
      <c r="HF54" s="55"/>
      <c r="HG54" s="55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55"/>
      <c r="HT54" s="55"/>
      <c r="HU54" s="55"/>
      <c r="HV54" s="55"/>
      <c r="HW54" s="55"/>
      <c r="HX54" s="55"/>
      <c r="HY54" s="55"/>
      <c r="HZ54" s="55"/>
      <c r="IA54" s="55"/>
      <c r="IB54" s="55"/>
      <c r="IC54" s="55"/>
      <c r="ID54" s="55"/>
      <c r="IE54" s="55"/>
      <c r="IF54" s="55"/>
      <c r="IG54" s="55"/>
      <c r="IH54" s="55"/>
      <c r="II54" s="55"/>
      <c r="IJ54" s="55"/>
      <c r="IK54" s="55"/>
      <c r="IL54" s="55"/>
      <c r="IM54" s="55"/>
      <c r="IN54" s="55"/>
      <c r="IO54" s="55"/>
      <c r="IP54" s="55"/>
      <c r="IQ54" s="55"/>
      <c r="IR54" s="55"/>
      <c r="IS54" s="55"/>
      <c r="IT54" s="55"/>
      <c r="IU54" s="55"/>
      <c r="IV54" s="55"/>
      <c r="IW54" s="55"/>
      <c r="IX54" s="55"/>
      <c r="IY54" s="55"/>
      <c r="IZ54" s="55"/>
      <c r="JA54" s="55"/>
      <c r="JB54" s="55"/>
      <c r="JC54" s="55"/>
      <c r="JD54" s="55"/>
      <c r="JE54" s="55"/>
      <c r="JF54" s="55"/>
      <c r="JG54" s="55"/>
      <c r="JH54" s="55"/>
      <c r="JI54" s="55"/>
      <c r="JJ54" s="55"/>
      <c r="JK54" s="55"/>
      <c r="JL54" s="55"/>
      <c r="JM54" s="55"/>
      <c r="JN54" s="55"/>
      <c r="JO54" s="55"/>
      <c r="JP54" s="55"/>
      <c r="JQ54" s="55"/>
      <c r="JR54" s="55"/>
      <c r="JS54" s="55"/>
      <c r="JT54" s="55"/>
      <c r="JU54" s="55"/>
      <c r="JV54" s="55"/>
      <c r="JW54" s="55"/>
      <c r="JX54" s="55"/>
      <c r="JY54" s="55"/>
      <c r="JZ54" s="55"/>
      <c r="KA54" s="55"/>
      <c r="KB54" s="55"/>
      <c r="KC54" s="55"/>
      <c r="KD54" s="55"/>
      <c r="KE54" s="55"/>
      <c r="KF54" s="55"/>
      <c r="KG54" s="55"/>
      <c r="KH54" s="55"/>
      <c r="KI54" s="55"/>
      <c r="KJ54" s="55"/>
      <c r="KK54" s="55"/>
      <c r="KL54" s="55"/>
      <c r="KM54" s="55"/>
      <c r="KN54" s="55"/>
      <c r="KO54" s="55"/>
      <c r="KP54" s="55"/>
      <c r="KQ54" s="55"/>
      <c r="KR54" s="55"/>
      <c r="KS54" s="55"/>
      <c r="KT54" s="55"/>
      <c r="KU54" s="55"/>
      <c r="KV54" s="55"/>
      <c r="KW54" s="55"/>
      <c r="KX54" s="55"/>
      <c r="KY54" s="55"/>
      <c r="KZ54" s="55"/>
      <c r="LA54" s="55"/>
      <c r="LB54" s="55"/>
      <c r="LC54" s="55"/>
      <c r="LD54" s="55"/>
      <c r="LE54" s="55"/>
      <c r="LF54" s="55"/>
      <c r="LG54" s="55"/>
      <c r="LH54" s="55"/>
      <c r="LI54" s="55"/>
      <c r="LJ54" s="55"/>
      <c r="LK54" s="55"/>
      <c r="LL54" s="55"/>
      <c r="LM54" s="55"/>
      <c r="LN54" s="55"/>
      <c r="LO54" s="55"/>
      <c r="LP54" s="55"/>
      <c r="LQ54" s="55"/>
      <c r="LR54" s="55"/>
      <c r="LS54" s="55"/>
      <c r="LT54" s="55"/>
      <c r="LU54" s="55"/>
      <c r="LV54" s="55"/>
      <c r="LW54" s="55"/>
      <c r="LX54" s="55"/>
      <c r="LY54" s="55"/>
      <c r="LZ54" s="55"/>
      <c r="MA54" s="55"/>
      <c r="MB54" s="55"/>
      <c r="MC54" s="55"/>
      <c r="MD54" s="55"/>
      <c r="ME54" s="55"/>
      <c r="MF54" s="55"/>
      <c r="MG54" s="55"/>
      <c r="MH54" s="55"/>
      <c r="MI54" s="55"/>
      <c r="MJ54" s="55"/>
      <c r="MK54" s="55"/>
      <c r="ML54" s="55"/>
      <c r="MM54" s="55"/>
      <c r="MN54" s="55"/>
      <c r="MO54" s="55"/>
      <c r="MP54" s="55"/>
      <c r="MQ54" s="55"/>
      <c r="MR54" s="55"/>
      <c r="MS54" s="55"/>
      <c r="MT54" s="55"/>
      <c r="MU54" s="55"/>
      <c r="MV54" s="55"/>
      <c r="MW54" s="55"/>
      <c r="MX54" s="55"/>
      <c r="MY54" s="55"/>
      <c r="MZ54" s="55"/>
      <c r="NA54" s="55"/>
      <c r="NB54" s="55"/>
      <c r="NC54" s="55"/>
      <c r="ND54" s="55"/>
      <c r="NE54" s="55"/>
      <c r="NF54" s="55"/>
      <c r="NG54" s="55"/>
      <c r="NH54" s="55"/>
      <c r="NI54" s="55"/>
      <c r="NJ54" s="55"/>
      <c r="NK54" s="55"/>
      <c r="NL54" s="55"/>
      <c r="NM54" s="55"/>
      <c r="NN54" s="55"/>
      <c r="NO54" s="55"/>
      <c r="NP54" s="55"/>
      <c r="NQ54" s="55"/>
      <c r="NR54" s="55"/>
    </row>
    <row r="55" spans="1:382" s="41" customFormat="1" ht="23.45" customHeight="1">
      <c r="A55" s="54">
        <v>1.1100000000000001</v>
      </c>
      <c r="B55" s="643" t="s">
        <v>270</v>
      </c>
      <c r="C55" s="742">
        <f t="shared" si="187"/>
        <v>0</v>
      </c>
      <c r="D55" s="743">
        <f t="shared" si="188"/>
        <v>0</v>
      </c>
      <c r="E55" s="743">
        <f t="shared" si="189"/>
        <v>0</v>
      </c>
      <c r="F55" s="744">
        <f t="shared" si="190"/>
        <v>0</v>
      </c>
      <c r="G55" s="613"/>
      <c r="H55" s="613"/>
      <c r="I55" s="613"/>
      <c r="J55" s="749">
        <f t="shared" ref="J55:J73" si="268">SUM(G55:I55)</f>
        <v>0</v>
      </c>
      <c r="K55" s="613"/>
      <c r="L55" s="613"/>
      <c r="M55" s="613"/>
      <c r="N55" s="749">
        <f t="shared" ref="N55:N73" si="269">SUM(K55:M55)</f>
        <v>0</v>
      </c>
      <c r="O55" s="613"/>
      <c r="P55" s="613"/>
      <c r="Q55" s="613"/>
      <c r="R55" s="749">
        <f t="shared" ref="R55:R73" si="270">SUM(O55:Q55)</f>
        <v>0</v>
      </c>
      <c r="S55" s="613"/>
      <c r="T55" s="613"/>
      <c r="U55" s="613"/>
      <c r="V55" s="749">
        <f t="shared" ref="V55:V73" si="271">SUM(S55:U55)</f>
        <v>0</v>
      </c>
      <c r="W55" s="613"/>
      <c r="X55" s="613"/>
      <c r="Y55" s="613"/>
      <c r="Z55" s="749">
        <f t="shared" ref="Z55:Z73" si="272">SUM(W55:Y55)</f>
        <v>0</v>
      </c>
      <c r="AA55" s="613"/>
      <c r="AB55" s="613"/>
      <c r="AC55" s="613"/>
      <c r="AD55" s="749">
        <f t="shared" ref="AD55:AD73" si="273">SUM(AA55:AC55)</f>
        <v>0</v>
      </c>
      <c r="AE55" s="613"/>
      <c r="AF55" s="613"/>
      <c r="AG55" s="613"/>
      <c r="AH55" s="749">
        <f t="shared" ref="AH55:AH73" si="274">SUM(AE55:AG55)</f>
        <v>0</v>
      </c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  <c r="GY55" s="55"/>
      <c r="GZ55" s="55"/>
      <c r="HA55" s="55"/>
      <c r="HB55" s="55"/>
      <c r="HC55" s="55"/>
      <c r="HD55" s="55"/>
      <c r="HE55" s="55"/>
      <c r="HF55" s="55"/>
      <c r="HG55" s="55"/>
      <c r="HH55" s="55"/>
      <c r="HI55" s="55"/>
      <c r="HJ55" s="55"/>
      <c r="HK55" s="55"/>
      <c r="HL55" s="55"/>
      <c r="HM55" s="55"/>
      <c r="HN55" s="55"/>
      <c r="HO55" s="55"/>
      <c r="HP55" s="55"/>
      <c r="HQ55" s="55"/>
      <c r="HR55" s="55"/>
      <c r="HS55" s="55"/>
      <c r="HT55" s="55"/>
      <c r="HU55" s="55"/>
      <c r="HV55" s="55"/>
      <c r="HW55" s="55"/>
      <c r="HX55" s="55"/>
      <c r="HY55" s="55"/>
      <c r="HZ55" s="55"/>
      <c r="IA55" s="55"/>
      <c r="IB55" s="55"/>
      <c r="IC55" s="55"/>
      <c r="ID55" s="55"/>
      <c r="IE55" s="55"/>
      <c r="IF55" s="55"/>
      <c r="IG55" s="55"/>
      <c r="IH55" s="55"/>
      <c r="II55" s="55"/>
      <c r="IJ55" s="55"/>
      <c r="IK55" s="55"/>
      <c r="IL55" s="55"/>
      <c r="IM55" s="55"/>
      <c r="IN55" s="55"/>
      <c r="IO55" s="55"/>
      <c r="IP55" s="55"/>
      <c r="IQ55" s="55"/>
      <c r="IR55" s="55"/>
      <c r="IS55" s="55"/>
      <c r="IT55" s="55"/>
      <c r="IU55" s="55"/>
      <c r="IV55" s="55"/>
      <c r="IW55" s="55"/>
      <c r="IX55" s="55"/>
      <c r="IY55" s="55"/>
      <c r="IZ55" s="55"/>
      <c r="JA55" s="55"/>
      <c r="JB55" s="55"/>
      <c r="JC55" s="55"/>
      <c r="JD55" s="55"/>
      <c r="JE55" s="55"/>
      <c r="JF55" s="55"/>
      <c r="JG55" s="55"/>
      <c r="JH55" s="55"/>
      <c r="JI55" s="55"/>
      <c r="JJ55" s="55"/>
      <c r="JK55" s="55"/>
      <c r="JL55" s="55"/>
      <c r="JM55" s="55"/>
      <c r="JN55" s="55"/>
      <c r="JO55" s="55"/>
      <c r="JP55" s="55"/>
      <c r="JQ55" s="55"/>
      <c r="JR55" s="55"/>
      <c r="JS55" s="55"/>
      <c r="JT55" s="55"/>
      <c r="JU55" s="55"/>
      <c r="JV55" s="55"/>
      <c r="JW55" s="55"/>
      <c r="JX55" s="55"/>
      <c r="JY55" s="55"/>
      <c r="JZ55" s="55"/>
      <c r="KA55" s="55"/>
      <c r="KB55" s="55"/>
      <c r="KC55" s="55"/>
      <c r="KD55" s="55"/>
      <c r="KE55" s="55"/>
      <c r="KF55" s="55"/>
      <c r="KG55" s="55"/>
      <c r="KH55" s="55"/>
      <c r="KI55" s="55"/>
      <c r="KJ55" s="55"/>
      <c r="KK55" s="55"/>
      <c r="KL55" s="55"/>
      <c r="KM55" s="55"/>
      <c r="KN55" s="55"/>
      <c r="KO55" s="55"/>
      <c r="KP55" s="55"/>
      <c r="KQ55" s="55"/>
      <c r="KR55" s="55"/>
      <c r="KS55" s="55"/>
      <c r="KT55" s="55"/>
      <c r="KU55" s="55"/>
      <c r="KV55" s="55"/>
      <c r="KW55" s="55"/>
      <c r="KX55" s="55"/>
      <c r="KY55" s="55"/>
      <c r="KZ55" s="55"/>
      <c r="LA55" s="55"/>
      <c r="LB55" s="55"/>
      <c r="LC55" s="55"/>
      <c r="LD55" s="55"/>
      <c r="LE55" s="55"/>
      <c r="LF55" s="55"/>
      <c r="LG55" s="55"/>
      <c r="LH55" s="55"/>
      <c r="LI55" s="55"/>
      <c r="LJ55" s="55"/>
      <c r="LK55" s="55"/>
      <c r="LL55" s="55"/>
      <c r="LM55" s="55"/>
      <c r="LN55" s="55"/>
      <c r="LO55" s="55"/>
      <c r="LP55" s="55"/>
      <c r="LQ55" s="55"/>
      <c r="LR55" s="55"/>
      <c r="LS55" s="55"/>
      <c r="LT55" s="55"/>
      <c r="LU55" s="55"/>
      <c r="LV55" s="55"/>
      <c r="LW55" s="55"/>
      <c r="LX55" s="55"/>
      <c r="LY55" s="55"/>
      <c r="LZ55" s="55"/>
      <c r="MA55" s="55"/>
      <c r="MB55" s="55"/>
      <c r="MC55" s="55"/>
      <c r="MD55" s="55"/>
      <c r="ME55" s="55"/>
      <c r="MF55" s="55"/>
      <c r="MG55" s="55"/>
      <c r="MH55" s="55"/>
      <c r="MI55" s="55"/>
      <c r="MJ55" s="55"/>
      <c r="MK55" s="55"/>
      <c r="ML55" s="55"/>
      <c r="MM55" s="55"/>
      <c r="MN55" s="55"/>
      <c r="MO55" s="55"/>
      <c r="MP55" s="55"/>
      <c r="MQ55" s="55"/>
      <c r="MR55" s="55"/>
      <c r="MS55" s="55"/>
      <c r="MT55" s="55"/>
      <c r="MU55" s="55"/>
      <c r="MV55" s="55"/>
      <c r="MW55" s="55"/>
      <c r="MX55" s="55"/>
      <c r="MY55" s="55"/>
      <c r="MZ55" s="55"/>
      <c r="NA55" s="55"/>
      <c r="NB55" s="55"/>
      <c r="NC55" s="55"/>
      <c r="ND55" s="55"/>
      <c r="NE55" s="55"/>
      <c r="NF55" s="55"/>
      <c r="NG55" s="55"/>
      <c r="NH55" s="55"/>
      <c r="NI55" s="55"/>
      <c r="NJ55" s="55"/>
      <c r="NK55" s="55"/>
      <c r="NL55" s="55"/>
      <c r="NM55" s="55"/>
      <c r="NN55" s="55"/>
      <c r="NO55" s="55"/>
      <c r="NP55" s="55"/>
      <c r="NQ55" s="55"/>
      <c r="NR55" s="55"/>
    </row>
    <row r="56" spans="1:382" s="52" customFormat="1" ht="23.45" customHeight="1">
      <c r="A56" s="46"/>
      <c r="B56" s="640" t="s">
        <v>221</v>
      </c>
      <c r="C56" s="742">
        <f t="shared" si="187"/>
        <v>0</v>
      </c>
      <c r="D56" s="743">
        <f t="shared" si="188"/>
        <v>0</v>
      </c>
      <c r="E56" s="743">
        <f t="shared" si="189"/>
        <v>0</v>
      </c>
      <c r="F56" s="744">
        <f t="shared" si="190"/>
        <v>0</v>
      </c>
      <c r="G56" s="609">
        <f t="shared" ref="G56:I56" si="275">+G55*-0.4</f>
        <v>0</v>
      </c>
      <c r="H56" s="609">
        <f t="shared" si="275"/>
        <v>0</v>
      </c>
      <c r="I56" s="609">
        <f t="shared" si="275"/>
        <v>0</v>
      </c>
      <c r="J56" s="609">
        <f t="shared" si="268"/>
        <v>0</v>
      </c>
      <c r="K56" s="609">
        <f t="shared" ref="K56:M56" si="276">+K55*-0.4</f>
        <v>0</v>
      </c>
      <c r="L56" s="609">
        <f t="shared" si="276"/>
        <v>0</v>
      </c>
      <c r="M56" s="609">
        <f t="shared" si="276"/>
        <v>0</v>
      </c>
      <c r="N56" s="609">
        <f t="shared" si="269"/>
        <v>0</v>
      </c>
      <c r="O56" s="609">
        <f t="shared" ref="O56:Q56" si="277">+O55*-0.4</f>
        <v>0</v>
      </c>
      <c r="P56" s="609">
        <f t="shared" si="277"/>
        <v>0</v>
      </c>
      <c r="Q56" s="609">
        <f t="shared" si="277"/>
        <v>0</v>
      </c>
      <c r="R56" s="609">
        <f t="shared" si="270"/>
        <v>0</v>
      </c>
      <c r="S56" s="609">
        <f t="shared" ref="S56:U56" si="278">+S55*-0.4</f>
        <v>0</v>
      </c>
      <c r="T56" s="609">
        <f t="shared" si="278"/>
        <v>0</v>
      </c>
      <c r="U56" s="609">
        <f t="shared" si="278"/>
        <v>0</v>
      </c>
      <c r="V56" s="609">
        <f t="shared" si="271"/>
        <v>0</v>
      </c>
      <c r="W56" s="609">
        <f t="shared" ref="W56:Y56" si="279">+W55*-0.4</f>
        <v>0</v>
      </c>
      <c r="X56" s="609">
        <f t="shared" si="279"/>
        <v>0</v>
      </c>
      <c r="Y56" s="609">
        <f t="shared" si="279"/>
        <v>0</v>
      </c>
      <c r="Z56" s="609">
        <f t="shared" si="272"/>
        <v>0</v>
      </c>
      <c r="AA56" s="609">
        <f t="shared" ref="AA56:AC56" si="280">+AA55*-0.4</f>
        <v>0</v>
      </c>
      <c r="AB56" s="609">
        <f t="shared" si="280"/>
        <v>0</v>
      </c>
      <c r="AC56" s="609">
        <f t="shared" si="280"/>
        <v>0</v>
      </c>
      <c r="AD56" s="609">
        <f t="shared" si="273"/>
        <v>0</v>
      </c>
      <c r="AE56" s="609">
        <f t="shared" ref="AE56:AG56" si="281">+AE55*-0.4</f>
        <v>0</v>
      </c>
      <c r="AF56" s="609">
        <f t="shared" si="281"/>
        <v>0</v>
      </c>
      <c r="AG56" s="609">
        <f t="shared" si="281"/>
        <v>0</v>
      </c>
      <c r="AH56" s="609">
        <f t="shared" si="274"/>
        <v>0</v>
      </c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  <c r="IT56" s="33"/>
      <c r="IU56" s="33"/>
      <c r="IV56" s="33"/>
      <c r="IW56" s="33"/>
      <c r="IX56" s="33"/>
      <c r="IY56" s="33"/>
      <c r="IZ56" s="33"/>
      <c r="JA56" s="33"/>
      <c r="JB56" s="33"/>
      <c r="JC56" s="33"/>
      <c r="JD56" s="33"/>
      <c r="JE56" s="33"/>
      <c r="JF56" s="33"/>
      <c r="JG56" s="33"/>
      <c r="JH56" s="33"/>
      <c r="JI56" s="33"/>
      <c r="JJ56" s="33"/>
      <c r="JK56" s="33"/>
      <c r="JL56" s="33"/>
      <c r="JM56" s="33"/>
      <c r="JN56" s="33"/>
      <c r="JO56" s="33"/>
      <c r="JP56" s="33"/>
      <c r="JQ56" s="33"/>
      <c r="JR56" s="33"/>
      <c r="JS56" s="33"/>
      <c r="JT56" s="33"/>
      <c r="JU56" s="33"/>
      <c r="JV56" s="33"/>
      <c r="JW56" s="33"/>
      <c r="JX56" s="33"/>
      <c r="JY56" s="33"/>
      <c r="JZ56" s="33"/>
      <c r="KA56" s="33"/>
      <c r="KB56" s="33"/>
      <c r="KC56" s="33"/>
      <c r="KD56" s="33"/>
      <c r="KE56" s="33"/>
      <c r="KF56" s="33"/>
      <c r="KG56" s="33"/>
      <c r="KH56" s="33"/>
      <c r="KI56" s="33"/>
      <c r="KJ56" s="33"/>
      <c r="KK56" s="33"/>
      <c r="KL56" s="33"/>
      <c r="KM56" s="33"/>
      <c r="KN56" s="33"/>
      <c r="KO56" s="33"/>
      <c r="KP56" s="33"/>
      <c r="KQ56" s="33"/>
      <c r="KR56" s="33"/>
      <c r="KS56" s="33"/>
      <c r="KT56" s="33"/>
      <c r="KU56" s="33"/>
      <c r="KV56" s="33"/>
      <c r="KW56" s="33"/>
      <c r="KX56" s="33"/>
      <c r="KY56" s="33"/>
      <c r="KZ56" s="33"/>
      <c r="LA56" s="33"/>
      <c r="LB56" s="33"/>
      <c r="LC56" s="33"/>
      <c r="LD56" s="33"/>
      <c r="LE56" s="33"/>
      <c r="LF56" s="33"/>
      <c r="LG56" s="33"/>
      <c r="LH56" s="33"/>
      <c r="LI56" s="33"/>
      <c r="LJ56" s="33"/>
      <c r="LK56" s="33"/>
      <c r="LL56" s="33"/>
      <c r="LM56" s="33"/>
      <c r="LN56" s="33"/>
      <c r="LO56" s="33"/>
      <c r="LP56" s="33"/>
      <c r="LQ56" s="33"/>
      <c r="LR56" s="33"/>
      <c r="LS56" s="33"/>
      <c r="LT56" s="33"/>
      <c r="LU56" s="33"/>
      <c r="LV56" s="33"/>
      <c r="LW56" s="33"/>
      <c r="LX56" s="33"/>
      <c r="LY56" s="33"/>
      <c r="LZ56" s="33"/>
      <c r="MA56" s="33"/>
      <c r="MB56" s="33"/>
      <c r="MC56" s="33"/>
      <c r="MD56" s="33"/>
      <c r="ME56" s="33"/>
      <c r="MF56" s="33"/>
      <c r="MG56" s="33"/>
      <c r="MH56" s="33"/>
      <c r="MI56" s="33"/>
      <c r="MJ56" s="33"/>
      <c r="MK56" s="33"/>
      <c r="ML56" s="33"/>
      <c r="MM56" s="33"/>
      <c r="MN56" s="33"/>
      <c r="MO56" s="33"/>
      <c r="MP56" s="33"/>
      <c r="MQ56" s="33"/>
      <c r="MR56" s="33"/>
      <c r="MS56" s="33"/>
      <c r="MT56" s="33"/>
      <c r="MU56" s="33"/>
      <c r="MV56" s="33"/>
      <c r="MW56" s="33"/>
      <c r="MX56" s="33"/>
      <c r="MY56" s="33"/>
      <c r="MZ56" s="33"/>
      <c r="NA56" s="33"/>
      <c r="NB56" s="33"/>
      <c r="NC56" s="33"/>
      <c r="ND56" s="33"/>
      <c r="NE56" s="33"/>
      <c r="NF56" s="33"/>
      <c r="NG56" s="33"/>
      <c r="NH56" s="33"/>
      <c r="NI56" s="33"/>
      <c r="NJ56" s="33"/>
      <c r="NK56" s="33"/>
      <c r="NL56" s="33"/>
      <c r="NM56" s="33"/>
      <c r="NN56" s="33"/>
      <c r="NO56" s="33"/>
      <c r="NP56" s="33"/>
      <c r="NQ56" s="33"/>
      <c r="NR56" s="33"/>
    </row>
    <row r="57" spans="1:382" s="41" customFormat="1" ht="23.45" customHeight="1">
      <c r="A57" s="46"/>
      <c r="B57" s="640" t="s">
        <v>222</v>
      </c>
      <c r="C57" s="742">
        <f t="shared" si="187"/>
        <v>0</v>
      </c>
      <c r="D57" s="743">
        <f t="shared" si="188"/>
        <v>0</v>
      </c>
      <c r="E57" s="743">
        <f t="shared" si="189"/>
        <v>0</v>
      </c>
      <c r="F57" s="744">
        <f t="shared" si="190"/>
        <v>0</v>
      </c>
      <c r="G57" s="609">
        <f t="shared" ref="G57:I57" si="282">+G55+G56</f>
        <v>0</v>
      </c>
      <c r="H57" s="609">
        <f t="shared" si="282"/>
        <v>0</v>
      </c>
      <c r="I57" s="609">
        <f t="shared" si="282"/>
        <v>0</v>
      </c>
      <c r="J57" s="609">
        <f t="shared" si="268"/>
        <v>0</v>
      </c>
      <c r="K57" s="609">
        <f t="shared" ref="K57:M57" si="283">+K55+K56</f>
        <v>0</v>
      </c>
      <c r="L57" s="609">
        <f t="shared" si="283"/>
        <v>0</v>
      </c>
      <c r="M57" s="609">
        <f t="shared" si="283"/>
        <v>0</v>
      </c>
      <c r="N57" s="609">
        <f t="shared" si="269"/>
        <v>0</v>
      </c>
      <c r="O57" s="609">
        <f t="shared" ref="O57:Q57" si="284">+O55+O56</f>
        <v>0</v>
      </c>
      <c r="P57" s="609">
        <f t="shared" si="284"/>
        <v>0</v>
      </c>
      <c r="Q57" s="609">
        <f t="shared" si="284"/>
        <v>0</v>
      </c>
      <c r="R57" s="609">
        <f t="shared" si="270"/>
        <v>0</v>
      </c>
      <c r="S57" s="609">
        <f t="shared" ref="S57:U57" si="285">+S55+S56</f>
        <v>0</v>
      </c>
      <c r="T57" s="609">
        <f t="shared" si="285"/>
        <v>0</v>
      </c>
      <c r="U57" s="609">
        <f t="shared" si="285"/>
        <v>0</v>
      </c>
      <c r="V57" s="609">
        <f t="shared" si="271"/>
        <v>0</v>
      </c>
      <c r="W57" s="609">
        <f t="shared" ref="W57:Y57" si="286">+W55+W56</f>
        <v>0</v>
      </c>
      <c r="X57" s="609">
        <f t="shared" si="286"/>
        <v>0</v>
      </c>
      <c r="Y57" s="609">
        <f t="shared" si="286"/>
        <v>0</v>
      </c>
      <c r="Z57" s="609">
        <f t="shared" si="272"/>
        <v>0</v>
      </c>
      <c r="AA57" s="609">
        <f t="shared" ref="AA57:AC57" si="287">+AA55+AA56</f>
        <v>0</v>
      </c>
      <c r="AB57" s="609">
        <f t="shared" si="287"/>
        <v>0</v>
      </c>
      <c r="AC57" s="609">
        <f t="shared" si="287"/>
        <v>0</v>
      </c>
      <c r="AD57" s="609">
        <f t="shared" si="273"/>
        <v>0</v>
      </c>
      <c r="AE57" s="609">
        <f t="shared" ref="AE57:AG57" si="288">+AE55+AE56</f>
        <v>0</v>
      </c>
      <c r="AF57" s="609">
        <f t="shared" si="288"/>
        <v>0</v>
      </c>
      <c r="AG57" s="609">
        <f t="shared" si="288"/>
        <v>0</v>
      </c>
      <c r="AH57" s="609">
        <f t="shared" si="274"/>
        <v>0</v>
      </c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  <c r="GJ57" s="55"/>
      <c r="GK57" s="55"/>
      <c r="GL57" s="55"/>
      <c r="GM57" s="55"/>
      <c r="GN57" s="55"/>
      <c r="GO57" s="55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5"/>
      <c r="HB57" s="55"/>
      <c r="HC57" s="55"/>
      <c r="HD57" s="55"/>
      <c r="HE57" s="55"/>
      <c r="HF57" s="55"/>
      <c r="HG57" s="55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  <c r="HU57" s="55"/>
      <c r="HV57" s="55"/>
      <c r="HW57" s="55"/>
      <c r="HX57" s="55"/>
      <c r="HY57" s="55"/>
      <c r="HZ57" s="55"/>
      <c r="IA57" s="55"/>
      <c r="IB57" s="55"/>
      <c r="IC57" s="55"/>
      <c r="ID57" s="55"/>
      <c r="IE57" s="55"/>
      <c r="IF57" s="55"/>
      <c r="IG57" s="55"/>
      <c r="IH57" s="55"/>
      <c r="II57" s="55"/>
      <c r="IJ57" s="55"/>
      <c r="IK57" s="55"/>
      <c r="IL57" s="55"/>
      <c r="IM57" s="55"/>
      <c r="IN57" s="55"/>
      <c r="IO57" s="55"/>
      <c r="IP57" s="55"/>
      <c r="IQ57" s="55"/>
      <c r="IR57" s="55"/>
      <c r="IS57" s="55"/>
      <c r="IT57" s="55"/>
      <c r="IU57" s="55"/>
      <c r="IV57" s="55"/>
      <c r="IW57" s="55"/>
      <c r="IX57" s="55"/>
      <c r="IY57" s="55"/>
      <c r="IZ57" s="55"/>
      <c r="JA57" s="55"/>
      <c r="JB57" s="55"/>
      <c r="JC57" s="55"/>
      <c r="JD57" s="55"/>
      <c r="JE57" s="55"/>
      <c r="JF57" s="55"/>
      <c r="JG57" s="55"/>
      <c r="JH57" s="55"/>
      <c r="JI57" s="55"/>
      <c r="JJ57" s="55"/>
      <c r="JK57" s="55"/>
      <c r="JL57" s="55"/>
      <c r="JM57" s="55"/>
      <c r="JN57" s="55"/>
      <c r="JO57" s="55"/>
      <c r="JP57" s="55"/>
      <c r="JQ57" s="55"/>
      <c r="JR57" s="55"/>
      <c r="JS57" s="55"/>
      <c r="JT57" s="55"/>
      <c r="JU57" s="55"/>
      <c r="JV57" s="55"/>
      <c r="JW57" s="55"/>
      <c r="JX57" s="55"/>
      <c r="JY57" s="55"/>
      <c r="JZ57" s="55"/>
      <c r="KA57" s="55"/>
      <c r="KB57" s="55"/>
      <c r="KC57" s="55"/>
      <c r="KD57" s="55"/>
      <c r="KE57" s="55"/>
      <c r="KF57" s="55"/>
      <c r="KG57" s="55"/>
      <c r="KH57" s="55"/>
      <c r="KI57" s="55"/>
      <c r="KJ57" s="55"/>
      <c r="KK57" s="55"/>
      <c r="KL57" s="55"/>
      <c r="KM57" s="55"/>
      <c r="KN57" s="55"/>
      <c r="KO57" s="55"/>
      <c r="KP57" s="55"/>
      <c r="KQ57" s="55"/>
      <c r="KR57" s="55"/>
      <c r="KS57" s="55"/>
      <c r="KT57" s="55"/>
      <c r="KU57" s="55"/>
      <c r="KV57" s="55"/>
      <c r="KW57" s="55"/>
      <c r="KX57" s="55"/>
      <c r="KY57" s="55"/>
      <c r="KZ57" s="55"/>
      <c r="LA57" s="55"/>
      <c r="LB57" s="55"/>
      <c r="LC57" s="55"/>
      <c r="LD57" s="55"/>
      <c r="LE57" s="55"/>
      <c r="LF57" s="55"/>
      <c r="LG57" s="55"/>
      <c r="LH57" s="55"/>
      <c r="LI57" s="55"/>
      <c r="LJ57" s="55"/>
      <c r="LK57" s="55"/>
      <c r="LL57" s="55"/>
      <c r="LM57" s="55"/>
      <c r="LN57" s="55"/>
      <c r="LO57" s="55"/>
      <c r="LP57" s="55"/>
      <c r="LQ57" s="55"/>
      <c r="LR57" s="55"/>
      <c r="LS57" s="55"/>
      <c r="LT57" s="55"/>
      <c r="LU57" s="55"/>
      <c r="LV57" s="55"/>
      <c r="LW57" s="55"/>
      <c r="LX57" s="55"/>
      <c r="LY57" s="55"/>
      <c r="LZ57" s="55"/>
      <c r="MA57" s="55"/>
      <c r="MB57" s="55"/>
      <c r="MC57" s="55"/>
      <c r="MD57" s="55"/>
      <c r="ME57" s="55"/>
      <c r="MF57" s="55"/>
      <c r="MG57" s="55"/>
      <c r="MH57" s="55"/>
      <c r="MI57" s="55"/>
      <c r="MJ57" s="55"/>
      <c r="MK57" s="55"/>
      <c r="ML57" s="55"/>
      <c r="MM57" s="55"/>
      <c r="MN57" s="55"/>
      <c r="MO57" s="55"/>
      <c r="MP57" s="55"/>
      <c r="MQ57" s="55"/>
      <c r="MR57" s="55"/>
      <c r="MS57" s="55"/>
      <c r="MT57" s="55"/>
      <c r="MU57" s="55"/>
      <c r="MV57" s="55"/>
      <c r="MW57" s="55"/>
      <c r="MX57" s="55"/>
      <c r="MY57" s="55"/>
      <c r="MZ57" s="55"/>
      <c r="NA57" s="55"/>
      <c r="NB57" s="55"/>
      <c r="NC57" s="55"/>
      <c r="ND57" s="55"/>
      <c r="NE57" s="55"/>
      <c r="NF57" s="55"/>
      <c r="NG57" s="55"/>
      <c r="NH57" s="55"/>
      <c r="NI57" s="55"/>
      <c r="NJ57" s="55"/>
      <c r="NK57" s="55"/>
      <c r="NL57" s="55"/>
      <c r="NM57" s="55"/>
      <c r="NN57" s="55"/>
      <c r="NO57" s="55"/>
      <c r="NP57" s="55"/>
      <c r="NQ57" s="55"/>
      <c r="NR57" s="55"/>
    </row>
    <row r="58" spans="1:382" s="558" customFormat="1" ht="23.45" customHeight="1">
      <c r="A58" s="49">
        <v>1.1200000000000001</v>
      </c>
      <c r="B58" s="643" t="s">
        <v>271</v>
      </c>
      <c r="C58" s="742">
        <f t="shared" si="187"/>
        <v>0</v>
      </c>
      <c r="D58" s="743">
        <f t="shared" si="188"/>
        <v>0</v>
      </c>
      <c r="E58" s="743">
        <f t="shared" si="189"/>
        <v>0</v>
      </c>
      <c r="F58" s="744">
        <f t="shared" si="190"/>
        <v>0</v>
      </c>
      <c r="G58" s="613"/>
      <c r="H58" s="613"/>
      <c r="I58" s="613"/>
      <c r="J58" s="749">
        <f t="shared" si="268"/>
        <v>0</v>
      </c>
      <c r="K58" s="613"/>
      <c r="L58" s="613"/>
      <c r="M58" s="613"/>
      <c r="N58" s="749">
        <f t="shared" si="269"/>
        <v>0</v>
      </c>
      <c r="O58" s="613"/>
      <c r="P58" s="613"/>
      <c r="Q58" s="613"/>
      <c r="R58" s="749">
        <f t="shared" si="270"/>
        <v>0</v>
      </c>
      <c r="S58" s="613"/>
      <c r="T58" s="613"/>
      <c r="U58" s="613"/>
      <c r="V58" s="749">
        <f t="shared" si="271"/>
        <v>0</v>
      </c>
      <c r="W58" s="613"/>
      <c r="X58" s="613"/>
      <c r="Y58" s="613"/>
      <c r="Z58" s="749">
        <f t="shared" si="272"/>
        <v>0</v>
      </c>
      <c r="AA58" s="613"/>
      <c r="AB58" s="613"/>
      <c r="AC58" s="613"/>
      <c r="AD58" s="749">
        <f t="shared" si="273"/>
        <v>0</v>
      </c>
      <c r="AE58" s="613"/>
      <c r="AF58" s="613"/>
      <c r="AG58" s="613"/>
      <c r="AH58" s="749">
        <f t="shared" si="274"/>
        <v>0</v>
      </c>
    </row>
    <row r="59" spans="1:382" s="558" customFormat="1" ht="23.45" customHeight="1">
      <c r="A59" s="46"/>
      <c r="B59" s="640" t="s">
        <v>221</v>
      </c>
      <c r="C59" s="742">
        <f t="shared" si="187"/>
        <v>0</v>
      </c>
      <c r="D59" s="743">
        <f t="shared" si="188"/>
        <v>0</v>
      </c>
      <c r="E59" s="743">
        <f t="shared" si="189"/>
        <v>0</v>
      </c>
      <c r="F59" s="744">
        <f t="shared" si="190"/>
        <v>0</v>
      </c>
      <c r="G59" s="609">
        <f t="shared" ref="G59:I59" si="289">+G58*-0.4</f>
        <v>0</v>
      </c>
      <c r="H59" s="609">
        <f t="shared" si="289"/>
        <v>0</v>
      </c>
      <c r="I59" s="609">
        <f t="shared" si="289"/>
        <v>0</v>
      </c>
      <c r="J59" s="609">
        <f t="shared" si="268"/>
        <v>0</v>
      </c>
      <c r="K59" s="609">
        <f t="shared" ref="K59:M59" si="290">+K58*-0.4</f>
        <v>0</v>
      </c>
      <c r="L59" s="609">
        <f t="shared" si="290"/>
        <v>0</v>
      </c>
      <c r="M59" s="609">
        <f t="shared" si="290"/>
        <v>0</v>
      </c>
      <c r="N59" s="609">
        <f t="shared" si="269"/>
        <v>0</v>
      </c>
      <c r="O59" s="609">
        <f t="shared" ref="O59:Q59" si="291">+O58*-0.4</f>
        <v>0</v>
      </c>
      <c r="P59" s="609">
        <f t="shared" si="291"/>
        <v>0</v>
      </c>
      <c r="Q59" s="609">
        <f t="shared" si="291"/>
        <v>0</v>
      </c>
      <c r="R59" s="609">
        <f t="shared" si="270"/>
        <v>0</v>
      </c>
      <c r="S59" s="609">
        <f t="shared" ref="S59:U59" si="292">+S58*-0.4</f>
        <v>0</v>
      </c>
      <c r="T59" s="609">
        <f t="shared" si="292"/>
        <v>0</v>
      </c>
      <c r="U59" s="609">
        <f t="shared" si="292"/>
        <v>0</v>
      </c>
      <c r="V59" s="609">
        <f t="shared" si="271"/>
        <v>0</v>
      </c>
      <c r="W59" s="609">
        <f t="shared" ref="W59:Y59" si="293">+W58*-0.4</f>
        <v>0</v>
      </c>
      <c r="X59" s="609">
        <f t="shared" si="293"/>
        <v>0</v>
      </c>
      <c r="Y59" s="609">
        <f t="shared" si="293"/>
        <v>0</v>
      </c>
      <c r="Z59" s="609">
        <f t="shared" si="272"/>
        <v>0</v>
      </c>
      <c r="AA59" s="609">
        <f t="shared" ref="AA59:AC59" si="294">+AA58*-0.4</f>
        <v>0</v>
      </c>
      <c r="AB59" s="609">
        <f t="shared" si="294"/>
        <v>0</v>
      </c>
      <c r="AC59" s="609">
        <f t="shared" si="294"/>
        <v>0</v>
      </c>
      <c r="AD59" s="609">
        <f t="shared" si="273"/>
        <v>0</v>
      </c>
      <c r="AE59" s="609">
        <f t="shared" ref="AE59:AG59" si="295">+AE58*-0.4</f>
        <v>0</v>
      </c>
      <c r="AF59" s="609">
        <f t="shared" si="295"/>
        <v>0</v>
      </c>
      <c r="AG59" s="609">
        <f t="shared" si="295"/>
        <v>0</v>
      </c>
      <c r="AH59" s="609">
        <f t="shared" si="274"/>
        <v>0</v>
      </c>
    </row>
    <row r="60" spans="1:382" s="558" customFormat="1">
      <c r="A60" s="46"/>
      <c r="B60" s="640" t="s">
        <v>222</v>
      </c>
      <c r="C60" s="742">
        <f t="shared" si="187"/>
        <v>0</v>
      </c>
      <c r="D60" s="743">
        <f t="shared" si="188"/>
        <v>0</v>
      </c>
      <c r="E60" s="743">
        <f t="shared" si="189"/>
        <v>0</v>
      </c>
      <c r="F60" s="744">
        <f t="shared" si="190"/>
        <v>0</v>
      </c>
      <c r="G60" s="609">
        <f t="shared" ref="G60:I60" si="296">+G58+G59</f>
        <v>0</v>
      </c>
      <c r="H60" s="609">
        <f t="shared" si="296"/>
        <v>0</v>
      </c>
      <c r="I60" s="609">
        <f t="shared" si="296"/>
        <v>0</v>
      </c>
      <c r="J60" s="609">
        <f t="shared" si="268"/>
        <v>0</v>
      </c>
      <c r="K60" s="609">
        <f t="shared" ref="K60:M60" si="297">+K58+K59</f>
        <v>0</v>
      </c>
      <c r="L60" s="609">
        <f t="shared" si="297"/>
        <v>0</v>
      </c>
      <c r="M60" s="609">
        <f t="shared" si="297"/>
        <v>0</v>
      </c>
      <c r="N60" s="609">
        <f t="shared" si="269"/>
        <v>0</v>
      </c>
      <c r="O60" s="609">
        <f t="shared" ref="O60:Q60" si="298">+O58+O59</f>
        <v>0</v>
      </c>
      <c r="P60" s="609">
        <f t="shared" si="298"/>
        <v>0</v>
      </c>
      <c r="Q60" s="609">
        <f t="shared" si="298"/>
        <v>0</v>
      </c>
      <c r="R60" s="609">
        <f t="shared" si="270"/>
        <v>0</v>
      </c>
      <c r="S60" s="609">
        <f t="shared" ref="S60:U60" si="299">+S58+S59</f>
        <v>0</v>
      </c>
      <c r="T60" s="609">
        <f t="shared" si="299"/>
        <v>0</v>
      </c>
      <c r="U60" s="609">
        <f t="shared" si="299"/>
        <v>0</v>
      </c>
      <c r="V60" s="609">
        <f t="shared" si="271"/>
        <v>0</v>
      </c>
      <c r="W60" s="609">
        <f t="shared" ref="W60:Y60" si="300">+W58+W59</f>
        <v>0</v>
      </c>
      <c r="X60" s="609">
        <f t="shared" si="300"/>
        <v>0</v>
      </c>
      <c r="Y60" s="609">
        <f t="shared" si="300"/>
        <v>0</v>
      </c>
      <c r="Z60" s="609">
        <f t="shared" si="272"/>
        <v>0</v>
      </c>
      <c r="AA60" s="609">
        <f t="shared" ref="AA60:AC60" si="301">+AA58+AA59</f>
        <v>0</v>
      </c>
      <c r="AB60" s="609">
        <f t="shared" si="301"/>
        <v>0</v>
      </c>
      <c r="AC60" s="609">
        <f t="shared" si="301"/>
        <v>0</v>
      </c>
      <c r="AD60" s="609">
        <f t="shared" si="273"/>
        <v>0</v>
      </c>
      <c r="AE60" s="609">
        <f t="shared" ref="AE60:AG60" si="302">+AE58+AE59</f>
        <v>0</v>
      </c>
      <c r="AF60" s="609">
        <f t="shared" si="302"/>
        <v>0</v>
      </c>
      <c r="AG60" s="609">
        <f t="shared" si="302"/>
        <v>0</v>
      </c>
      <c r="AH60" s="609">
        <f t="shared" si="274"/>
        <v>0</v>
      </c>
    </row>
    <row r="61" spans="1:382" s="558" customFormat="1" ht="42">
      <c r="A61" s="58">
        <v>1.1299999999999999</v>
      </c>
      <c r="B61" s="645" t="s">
        <v>272</v>
      </c>
      <c r="C61" s="742">
        <f t="shared" si="187"/>
        <v>0</v>
      </c>
      <c r="D61" s="743">
        <f t="shared" si="188"/>
        <v>0</v>
      </c>
      <c r="E61" s="743">
        <f t="shared" si="189"/>
        <v>0</v>
      </c>
      <c r="F61" s="744">
        <f t="shared" si="190"/>
        <v>0</v>
      </c>
      <c r="G61" s="615"/>
      <c r="H61" s="615"/>
      <c r="I61" s="615"/>
      <c r="J61" s="749">
        <f t="shared" si="268"/>
        <v>0</v>
      </c>
      <c r="K61" s="615"/>
      <c r="L61" s="615"/>
      <c r="M61" s="615"/>
      <c r="N61" s="749">
        <f t="shared" si="269"/>
        <v>0</v>
      </c>
      <c r="O61" s="615"/>
      <c r="P61" s="615"/>
      <c r="Q61" s="615"/>
      <c r="R61" s="749">
        <f t="shared" si="270"/>
        <v>0</v>
      </c>
      <c r="S61" s="615"/>
      <c r="T61" s="615"/>
      <c r="U61" s="615"/>
      <c r="V61" s="749">
        <f t="shared" si="271"/>
        <v>0</v>
      </c>
      <c r="W61" s="615"/>
      <c r="X61" s="615"/>
      <c r="Y61" s="615"/>
      <c r="Z61" s="749">
        <f t="shared" si="272"/>
        <v>0</v>
      </c>
      <c r="AA61" s="615"/>
      <c r="AB61" s="615"/>
      <c r="AC61" s="615"/>
      <c r="AD61" s="749">
        <f t="shared" si="273"/>
        <v>0</v>
      </c>
      <c r="AE61" s="615"/>
      <c r="AF61" s="615"/>
      <c r="AG61" s="615"/>
      <c r="AH61" s="749">
        <f t="shared" si="274"/>
        <v>0</v>
      </c>
    </row>
    <row r="62" spans="1:382" s="558" customFormat="1">
      <c r="A62" s="46"/>
      <c r="B62" s="640" t="s">
        <v>221</v>
      </c>
      <c r="C62" s="742">
        <f t="shared" si="187"/>
        <v>0</v>
      </c>
      <c r="D62" s="743">
        <f t="shared" si="188"/>
        <v>0</v>
      </c>
      <c r="E62" s="743">
        <f t="shared" si="189"/>
        <v>0</v>
      </c>
      <c r="F62" s="744">
        <f t="shared" si="190"/>
        <v>0</v>
      </c>
      <c r="G62" s="609">
        <f t="shared" ref="G62:I62" si="303">+G61*-0.4</f>
        <v>0</v>
      </c>
      <c r="H62" s="609">
        <f t="shared" si="303"/>
        <v>0</v>
      </c>
      <c r="I62" s="609">
        <f t="shared" si="303"/>
        <v>0</v>
      </c>
      <c r="J62" s="609">
        <f t="shared" si="268"/>
        <v>0</v>
      </c>
      <c r="K62" s="609">
        <f t="shared" ref="K62:M62" si="304">+K61*-0.4</f>
        <v>0</v>
      </c>
      <c r="L62" s="609">
        <f t="shared" si="304"/>
        <v>0</v>
      </c>
      <c r="M62" s="609">
        <f t="shared" si="304"/>
        <v>0</v>
      </c>
      <c r="N62" s="609">
        <f t="shared" si="269"/>
        <v>0</v>
      </c>
      <c r="O62" s="609">
        <f t="shared" ref="O62:Q62" si="305">+O61*-0.4</f>
        <v>0</v>
      </c>
      <c r="P62" s="609">
        <f t="shared" si="305"/>
        <v>0</v>
      </c>
      <c r="Q62" s="609">
        <f t="shared" si="305"/>
        <v>0</v>
      </c>
      <c r="R62" s="609">
        <f t="shared" si="270"/>
        <v>0</v>
      </c>
      <c r="S62" s="609">
        <f t="shared" ref="S62:U62" si="306">+S61*-0.4</f>
        <v>0</v>
      </c>
      <c r="T62" s="609">
        <f t="shared" si="306"/>
        <v>0</v>
      </c>
      <c r="U62" s="609">
        <f t="shared" si="306"/>
        <v>0</v>
      </c>
      <c r="V62" s="609">
        <f t="shared" si="271"/>
        <v>0</v>
      </c>
      <c r="W62" s="609">
        <f t="shared" ref="W62:Y62" si="307">+W61*-0.4</f>
        <v>0</v>
      </c>
      <c r="X62" s="609">
        <f t="shared" si="307"/>
        <v>0</v>
      </c>
      <c r="Y62" s="609">
        <f t="shared" si="307"/>
        <v>0</v>
      </c>
      <c r="Z62" s="609">
        <f t="shared" si="272"/>
        <v>0</v>
      </c>
      <c r="AA62" s="609">
        <f t="shared" ref="AA62:AC62" si="308">+AA61*-0.4</f>
        <v>0</v>
      </c>
      <c r="AB62" s="609">
        <f t="shared" si="308"/>
        <v>0</v>
      </c>
      <c r="AC62" s="609">
        <f t="shared" si="308"/>
        <v>0</v>
      </c>
      <c r="AD62" s="609">
        <f t="shared" si="273"/>
        <v>0</v>
      </c>
      <c r="AE62" s="609">
        <f t="shared" ref="AE62:AG62" si="309">+AE61*-0.4</f>
        <v>0</v>
      </c>
      <c r="AF62" s="609">
        <f t="shared" si="309"/>
        <v>0</v>
      </c>
      <c r="AG62" s="609">
        <f t="shared" si="309"/>
        <v>0</v>
      </c>
      <c r="AH62" s="609">
        <f t="shared" si="274"/>
        <v>0</v>
      </c>
    </row>
    <row r="63" spans="1:382" s="558" customFormat="1">
      <c r="A63" s="46"/>
      <c r="B63" s="640" t="s">
        <v>222</v>
      </c>
      <c r="C63" s="742">
        <f t="shared" si="187"/>
        <v>0</v>
      </c>
      <c r="D63" s="743">
        <f t="shared" si="188"/>
        <v>0</v>
      </c>
      <c r="E63" s="743">
        <f t="shared" si="189"/>
        <v>0</v>
      </c>
      <c r="F63" s="744">
        <f t="shared" si="190"/>
        <v>0</v>
      </c>
      <c r="G63" s="609">
        <f t="shared" ref="G63:I63" si="310">+G61+G62</f>
        <v>0</v>
      </c>
      <c r="H63" s="609">
        <f t="shared" si="310"/>
        <v>0</v>
      </c>
      <c r="I63" s="609">
        <f t="shared" si="310"/>
        <v>0</v>
      </c>
      <c r="J63" s="609">
        <f t="shared" si="268"/>
        <v>0</v>
      </c>
      <c r="K63" s="609">
        <f t="shared" ref="K63:M63" si="311">+K61+K62</f>
        <v>0</v>
      </c>
      <c r="L63" s="609">
        <f t="shared" si="311"/>
        <v>0</v>
      </c>
      <c r="M63" s="609">
        <f t="shared" si="311"/>
        <v>0</v>
      </c>
      <c r="N63" s="609">
        <f t="shared" si="269"/>
        <v>0</v>
      </c>
      <c r="O63" s="609">
        <f t="shared" ref="O63:Q63" si="312">+O61+O62</f>
        <v>0</v>
      </c>
      <c r="P63" s="609">
        <f t="shared" si="312"/>
        <v>0</v>
      </c>
      <c r="Q63" s="609">
        <f t="shared" si="312"/>
        <v>0</v>
      </c>
      <c r="R63" s="609">
        <f t="shared" si="270"/>
        <v>0</v>
      </c>
      <c r="S63" s="609">
        <f t="shared" ref="S63:U63" si="313">+S61+S62</f>
        <v>0</v>
      </c>
      <c r="T63" s="609">
        <f t="shared" si="313"/>
        <v>0</v>
      </c>
      <c r="U63" s="609">
        <f t="shared" si="313"/>
        <v>0</v>
      </c>
      <c r="V63" s="609">
        <f t="shared" si="271"/>
        <v>0</v>
      </c>
      <c r="W63" s="609">
        <f t="shared" ref="W63:Y63" si="314">+W61+W62</f>
        <v>0</v>
      </c>
      <c r="X63" s="609">
        <f t="shared" si="314"/>
        <v>0</v>
      </c>
      <c r="Y63" s="609">
        <f t="shared" si="314"/>
        <v>0</v>
      </c>
      <c r="Z63" s="609">
        <f t="shared" si="272"/>
        <v>0</v>
      </c>
      <c r="AA63" s="609">
        <f t="shared" ref="AA63:AC63" si="315">+AA61+AA62</f>
        <v>0</v>
      </c>
      <c r="AB63" s="609">
        <f t="shared" si="315"/>
        <v>0</v>
      </c>
      <c r="AC63" s="609">
        <f t="shared" si="315"/>
        <v>0</v>
      </c>
      <c r="AD63" s="609">
        <f t="shared" si="273"/>
        <v>0</v>
      </c>
      <c r="AE63" s="609">
        <f t="shared" ref="AE63:AG63" si="316">+AE61+AE62</f>
        <v>0</v>
      </c>
      <c r="AF63" s="609">
        <f t="shared" si="316"/>
        <v>0</v>
      </c>
      <c r="AG63" s="609">
        <f t="shared" si="316"/>
        <v>0</v>
      </c>
      <c r="AH63" s="609">
        <f t="shared" si="274"/>
        <v>0</v>
      </c>
    </row>
    <row r="64" spans="1:382" s="558" customFormat="1">
      <c r="A64" s="49">
        <v>1.1399999999999999</v>
      </c>
      <c r="B64" s="643" t="s">
        <v>273</v>
      </c>
      <c r="C64" s="742">
        <f t="shared" si="187"/>
        <v>0</v>
      </c>
      <c r="D64" s="743">
        <f t="shared" si="188"/>
        <v>0</v>
      </c>
      <c r="E64" s="743">
        <f t="shared" si="189"/>
        <v>0</v>
      </c>
      <c r="F64" s="744">
        <f t="shared" si="190"/>
        <v>0</v>
      </c>
      <c r="G64" s="613"/>
      <c r="H64" s="613"/>
      <c r="I64" s="613"/>
      <c r="J64" s="749">
        <f t="shared" si="268"/>
        <v>0</v>
      </c>
      <c r="K64" s="613"/>
      <c r="L64" s="613"/>
      <c r="M64" s="613"/>
      <c r="N64" s="749">
        <f t="shared" si="269"/>
        <v>0</v>
      </c>
      <c r="O64" s="613"/>
      <c r="P64" s="613"/>
      <c r="Q64" s="613"/>
      <c r="R64" s="749">
        <f t="shared" si="270"/>
        <v>0</v>
      </c>
      <c r="S64" s="613"/>
      <c r="T64" s="613"/>
      <c r="U64" s="613"/>
      <c r="V64" s="749">
        <f t="shared" si="271"/>
        <v>0</v>
      </c>
      <c r="W64" s="613"/>
      <c r="X64" s="613"/>
      <c r="Y64" s="613"/>
      <c r="Z64" s="749">
        <f t="shared" si="272"/>
        <v>0</v>
      </c>
      <c r="AA64" s="613"/>
      <c r="AB64" s="613"/>
      <c r="AC64" s="613"/>
      <c r="AD64" s="749">
        <f t="shared" si="273"/>
        <v>0</v>
      </c>
      <c r="AE64" s="613"/>
      <c r="AF64" s="613"/>
      <c r="AG64" s="613"/>
      <c r="AH64" s="749">
        <f t="shared" si="274"/>
        <v>0</v>
      </c>
    </row>
    <row r="65" spans="1:382" s="558" customFormat="1">
      <c r="A65" s="46"/>
      <c r="B65" s="640" t="s">
        <v>221</v>
      </c>
      <c r="C65" s="742">
        <f t="shared" si="187"/>
        <v>0</v>
      </c>
      <c r="D65" s="743">
        <f t="shared" si="188"/>
        <v>0</v>
      </c>
      <c r="E65" s="743">
        <f t="shared" si="189"/>
        <v>0</v>
      </c>
      <c r="F65" s="744">
        <f t="shared" si="190"/>
        <v>0</v>
      </c>
      <c r="G65" s="609">
        <f t="shared" ref="G65:I65" si="317">+G64*-0.4</f>
        <v>0</v>
      </c>
      <c r="H65" s="609">
        <f t="shared" si="317"/>
        <v>0</v>
      </c>
      <c r="I65" s="609">
        <f t="shared" si="317"/>
        <v>0</v>
      </c>
      <c r="J65" s="609">
        <f t="shared" si="268"/>
        <v>0</v>
      </c>
      <c r="K65" s="609">
        <f t="shared" ref="K65:M65" si="318">+K64*-0.4</f>
        <v>0</v>
      </c>
      <c r="L65" s="609">
        <f t="shared" si="318"/>
        <v>0</v>
      </c>
      <c r="M65" s="609">
        <f t="shared" si="318"/>
        <v>0</v>
      </c>
      <c r="N65" s="609">
        <f t="shared" si="269"/>
        <v>0</v>
      </c>
      <c r="O65" s="609">
        <f t="shared" ref="O65:Q65" si="319">+O64*-0.4</f>
        <v>0</v>
      </c>
      <c r="P65" s="609">
        <f t="shared" si="319"/>
        <v>0</v>
      </c>
      <c r="Q65" s="609">
        <f t="shared" si="319"/>
        <v>0</v>
      </c>
      <c r="R65" s="609">
        <f t="shared" si="270"/>
        <v>0</v>
      </c>
      <c r="S65" s="609">
        <f t="shared" ref="S65:U65" si="320">+S64*-0.4</f>
        <v>0</v>
      </c>
      <c r="T65" s="609">
        <f t="shared" si="320"/>
        <v>0</v>
      </c>
      <c r="U65" s="609">
        <f t="shared" si="320"/>
        <v>0</v>
      </c>
      <c r="V65" s="609">
        <f t="shared" si="271"/>
        <v>0</v>
      </c>
      <c r="W65" s="609">
        <f t="shared" ref="W65:Y65" si="321">+W64*-0.4</f>
        <v>0</v>
      </c>
      <c r="X65" s="609">
        <f t="shared" si="321"/>
        <v>0</v>
      </c>
      <c r="Y65" s="609">
        <f t="shared" si="321"/>
        <v>0</v>
      </c>
      <c r="Z65" s="609">
        <f t="shared" si="272"/>
        <v>0</v>
      </c>
      <c r="AA65" s="609">
        <f t="shared" ref="AA65:AC65" si="322">+AA64*-0.4</f>
        <v>0</v>
      </c>
      <c r="AB65" s="609">
        <f t="shared" si="322"/>
        <v>0</v>
      </c>
      <c r="AC65" s="609">
        <f t="shared" si="322"/>
        <v>0</v>
      </c>
      <c r="AD65" s="609">
        <f t="shared" si="273"/>
        <v>0</v>
      </c>
      <c r="AE65" s="609">
        <f t="shared" ref="AE65:AG65" si="323">+AE64*-0.4</f>
        <v>0</v>
      </c>
      <c r="AF65" s="609">
        <f t="shared" si="323"/>
        <v>0</v>
      </c>
      <c r="AG65" s="609">
        <f t="shared" si="323"/>
        <v>0</v>
      </c>
      <c r="AH65" s="609">
        <f t="shared" si="274"/>
        <v>0</v>
      </c>
    </row>
    <row r="66" spans="1:382" s="558" customFormat="1">
      <c r="A66" s="46"/>
      <c r="B66" s="640" t="s">
        <v>222</v>
      </c>
      <c r="C66" s="742">
        <f t="shared" si="187"/>
        <v>0</v>
      </c>
      <c r="D66" s="743">
        <f t="shared" si="188"/>
        <v>0</v>
      </c>
      <c r="E66" s="743">
        <f t="shared" si="189"/>
        <v>0</v>
      </c>
      <c r="F66" s="744">
        <f t="shared" si="190"/>
        <v>0</v>
      </c>
      <c r="G66" s="609">
        <f t="shared" ref="G66:I66" si="324">+G64+G65</f>
        <v>0</v>
      </c>
      <c r="H66" s="609">
        <f t="shared" si="324"/>
        <v>0</v>
      </c>
      <c r="I66" s="609">
        <f t="shared" si="324"/>
        <v>0</v>
      </c>
      <c r="J66" s="609">
        <f t="shared" si="268"/>
        <v>0</v>
      </c>
      <c r="K66" s="609">
        <f t="shared" ref="K66:M66" si="325">+K64+K65</f>
        <v>0</v>
      </c>
      <c r="L66" s="609">
        <f t="shared" si="325"/>
        <v>0</v>
      </c>
      <c r="M66" s="609">
        <f t="shared" si="325"/>
        <v>0</v>
      </c>
      <c r="N66" s="609">
        <f t="shared" si="269"/>
        <v>0</v>
      </c>
      <c r="O66" s="609">
        <f t="shared" ref="O66:Q66" si="326">+O64+O65</f>
        <v>0</v>
      </c>
      <c r="P66" s="609">
        <f t="shared" si="326"/>
        <v>0</v>
      </c>
      <c r="Q66" s="609">
        <f t="shared" si="326"/>
        <v>0</v>
      </c>
      <c r="R66" s="609">
        <f t="shared" si="270"/>
        <v>0</v>
      </c>
      <c r="S66" s="609">
        <f t="shared" ref="S66:U66" si="327">+S64+S65</f>
        <v>0</v>
      </c>
      <c r="T66" s="609">
        <f t="shared" si="327"/>
        <v>0</v>
      </c>
      <c r="U66" s="609">
        <f t="shared" si="327"/>
        <v>0</v>
      </c>
      <c r="V66" s="609">
        <f t="shared" si="271"/>
        <v>0</v>
      </c>
      <c r="W66" s="609">
        <f t="shared" ref="W66:Y66" si="328">+W64+W65</f>
        <v>0</v>
      </c>
      <c r="X66" s="609">
        <f t="shared" si="328"/>
        <v>0</v>
      </c>
      <c r="Y66" s="609">
        <f t="shared" si="328"/>
        <v>0</v>
      </c>
      <c r="Z66" s="609">
        <f t="shared" si="272"/>
        <v>0</v>
      </c>
      <c r="AA66" s="609">
        <f t="shared" ref="AA66:AC66" si="329">+AA64+AA65</f>
        <v>0</v>
      </c>
      <c r="AB66" s="609">
        <f t="shared" si="329"/>
        <v>0</v>
      </c>
      <c r="AC66" s="609">
        <f t="shared" si="329"/>
        <v>0</v>
      </c>
      <c r="AD66" s="609">
        <f t="shared" si="273"/>
        <v>0</v>
      </c>
      <c r="AE66" s="609">
        <f t="shared" ref="AE66:AG66" si="330">+AE64+AE65</f>
        <v>0</v>
      </c>
      <c r="AF66" s="609">
        <f t="shared" si="330"/>
        <v>0</v>
      </c>
      <c r="AG66" s="609">
        <f t="shared" si="330"/>
        <v>0</v>
      </c>
      <c r="AH66" s="609">
        <f t="shared" si="274"/>
        <v>0</v>
      </c>
    </row>
    <row r="67" spans="1:382" s="558" customFormat="1">
      <c r="A67" s="54">
        <v>1.1499999999999999</v>
      </c>
      <c r="B67" s="643" t="s">
        <v>274</v>
      </c>
      <c r="C67" s="742">
        <f t="shared" si="187"/>
        <v>0</v>
      </c>
      <c r="D67" s="743">
        <f t="shared" si="188"/>
        <v>0</v>
      </c>
      <c r="E67" s="743">
        <f t="shared" si="189"/>
        <v>0</v>
      </c>
      <c r="F67" s="744">
        <f t="shared" si="190"/>
        <v>0</v>
      </c>
      <c r="G67" s="613"/>
      <c r="H67" s="613"/>
      <c r="I67" s="613"/>
      <c r="J67" s="749">
        <f t="shared" si="268"/>
        <v>0</v>
      </c>
      <c r="K67" s="613"/>
      <c r="L67" s="613"/>
      <c r="M67" s="613"/>
      <c r="N67" s="749">
        <f t="shared" si="269"/>
        <v>0</v>
      </c>
      <c r="O67" s="613"/>
      <c r="P67" s="613"/>
      <c r="Q67" s="613"/>
      <c r="R67" s="749">
        <f t="shared" si="270"/>
        <v>0</v>
      </c>
      <c r="S67" s="613"/>
      <c r="T67" s="613"/>
      <c r="U67" s="613"/>
      <c r="V67" s="749">
        <f t="shared" si="271"/>
        <v>0</v>
      </c>
      <c r="W67" s="613"/>
      <c r="X67" s="613"/>
      <c r="Y67" s="613"/>
      <c r="Z67" s="749">
        <f t="shared" si="272"/>
        <v>0</v>
      </c>
      <c r="AA67" s="613"/>
      <c r="AB67" s="613"/>
      <c r="AC67" s="613"/>
      <c r="AD67" s="749">
        <f t="shared" si="273"/>
        <v>0</v>
      </c>
      <c r="AE67" s="613"/>
      <c r="AF67" s="613"/>
      <c r="AG67" s="613"/>
      <c r="AH67" s="749">
        <f t="shared" si="274"/>
        <v>0</v>
      </c>
    </row>
    <row r="68" spans="1:382" s="558" customFormat="1">
      <c r="A68" s="46"/>
      <c r="B68" s="640" t="s">
        <v>221</v>
      </c>
      <c r="C68" s="742">
        <f t="shared" si="187"/>
        <v>0</v>
      </c>
      <c r="D68" s="743">
        <f t="shared" si="188"/>
        <v>0</v>
      </c>
      <c r="E68" s="743">
        <f t="shared" si="189"/>
        <v>0</v>
      </c>
      <c r="F68" s="744">
        <f t="shared" si="190"/>
        <v>0</v>
      </c>
      <c r="G68" s="609">
        <f t="shared" ref="G68:I68" si="331">+G67*-0.4</f>
        <v>0</v>
      </c>
      <c r="H68" s="609">
        <f t="shared" si="331"/>
        <v>0</v>
      </c>
      <c r="I68" s="609">
        <f t="shared" si="331"/>
        <v>0</v>
      </c>
      <c r="J68" s="609">
        <f t="shared" si="268"/>
        <v>0</v>
      </c>
      <c r="K68" s="609">
        <f t="shared" ref="K68:M68" si="332">+K67*-0.4</f>
        <v>0</v>
      </c>
      <c r="L68" s="609">
        <f t="shared" si="332"/>
        <v>0</v>
      </c>
      <c r="M68" s="609">
        <f t="shared" si="332"/>
        <v>0</v>
      </c>
      <c r="N68" s="609">
        <f t="shared" si="269"/>
        <v>0</v>
      </c>
      <c r="O68" s="609">
        <f t="shared" ref="O68:Q68" si="333">+O67*-0.4</f>
        <v>0</v>
      </c>
      <c r="P68" s="609">
        <f t="shared" si="333"/>
        <v>0</v>
      </c>
      <c r="Q68" s="609">
        <f t="shared" si="333"/>
        <v>0</v>
      </c>
      <c r="R68" s="609">
        <f t="shared" si="270"/>
        <v>0</v>
      </c>
      <c r="S68" s="609">
        <f t="shared" ref="S68:U68" si="334">+S67*-0.4</f>
        <v>0</v>
      </c>
      <c r="T68" s="609">
        <f t="shared" si="334"/>
        <v>0</v>
      </c>
      <c r="U68" s="609">
        <f t="shared" si="334"/>
        <v>0</v>
      </c>
      <c r="V68" s="609">
        <f t="shared" si="271"/>
        <v>0</v>
      </c>
      <c r="W68" s="609">
        <f t="shared" ref="W68:Y68" si="335">+W67*-0.4</f>
        <v>0</v>
      </c>
      <c r="X68" s="609">
        <f t="shared" si="335"/>
        <v>0</v>
      </c>
      <c r="Y68" s="609">
        <f t="shared" si="335"/>
        <v>0</v>
      </c>
      <c r="Z68" s="609">
        <f t="shared" si="272"/>
        <v>0</v>
      </c>
      <c r="AA68" s="609">
        <f t="shared" ref="AA68:AC68" si="336">+AA67*-0.4</f>
        <v>0</v>
      </c>
      <c r="AB68" s="609">
        <f t="shared" si="336"/>
        <v>0</v>
      </c>
      <c r="AC68" s="609">
        <f t="shared" si="336"/>
        <v>0</v>
      </c>
      <c r="AD68" s="609">
        <f t="shared" si="273"/>
        <v>0</v>
      </c>
      <c r="AE68" s="609">
        <f t="shared" ref="AE68:AG68" si="337">+AE67*-0.4</f>
        <v>0</v>
      </c>
      <c r="AF68" s="609">
        <f t="shared" si="337"/>
        <v>0</v>
      </c>
      <c r="AG68" s="609">
        <f t="shared" si="337"/>
        <v>0</v>
      </c>
      <c r="AH68" s="609">
        <f t="shared" si="274"/>
        <v>0</v>
      </c>
    </row>
    <row r="69" spans="1:382" s="598" customFormat="1" ht="23.25">
      <c r="A69" s="46"/>
      <c r="B69" s="640" t="s">
        <v>222</v>
      </c>
      <c r="C69" s="742">
        <f t="shared" si="187"/>
        <v>0</v>
      </c>
      <c r="D69" s="743">
        <f t="shared" si="188"/>
        <v>0</v>
      </c>
      <c r="E69" s="743">
        <f t="shared" si="189"/>
        <v>0</v>
      </c>
      <c r="F69" s="744">
        <f t="shared" si="190"/>
        <v>0</v>
      </c>
      <c r="G69" s="609">
        <f t="shared" ref="G69:I69" si="338">+G67+G68</f>
        <v>0</v>
      </c>
      <c r="H69" s="609">
        <f t="shared" si="338"/>
        <v>0</v>
      </c>
      <c r="I69" s="609">
        <f t="shared" si="338"/>
        <v>0</v>
      </c>
      <c r="J69" s="609">
        <f t="shared" si="268"/>
        <v>0</v>
      </c>
      <c r="K69" s="609">
        <f t="shared" ref="K69:M69" si="339">+K67+K68</f>
        <v>0</v>
      </c>
      <c r="L69" s="609">
        <f t="shared" si="339"/>
        <v>0</v>
      </c>
      <c r="M69" s="609">
        <f t="shared" si="339"/>
        <v>0</v>
      </c>
      <c r="N69" s="609">
        <f t="shared" si="269"/>
        <v>0</v>
      </c>
      <c r="O69" s="609">
        <f t="shared" ref="O69:Q69" si="340">+O67+O68</f>
        <v>0</v>
      </c>
      <c r="P69" s="609">
        <f t="shared" si="340"/>
        <v>0</v>
      </c>
      <c r="Q69" s="609">
        <f t="shared" si="340"/>
        <v>0</v>
      </c>
      <c r="R69" s="609">
        <f t="shared" si="270"/>
        <v>0</v>
      </c>
      <c r="S69" s="609">
        <f t="shared" ref="S69:U69" si="341">+S67+S68</f>
        <v>0</v>
      </c>
      <c r="T69" s="609">
        <f t="shared" si="341"/>
        <v>0</v>
      </c>
      <c r="U69" s="609">
        <f t="shared" si="341"/>
        <v>0</v>
      </c>
      <c r="V69" s="609">
        <f t="shared" si="271"/>
        <v>0</v>
      </c>
      <c r="W69" s="609">
        <f t="shared" ref="W69:Y69" si="342">+W67+W68</f>
        <v>0</v>
      </c>
      <c r="X69" s="609">
        <f t="shared" si="342"/>
        <v>0</v>
      </c>
      <c r="Y69" s="609">
        <f t="shared" si="342"/>
        <v>0</v>
      </c>
      <c r="Z69" s="609">
        <f t="shared" si="272"/>
        <v>0</v>
      </c>
      <c r="AA69" s="609">
        <f t="shared" ref="AA69:AC69" si="343">+AA67+AA68</f>
        <v>0</v>
      </c>
      <c r="AB69" s="609">
        <f t="shared" si="343"/>
        <v>0</v>
      </c>
      <c r="AC69" s="609">
        <f t="shared" si="343"/>
        <v>0</v>
      </c>
      <c r="AD69" s="609">
        <f t="shared" si="273"/>
        <v>0</v>
      </c>
      <c r="AE69" s="609">
        <f t="shared" ref="AE69:AG69" si="344">+AE67+AE68</f>
        <v>0</v>
      </c>
      <c r="AF69" s="609">
        <f t="shared" si="344"/>
        <v>0</v>
      </c>
      <c r="AG69" s="609">
        <f t="shared" si="344"/>
        <v>0</v>
      </c>
      <c r="AH69" s="609">
        <f t="shared" si="274"/>
        <v>0</v>
      </c>
    </row>
    <row r="70" spans="1:382" s="558" customFormat="1">
      <c r="A70" s="49">
        <v>1.1599999999999999</v>
      </c>
      <c r="B70" s="643" t="s">
        <v>275</v>
      </c>
      <c r="C70" s="742">
        <f t="shared" si="187"/>
        <v>0</v>
      </c>
      <c r="D70" s="743">
        <f t="shared" si="188"/>
        <v>0</v>
      </c>
      <c r="E70" s="743">
        <f t="shared" si="189"/>
        <v>0</v>
      </c>
      <c r="F70" s="744">
        <f t="shared" si="190"/>
        <v>0</v>
      </c>
      <c r="G70" s="613"/>
      <c r="H70" s="613"/>
      <c r="I70" s="613"/>
      <c r="J70" s="749">
        <f t="shared" si="268"/>
        <v>0</v>
      </c>
      <c r="K70" s="613"/>
      <c r="L70" s="613"/>
      <c r="M70" s="613"/>
      <c r="N70" s="749">
        <f t="shared" si="269"/>
        <v>0</v>
      </c>
      <c r="O70" s="613"/>
      <c r="P70" s="613"/>
      <c r="Q70" s="613"/>
      <c r="R70" s="749">
        <f t="shared" si="270"/>
        <v>0</v>
      </c>
      <c r="S70" s="613"/>
      <c r="T70" s="613"/>
      <c r="U70" s="613"/>
      <c r="V70" s="749">
        <f t="shared" si="271"/>
        <v>0</v>
      </c>
      <c r="W70" s="613"/>
      <c r="X70" s="613"/>
      <c r="Y70" s="613"/>
      <c r="Z70" s="749">
        <f t="shared" si="272"/>
        <v>0</v>
      </c>
      <c r="AA70" s="613"/>
      <c r="AB70" s="613"/>
      <c r="AC70" s="613"/>
      <c r="AD70" s="749">
        <f t="shared" si="273"/>
        <v>0</v>
      </c>
      <c r="AE70" s="613"/>
      <c r="AF70" s="613"/>
      <c r="AG70" s="613"/>
      <c r="AH70" s="749">
        <f t="shared" si="274"/>
        <v>0</v>
      </c>
    </row>
    <row r="71" spans="1:382" s="55" customFormat="1">
      <c r="A71" s="46"/>
      <c r="B71" s="640" t="s">
        <v>221</v>
      </c>
      <c r="C71" s="742">
        <f t="shared" si="187"/>
        <v>0</v>
      </c>
      <c r="D71" s="743">
        <f t="shared" si="188"/>
        <v>0</v>
      </c>
      <c r="E71" s="743">
        <f t="shared" si="189"/>
        <v>0</v>
      </c>
      <c r="F71" s="744">
        <f t="shared" si="190"/>
        <v>0</v>
      </c>
      <c r="G71" s="609">
        <f t="shared" ref="G71:I71" si="345">+G70*-0.4</f>
        <v>0</v>
      </c>
      <c r="H71" s="609">
        <f t="shared" si="345"/>
        <v>0</v>
      </c>
      <c r="I71" s="609">
        <f t="shared" si="345"/>
        <v>0</v>
      </c>
      <c r="J71" s="609">
        <f t="shared" si="268"/>
        <v>0</v>
      </c>
      <c r="K71" s="609">
        <f t="shared" ref="K71:M71" si="346">+K70*-0.4</f>
        <v>0</v>
      </c>
      <c r="L71" s="609">
        <f t="shared" si="346"/>
        <v>0</v>
      </c>
      <c r="M71" s="609">
        <f t="shared" si="346"/>
        <v>0</v>
      </c>
      <c r="N71" s="609">
        <f t="shared" si="269"/>
        <v>0</v>
      </c>
      <c r="O71" s="609">
        <f t="shared" ref="O71:Q71" si="347">+O70*-0.4</f>
        <v>0</v>
      </c>
      <c r="P71" s="609">
        <f t="shared" si="347"/>
        <v>0</v>
      </c>
      <c r="Q71" s="609">
        <f t="shared" si="347"/>
        <v>0</v>
      </c>
      <c r="R71" s="609">
        <f t="shared" si="270"/>
        <v>0</v>
      </c>
      <c r="S71" s="609">
        <f t="shared" ref="S71:U71" si="348">+S70*-0.4</f>
        <v>0</v>
      </c>
      <c r="T71" s="609">
        <f t="shared" si="348"/>
        <v>0</v>
      </c>
      <c r="U71" s="609">
        <f t="shared" si="348"/>
        <v>0</v>
      </c>
      <c r="V71" s="609">
        <f t="shared" si="271"/>
        <v>0</v>
      </c>
      <c r="W71" s="609">
        <f t="shared" ref="W71:Y71" si="349">+W70*-0.4</f>
        <v>0</v>
      </c>
      <c r="X71" s="609">
        <f t="shared" si="349"/>
        <v>0</v>
      </c>
      <c r="Y71" s="609">
        <f t="shared" si="349"/>
        <v>0</v>
      </c>
      <c r="Z71" s="609">
        <f t="shared" si="272"/>
        <v>0</v>
      </c>
      <c r="AA71" s="609">
        <f t="shared" ref="AA71:AC71" si="350">+AA70*-0.4</f>
        <v>0</v>
      </c>
      <c r="AB71" s="609">
        <f t="shared" si="350"/>
        <v>0</v>
      </c>
      <c r="AC71" s="609">
        <f t="shared" si="350"/>
        <v>0</v>
      </c>
      <c r="AD71" s="609">
        <f t="shared" si="273"/>
        <v>0</v>
      </c>
      <c r="AE71" s="609">
        <f t="shared" ref="AE71:AG71" si="351">+AE70*-0.4</f>
        <v>0</v>
      </c>
      <c r="AF71" s="609">
        <f t="shared" si="351"/>
        <v>0</v>
      </c>
      <c r="AG71" s="609">
        <f t="shared" si="351"/>
        <v>0</v>
      </c>
      <c r="AH71" s="609">
        <f t="shared" si="274"/>
        <v>0</v>
      </c>
    </row>
    <row r="72" spans="1:382">
      <c r="A72" s="46"/>
      <c r="B72" s="640" t="s">
        <v>222</v>
      </c>
      <c r="C72" s="742">
        <f t="shared" si="187"/>
        <v>0</v>
      </c>
      <c r="D72" s="743">
        <f t="shared" si="188"/>
        <v>0</v>
      </c>
      <c r="E72" s="743">
        <f t="shared" si="189"/>
        <v>0</v>
      </c>
      <c r="F72" s="744">
        <f t="shared" si="190"/>
        <v>0</v>
      </c>
      <c r="G72" s="609">
        <f t="shared" ref="G72:I72" si="352">+G70+G71</f>
        <v>0</v>
      </c>
      <c r="H72" s="609">
        <f t="shared" si="352"/>
        <v>0</v>
      </c>
      <c r="I72" s="609">
        <f t="shared" si="352"/>
        <v>0</v>
      </c>
      <c r="J72" s="609">
        <f t="shared" si="268"/>
        <v>0</v>
      </c>
      <c r="K72" s="609">
        <f t="shared" ref="K72:M72" si="353">+K70+K71</f>
        <v>0</v>
      </c>
      <c r="L72" s="609">
        <f t="shared" si="353"/>
        <v>0</v>
      </c>
      <c r="M72" s="609">
        <f t="shared" si="353"/>
        <v>0</v>
      </c>
      <c r="N72" s="609">
        <f t="shared" si="269"/>
        <v>0</v>
      </c>
      <c r="O72" s="609">
        <f t="shared" ref="O72:Q72" si="354">+O70+O71</f>
        <v>0</v>
      </c>
      <c r="P72" s="609">
        <f t="shared" si="354"/>
        <v>0</v>
      </c>
      <c r="Q72" s="609">
        <f t="shared" si="354"/>
        <v>0</v>
      </c>
      <c r="R72" s="609">
        <f t="shared" si="270"/>
        <v>0</v>
      </c>
      <c r="S72" s="609">
        <f t="shared" ref="S72:U72" si="355">+S70+S71</f>
        <v>0</v>
      </c>
      <c r="T72" s="609">
        <f t="shared" si="355"/>
        <v>0</v>
      </c>
      <c r="U72" s="609">
        <f t="shared" si="355"/>
        <v>0</v>
      </c>
      <c r="V72" s="609">
        <f t="shared" si="271"/>
        <v>0</v>
      </c>
      <c r="W72" s="609">
        <f t="shared" ref="W72:Y72" si="356">+W70+W71</f>
        <v>0</v>
      </c>
      <c r="X72" s="609">
        <f t="shared" si="356"/>
        <v>0</v>
      </c>
      <c r="Y72" s="609">
        <f t="shared" si="356"/>
        <v>0</v>
      </c>
      <c r="Z72" s="609">
        <f t="shared" si="272"/>
        <v>0</v>
      </c>
      <c r="AA72" s="609">
        <f t="shared" ref="AA72:AC72" si="357">+AA70+AA71</f>
        <v>0</v>
      </c>
      <c r="AB72" s="609">
        <f t="shared" si="357"/>
        <v>0</v>
      </c>
      <c r="AC72" s="609">
        <f t="shared" si="357"/>
        <v>0</v>
      </c>
      <c r="AD72" s="609">
        <f t="shared" si="273"/>
        <v>0</v>
      </c>
      <c r="AE72" s="609">
        <f t="shared" ref="AE72:AG72" si="358">+AE70+AE71</f>
        <v>0</v>
      </c>
      <c r="AF72" s="609">
        <f t="shared" si="358"/>
        <v>0</v>
      </c>
      <c r="AG72" s="609">
        <f t="shared" si="358"/>
        <v>0</v>
      </c>
      <c r="AH72" s="609">
        <f t="shared" si="274"/>
        <v>0</v>
      </c>
    </row>
    <row r="73" spans="1:382">
      <c r="A73" s="54">
        <v>1.17</v>
      </c>
      <c r="B73" s="643" t="s">
        <v>276</v>
      </c>
      <c r="C73" s="742">
        <f t="shared" si="187"/>
        <v>0</v>
      </c>
      <c r="D73" s="743">
        <f t="shared" si="188"/>
        <v>0</v>
      </c>
      <c r="E73" s="743">
        <f t="shared" si="189"/>
        <v>0</v>
      </c>
      <c r="F73" s="744">
        <f t="shared" si="190"/>
        <v>0</v>
      </c>
      <c r="G73" s="613"/>
      <c r="H73" s="613"/>
      <c r="I73" s="613"/>
      <c r="J73" s="749">
        <f t="shared" si="268"/>
        <v>0</v>
      </c>
      <c r="K73" s="613"/>
      <c r="L73" s="613"/>
      <c r="M73" s="613"/>
      <c r="N73" s="749">
        <f t="shared" si="269"/>
        <v>0</v>
      </c>
      <c r="O73" s="613"/>
      <c r="P73" s="613"/>
      <c r="Q73" s="613"/>
      <c r="R73" s="749">
        <f t="shared" si="270"/>
        <v>0</v>
      </c>
      <c r="S73" s="613"/>
      <c r="T73" s="613"/>
      <c r="U73" s="613"/>
      <c r="V73" s="749">
        <f t="shared" si="271"/>
        <v>0</v>
      </c>
      <c r="W73" s="613"/>
      <c r="X73" s="613"/>
      <c r="Y73" s="613"/>
      <c r="Z73" s="749">
        <f t="shared" si="272"/>
        <v>0</v>
      </c>
      <c r="AA73" s="613"/>
      <c r="AB73" s="613"/>
      <c r="AC73" s="613"/>
      <c r="AD73" s="749">
        <f t="shared" si="273"/>
        <v>0</v>
      </c>
      <c r="AE73" s="613"/>
      <c r="AF73" s="613"/>
      <c r="AG73" s="613"/>
      <c r="AH73" s="749">
        <f t="shared" si="274"/>
        <v>0</v>
      </c>
    </row>
    <row r="74" spans="1:382" s="56" customFormat="1" ht="23.25">
      <c r="A74" s="46"/>
      <c r="B74" s="640" t="s">
        <v>323</v>
      </c>
      <c r="C74" s="742">
        <f t="shared" si="187"/>
        <v>0</v>
      </c>
      <c r="D74" s="743">
        <f t="shared" si="188"/>
        <v>0</v>
      </c>
      <c r="E74" s="743">
        <f t="shared" si="189"/>
        <v>0</v>
      </c>
      <c r="F74" s="744">
        <f t="shared" si="190"/>
        <v>0</v>
      </c>
      <c r="G74" s="609">
        <f t="shared" ref="G74:I74" si="359">+G73*-0.37</f>
        <v>0</v>
      </c>
      <c r="H74" s="609">
        <f t="shared" si="359"/>
        <v>0</v>
      </c>
      <c r="I74" s="609">
        <f t="shared" si="359"/>
        <v>0</v>
      </c>
      <c r="J74" s="609"/>
      <c r="K74" s="609">
        <f t="shared" ref="K74:M74" si="360">+K73*-0.37</f>
        <v>0</v>
      </c>
      <c r="L74" s="609">
        <f t="shared" si="360"/>
        <v>0</v>
      </c>
      <c r="M74" s="609">
        <f t="shared" si="360"/>
        <v>0</v>
      </c>
      <c r="N74" s="609"/>
      <c r="O74" s="609">
        <f t="shared" ref="O74:Q74" si="361">+O73*-0.37</f>
        <v>0</v>
      </c>
      <c r="P74" s="609">
        <f t="shared" si="361"/>
        <v>0</v>
      </c>
      <c r="Q74" s="609">
        <f t="shared" si="361"/>
        <v>0</v>
      </c>
      <c r="R74" s="609"/>
      <c r="S74" s="609">
        <f t="shared" ref="S74:U74" si="362">+S73*-0.37</f>
        <v>0</v>
      </c>
      <c r="T74" s="609">
        <f t="shared" si="362"/>
        <v>0</v>
      </c>
      <c r="U74" s="609">
        <f t="shared" si="362"/>
        <v>0</v>
      </c>
      <c r="V74" s="609"/>
      <c r="W74" s="609">
        <f t="shared" ref="W74:Y74" si="363">+W73*-0.37</f>
        <v>0</v>
      </c>
      <c r="X74" s="609">
        <f t="shared" si="363"/>
        <v>0</v>
      </c>
      <c r="Y74" s="609">
        <f t="shared" si="363"/>
        <v>0</v>
      </c>
      <c r="Z74" s="609"/>
      <c r="AA74" s="609">
        <f t="shared" ref="AA74:AC74" si="364">+AA73*-0.37</f>
        <v>0</v>
      </c>
      <c r="AB74" s="609">
        <f t="shared" si="364"/>
        <v>0</v>
      </c>
      <c r="AC74" s="609">
        <f t="shared" si="364"/>
        <v>0</v>
      </c>
      <c r="AD74" s="609"/>
      <c r="AE74" s="609">
        <f t="shared" ref="AE74:AG74" si="365">+AE73*-0.37</f>
        <v>0</v>
      </c>
      <c r="AF74" s="609">
        <f t="shared" si="365"/>
        <v>0</v>
      </c>
      <c r="AG74" s="609">
        <f t="shared" si="365"/>
        <v>0</v>
      </c>
      <c r="AH74" s="609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  <c r="EO74" s="75"/>
      <c r="EP74" s="75"/>
      <c r="EQ74" s="75"/>
      <c r="ER74" s="75"/>
      <c r="ES74" s="75"/>
      <c r="ET74" s="75"/>
      <c r="EU74" s="75"/>
      <c r="EV74" s="75"/>
      <c r="EW74" s="75"/>
      <c r="EX74" s="75"/>
      <c r="EY74" s="75"/>
      <c r="EZ74" s="75"/>
      <c r="FA74" s="75"/>
      <c r="FB74" s="75"/>
      <c r="FC74" s="75"/>
      <c r="FD74" s="75"/>
      <c r="FE74" s="75"/>
      <c r="FF74" s="75"/>
      <c r="FG74" s="75"/>
      <c r="FH74" s="75"/>
      <c r="FI74" s="75"/>
      <c r="FJ74" s="75"/>
      <c r="FK74" s="75"/>
      <c r="FL74" s="75"/>
      <c r="FM74" s="75"/>
      <c r="FN74" s="75"/>
      <c r="FO74" s="75"/>
      <c r="FP74" s="75"/>
      <c r="FQ74" s="75"/>
      <c r="FR74" s="75"/>
      <c r="FS74" s="75"/>
      <c r="FT74" s="75"/>
      <c r="FU74" s="75"/>
      <c r="FV74" s="75"/>
      <c r="FW74" s="75"/>
      <c r="FX74" s="75"/>
      <c r="FY74" s="75"/>
      <c r="FZ74" s="75"/>
      <c r="GA74" s="75"/>
      <c r="GB74" s="75"/>
      <c r="GC74" s="75"/>
      <c r="GD74" s="75"/>
      <c r="GE74" s="75"/>
      <c r="GF74" s="75"/>
      <c r="GG74" s="75"/>
      <c r="GH74" s="75"/>
      <c r="GI74" s="75"/>
      <c r="GJ74" s="75"/>
      <c r="GK74" s="75"/>
      <c r="GL74" s="75"/>
      <c r="GM74" s="75"/>
      <c r="GN74" s="75"/>
      <c r="GO74" s="75"/>
      <c r="GP74" s="75"/>
      <c r="GQ74" s="75"/>
      <c r="GR74" s="75"/>
      <c r="GS74" s="75"/>
      <c r="GT74" s="75"/>
      <c r="GU74" s="75"/>
      <c r="GV74" s="75"/>
      <c r="GW74" s="75"/>
      <c r="GX74" s="75"/>
      <c r="GY74" s="75"/>
      <c r="GZ74" s="75"/>
      <c r="HA74" s="75"/>
      <c r="HB74" s="75"/>
      <c r="HC74" s="75"/>
      <c r="HD74" s="75"/>
      <c r="HE74" s="75"/>
      <c r="HF74" s="75"/>
      <c r="HG74" s="75"/>
      <c r="HH74" s="75"/>
      <c r="HI74" s="75"/>
      <c r="HJ74" s="75"/>
      <c r="HK74" s="75"/>
      <c r="HL74" s="75"/>
      <c r="HM74" s="75"/>
      <c r="HN74" s="75"/>
      <c r="HO74" s="75"/>
      <c r="HP74" s="75"/>
      <c r="HQ74" s="75"/>
      <c r="HR74" s="75"/>
      <c r="HS74" s="75"/>
      <c r="HT74" s="75"/>
      <c r="HU74" s="75"/>
      <c r="HV74" s="75"/>
      <c r="HW74" s="75"/>
      <c r="HX74" s="75"/>
      <c r="HY74" s="75"/>
      <c r="HZ74" s="75"/>
      <c r="IA74" s="75"/>
      <c r="IB74" s="75"/>
      <c r="IC74" s="75"/>
      <c r="ID74" s="75"/>
      <c r="IE74" s="75"/>
      <c r="IF74" s="75"/>
      <c r="IG74" s="75"/>
      <c r="IH74" s="75"/>
      <c r="II74" s="75"/>
      <c r="IJ74" s="75"/>
      <c r="IK74" s="75"/>
      <c r="IL74" s="75"/>
      <c r="IM74" s="75"/>
      <c r="IN74" s="75"/>
      <c r="IO74" s="75"/>
      <c r="IP74" s="75"/>
      <c r="IQ74" s="75"/>
      <c r="IR74" s="75"/>
      <c r="IS74" s="75"/>
      <c r="IT74" s="75"/>
      <c r="IU74" s="75"/>
      <c r="IV74" s="75"/>
      <c r="IW74" s="75"/>
      <c r="IX74" s="75"/>
      <c r="IY74" s="75"/>
      <c r="IZ74" s="75"/>
      <c r="JA74" s="75"/>
      <c r="JB74" s="75"/>
      <c r="JC74" s="75"/>
      <c r="JD74" s="75"/>
      <c r="JE74" s="75"/>
      <c r="JF74" s="75"/>
      <c r="JG74" s="75"/>
      <c r="JH74" s="75"/>
      <c r="JI74" s="75"/>
      <c r="JJ74" s="75"/>
      <c r="JK74" s="75"/>
      <c r="JL74" s="75"/>
      <c r="JM74" s="75"/>
      <c r="JN74" s="75"/>
      <c r="JO74" s="75"/>
      <c r="JP74" s="75"/>
      <c r="JQ74" s="75"/>
      <c r="JR74" s="75"/>
      <c r="JS74" s="75"/>
      <c r="JT74" s="75"/>
      <c r="JU74" s="75"/>
      <c r="JV74" s="75"/>
      <c r="JW74" s="75"/>
      <c r="JX74" s="75"/>
      <c r="JY74" s="75"/>
      <c r="JZ74" s="75"/>
      <c r="KA74" s="75"/>
      <c r="KB74" s="75"/>
      <c r="KC74" s="75"/>
      <c r="KD74" s="75"/>
      <c r="KE74" s="75"/>
      <c r="KF74" s="75"/>
      <c r="KG74" s="75"/>
      <c r="KH74" s="75"/>
      <c r="KI74" s="75"/>
      <c r="KJ74" s="75"/>
      <c r="KK74" s="75"/>
      <c r="KL74" s="75"/>
      <c r="KM74" s="75"/>
      <c r="KN74" s="75"/>
      <c r="KO74" s="75"/>
      <c r="KP74" s="75"/>
      <c r="KQ74" s="75"/>
      <c r="KR74" s="75"/>
      <c r="KS74" s="75"/>
      <c r="KT74" s="75"/>
      <c r="KU74" s="75"/>
      <c r="KV74" s="75"/>
      <c r="KW74" s="75"/>
      <c r="KX74" s="75"/>
      <c r="KY74" s="75"/>
      <c r="KZ74" s="75"/>
      <c r="LA74" s="75"/>
      <c r="LB74" s="75"/>
      <c r="LC74" s="75"/>
      <c r="LD74" s="75"/>
      <c r="LE74" s="75"/>
      <c r="LF74" s="75"/>
      <c r="LG74" s="75"/>
      <c r="LH74" s="75"/>
      <c r="LI74" s="75"/>
      <c r="LJ74" s="75"/>
      <c r="LK74" s="75"/>
      <c r="LL74" s="75"/>
      <c r="LM74" s="75"/>
      <c r="LN74" s="75"/>
      <c r="LO74" s="75"/>
      <c r="LP74" s="75"/>
      <c r="LQ74" s="75"/>
      <c r="LR74" s="75"/>
      <c r="LS74" s="75"/>
      <c r="LT74" s="75"/>
      <c r="LU74" s="75"/>
      <c r="LV74" s="75"/>
      <c r="LW74" s="75"/>
      <c r="LX74" s="75"/>
      <c r="LY74" s="75"/>
      <c r="LZ74" s="75"/>
      <c r="MA74" s="75"/>
      <c r="MB74" s="75"/>
      <c r="MC74" s="75"/>
      <c r="MD74" s="75"/>
      <c r="ME74" s="75"/>
      <c r="MF74" s="75"/>
      <c r="MG74" s="75"/>
      <c r="MH74" s="75"/>
      <c r="MI74" s="75"/>
      <c r="MJ74" s="75"/>
      <c r="MK74" s="75"/>
      <c r="ML74" s="75"/>
      <c r="MM74" s="75"/>
      <c r="MN74" s="75"/>
      <c r="MO74" s="75"/>
      <c r="MP74" s="75"/>
      <c r="MQ74" s="75"/>
      <c r="MR74" s="75"/>
      <c r="MS74" s="75"/>
      <c r="MT74" s="75"/>
      <c r="MU74" s="75"/>
      <c r="MV74" s="75"/>
      <c r="MW74" s="75"/>
      <c r="MX74" s="75"/>
      <c r="MY74" s="75"/>
      <c r="MZ74" s="75"/>
      <c r="NA74" s="75"/>
      <c r="NB74" s="75"/>
      <c r="NC74" s="75"/>
      <c r="ND74" s="75"/>
      <c r="NE74" s="75"/>
      <c r="NF74" s="75"/>
      <c r="NG74" s="75"/>
      <c r="NH74" s="75"/>
      <c r="NI74" s="75"/>
      <c r="NJ74" s="75"/>
      <c r="NK74" s="75"/>
      <c r="NL74" s="75"/>
      <c r="NM74" s="75"/>
      <c r="NN74" s="75"/>
      <c r="NO74" s="75"/>
      <c r="NP74" s="75"/>
      <c r="NQ74" s="75"/>
      <c r="NR74" s="75"/>
    </row>
    <row r="75" spans="1:382" s="57" customFormat="1">
      <c r="A75" s="46"/>
      <c r="B75" s="640" t="s">
        <v>324</v>
      </c>
      <c r="C75" s="742">
        <f t="shared" si="187"/>
        <v>0</v>
      </c>
      <c r="D75" s="743">
        <f t="shared" si="188"/>
        <v>0</v>
      </c>
      <c r="E75" s="743">
        <f t="shared" si="189"/>
        <v>0</v>
      </c>
      <c r="F75" s="744">
        <f t="shared" si="190"/>
        <v>0</v>
      </c>
      <c r="G75" s="609">
        <f t="shared" ref="G75:I75" si="366">+G73+G74</f>
        <v>0</v>
      </c>
      <c r="H75" s="609">
        <f t="shared" si="366"/>
        <v>0</v>
      </c>
      <c r="I75" s="609">
        <f t="shared" si="366"/>
        <v>0</v>
      </c>
      <c r="J75" s="609"/>
      <c r="K75" s="609">
        <f t="shared" ref="K75:M75" si="367">+K73+K74</f>
        <v>0</v>
      </c>
      <c r="L75" s="609">
        <f t="shared" si="367"/>
        <v>0</v>
      </c>
      <c r="M75" s="609">
        <f t="shared" si="367"/>
        <v>0</v>
      </c>
      <c r="N75" s="609"/>
      <c r="O75" s="609">
        <f t="shared" ref="O75:Q75" si="368">+O73+O74</f>
        <v>0</v>
      </c>
      <c r="P75" s="609">
        <f t="shared" si="368"/>
        <v>0</v>
      </c>
      <c r="Q75" s="609">
        <f t="shared" si="368"/>
        <v>0</v>
      </c>
      <c r="R75" s="609"/>
      <c r="S75" s="609">
        <f t="shared" ref="S75:U75" si="369">+S73+S74</f>
        <v>0</v>
      </c>
      <c r="T75" s="609">
        <f t="shared" si="369"/>
        <v>0</v>
      </c>
      <c r="U75" s="609">
        <f t="shared" si="369"/>
        <v>0</v>
      </c>
      <c r="V75" s="609"/>
      <c r="W75" s="609">
        <f t="shared" ref="W75:Y75" si="370">+W73+W74</f>
        <v>0</v>
      </c>
      <c r="X75" s="609">
        <f t="shared" si="370"/>
        <v>0</v>
      </c>
      <c r="Y75" s="609">
        <f t="shared" si="370"/>
        <v>0</v>
      </c>
      <c r="Z75" s="609"/>
      <c r="AA75" s="609">
        <f t="shared" ref="AA75:AC75" si="371">+AA73+AA74</f>
        <v>0</v>
      </c>
      <c r="AB75" s="609">
        <f t="shared" si="371"/>
        <v>0</v>
      </c>
      <c r="AC75" s="609">
        <f t="shared" si="371"/>
        <v>0</v>
      </c>
      <c r="AD75" s="609"/>
      <c r="AE75" s="609">
        <f t="shared" ref="AE75:AG75" si="372">+AE73+AE74</f>
        <v>0</v>
      </c>
      <c r="AF75" s="609">
        <f t="shared" si="372"/>
        <v>0</v>
      </c>
      <c r="AG75" s="609">
        <f t="shared" si="372"/>
        <v>0</v>
      </c>
      <c r="AH75" s="609"/>
    </row>
    <row r="76" spans="1:382" s="57" customFormat="1">
      <c r="A76" s="49">
        <v>1.18</v>
      </c>
      <c r="B76" s="643" t="s">
        <v>277</v>
      </c>
      <c r="C76" s="742">
        <f t="shared" si="187"/>
        <v>0</v>
      </c>
      <c r="D76" s="743">
        <f t="shared" si="188"/>
        <v>0</v>
      </c>
      <c r="E76" s="743">
        <f t="shared" si="189"/>
        <v>0</v>
      </c>
      <c r="F76" s="744">
        <f t="shared" si="190"/>
        <v>0</v>
      </c>
      <c r="G76" s="613"/>
      <c r="H76" s="613"/>
      <c r="I76" s="613"/>
      <c r="J76" s="613"/>
      <c r="K76" s="613"/>
      <c r="L76" s="613"/>
      <c r="M76" s="613"/>
      <c r="N76" s="613"/>
      <c r="O76" s="613"/>
      <c r="P76" s="613"/>
      <c r="Q76" s="613"/>
      <c r="R76" s="613"/>
      <c r="S76" s="613"/>
      <c r="T76" s="613"/>
      <c r="U76" s="613"/>
      <c r="V76" s="613"/>
      <c r="W76" s="613"/>
      <c r="X76" s="613"/>
      <c r="Y76" s="613"/>
      <c r="Z76" s="613"/>
      <c r="AA76" s="613"/>
      <c r="AB76" s="613"/>
      <c r="AC76" s="613"/>
      <c r="AD76" s="613"/>
      <c r="AE76" s="613"/>
      <c r="AF76" s="613"/>
      <c r="AG76" s="613"/>
      <c r="AH76" s="613"/>
    </row>
    <row r="77" spans="1:382" s="57" customFormat="1">
      <c r="A77" s="46"/>
      <c r="B77" s="640" t="s">
        <v>221</v>
      </c>
      <c r="C77" s="742">
        <f t="shared" si="187"/>
        <v>0</v>
      </c>
      <c r="D77" s="743">
        <f t="shared" si="188"/>
        <v>0</v>
      </c>
      <c r="E77" s="743">
        <f t="shared" si="189"/>
        <v>0</v>
      </c>
      <c r="F77" s="744">
        <f t="shared" si="190"/>
        <v>0</v>
      </c>
      <c r="G77" s="609">
        <f t="shared" ref="G77:I77" si="373">+G76*-0.4</f>
        <v>0</v>
      </c>
      <c r="H77" s="609">
        <f t="shared" si="373"/>
        <v>0</v>
      </c>
      <c r="I77" s="609">
        <f t="shared" si="373"/>
        <v>0</v>
      </c>
      <c r="J77" s="609"/>
      <c r="K77" s="609">
        <f t="shared" ref="K77:M77" si="374">+K76*-0.4</f>
        <v>0</v>
      </c>
      <c r="L77" s="609">
        <f t="shared" si="374"/>
        <v>0</v>
      </c>
      <c r="M77" s="609">
        <f t="shared" si="374"/>
        <v>0</v>
      </c>
      <c r="N77" s="609"/>
      <c r="O77" s="609">
        <f t="shared" ref="O77:Q77" si="375">+O76*-0.4</f>
        <v>0</v>
      </c>
      <c r="P77" s="609">
        <f t="shared" si="375"/>
        <v>0</v>
      </c>
      <c r="Q77" s="609">
        <f t="shared" si="375"/>
        <v>0</v>
      </c>
      <c r="R77" s="609"/>
      <c r="S77" s="609">
        <f t="shared" ref="S77:U77" si="376">+S76*-0.4</f>
        <v>0</v>
      </c>
      <c r="T77" s="609">
        <f t="shared" si="376"/>
        <v>0</v>
      </c>
      <c r="U77" s="609">
        <f t="shared" si="376"/>
        <v>0</v>
      </c>
      <c r="V77" s="609"/>
      <c r="W77" s="609">
        <f t="shared" ref="W77:Y77" si="377">+W76*-0.4</f>
        <v>0</v>
      </c>
      <c r="X77" s="609">
        <f t="shared" si="377"/>
        <v>0</v>
      </c>
      <c r="Y77" s="609">
        <f t="shared" si="377"/>
        <v>0</v>
      </c>
      <c r="Z77" s="609"/>
      <c r="AA77" s="609">
        <f t="shared" ref="AA77:AC77" si="378">+AA76*-0.4</f>
        <v>0</v>
      </c>
      <c r="AB77" s="609">
        <f t="shared" si="378"/>
        <v>0</v>
      </c>
      <c r="AC77" s="609">
        <f t="shared" si="378"/>
        <v>0</v>
      </c>
      <c r="AD77" s="609"/>
      <c r="AE77" s="609">
        <f t="shared" ref="AE77:AG77" si="379">+AE76*-0.4</f>
        <v>0</v>
      </c>
      <c r="AF77" s="609">
        <f t="shared" si="379"/>
        <v>0</v>
      </c>
      <c r="AG77" s="609">
        <f t="shared" si="379"/>
        <v>0</v>
      </c>
      <c r="AH77" s="609"/>
    </row>
    <row r="78" spans="1:382" s="57" customFormat="1">
      <c r="A78" s="46"/>
      <c r="B78" s="640" t="s">
        <v>222</v>
      </c>
      <c r="C78" s="742">
        <f t="shared" si="187"/>
        <v>0</v>
      </c>
      <c r="D78" s="743">
        <f t="shared" si="188"/>
        <v>0</v>
      </c>
      <c r="E78" s="743">
        <f t="shared" si="189"/>
        <v>0</v>
      </c>
      <c r="F78" s="744">
        <f t="shared" si="190"/>
        <v>0</v>
      </c>
      <c r="G78" s="609">
        <f t="shared" ref="G78:I78" si="380">+G76+G77</f>
        <v>0</v>
      </c>
      <c r="H78" s="609">
        <f t="shared" si="380"/>
        <v>0</v>
      </c>
      <c r="I78" s="609">
        <f t="shared" si="380"/>
        <v>0</v>
      </c>
      <c r="J78" s="609"/>
      <c r="K78" s="609">
        <f t="shared" ref="K78:M78" si="381">+K76+K77</f>
        <v>0</v>
      </c>
      <c r="L78" s="609">
        <f t="shared" si="381"/>
        <v>0</v>
      </c>
      <c r="M78" s="609">
        <f t="shared" si="381"/>
        <v>0</v>
      </c>
      <c r="N78" s="609"/>
      <c r="O78" s="609">
        <f t="shared" ref="O78:Q78" si="382">+O76+O77</f>
        <v>0</v>
      </c>
      <c r="P78" s="609">
        <f t="shared" si="382"/>
        <v>0</v>
      </c>
      <c r="Q78" s="609">
        <f t="shared" si="382"/>
        <v>0</v>
      </c>
      <c r="R78" s="609"/>
      <c r="S78" s="609">
        <f t="shared" ref="S78:U78" si="383">+S76+S77</f>
        <v>0</v>
      </c>
      <c r="T78" s="609">
        <f t="shared" si="383"/>
        <v>0</v>
      </c>
      <c r="U78" s="609">
        <f t="shared" si="383"/>
        <v>0</v>
      </c>
      <c r="V78" s="609"/>
      <c r="W78" s="609">
        <f t="shared" ref="W78:Y78" si="384">+W76+W77</f>
        <v>0</v>
      </c>
      <c r="X78" s="609">
        <f t="shared" si="384"/>
        <v>0</v>
      </c>
      <c r="Y78" s="609">
        <f t="shared" si="384"/>
        <v>0</v>
      </c>
      <c r="Z78" s="609"/>
      <c r="AA78" s="609">
        <f t="shared" ref="AA78:AC78" si="385">+AA76+AA77</f>
        <v>0</v>
      </c>
      <c r="AB78" s="609">
        <f t="shared" si="385"/>
        <v>0</v>
      </c>
      <c r="AC78" s="609">
        <f t="shared" si="385"/>
        <v>0</v>
      </c>
      <c r="AD78" s="609"/>
      <c r="AE78" s="609">
        <f t="shared" ref="AE78:AG78" si="386">+AE76+AE77</f>
        <v>0</v>
      </c>
      <c r="AF78" s="609">
        <f t="shared" si="386"/>
        <v>0</v>
      </c>
      <c r="AG78" s="609">
        <f t="shared" si="386"/>
        <v>0</v>
      </c>
      <c r="AH78" s="609"/>
    </row>
    <row r="79" spans="1:382" s="57" customFormat="1">
      <c r="A79" s="54">
        <v>1.19</v>
      </c>
      <c r="B79" s="643" t="s">
        <v>278</v>
      </c>
      <c r="C79" s="742">
        <f t="shared" si="187"/>
        <v>0</v>
      </c>
      <c r="D79" s="743">
        <f t="shared" si="188"/>
        <v>0</v>
      </c>
      <c r="E79" s="743">
        <f t="shared" si="189"/>
        <v>0</v>
      </c>
      <c r="F79" s="744">
        <f t="shared" si="190"/>
        <v>0</v>
      </c>
      <c r="G79" s="613"/>
      <c r="H79" s="613"/>
      <c r="I79" s="613"/>
      <c r="J79" s="613"/>
      <c r="K79" s="613"/>
      <c r="L79" s="613"/>
      <c r="M79" s="613"/>
      <c r="N79" s="613"/>
      <c r="O79" s="613"/>
      <c r="P79" s="613"/>
      <c r="Q79" s="613"/>
      <c r="R79" s="613"/>
      <c r="S79" s="613"/>
      <c r="T79" s="613"/>
      <c r="U79" s="613"/>
      <c r="V79" s="613"/>
      <c r="W79" s="613"/>
      <c r="X79" s="613"/>
      <c r="Y79" s="613"/>
      <c r="Z79" s="613"/>
      <c r="AA79" s="613"/>
      <c r="AB79" s="613"/>
      <c r="AC79" s="613"/>
      <c r="AD79" s="613"/>
      <c r="AE79" s="613"/>
      <c r="AF79" s="613"/>
      <c r="AG79" s="613"/>
      <c r="AH79" s="613"/>
    </row>
    <row r="80" spans="1:382" s="57" customFormat="1">
      <c r="A80" s="46"/>
      <c r="B80" s="640" t="s">
        <v>221</v>
      </c>
      <c r="C80" s="742">
        <f t="shared" si="187"/>
        <v>0</v>
      </c>
      <c r="D80" s="743">
        <f t="shared" si="188"/>
        <v>0</v>
      </c>
      <c r="E80" s="743">
        <f t="shared" si="189"/>
        <v>0</v>
      </c>
      <c r="F80" s="744">
        <f t="shared" si="190"/>
        <v>0</v>
      </c>
      <c r="G80" s="609">
        <f t="shared" ref="G80:I80" si="387">+G79*-0.4</f>
        <v>0</v>
      </c>
      <c r="H80" s="609">
        <f t="shared" si="387"/>
        <v>0</v>
      </c>
      <c r="I80" s="609">
        <f t="shared" si="387"/>
        <v>0</v>
      </c>
      <c r="J80" s="609">
        <f t="shared" ref="J80:J81" si="388">SUM(G80:I80)</f>
        <v>0</v>
      </c>
      <c r="K80" s="609">
        <f t="shared" ref="K80:M80" si="389">+K79*-0.4</f>
        <v>0</v>
      </c>
      <c r="L80" s="609">
        <f t="shared" si="389"/>
        <v>0</v>
      </c>
      <c r="M80" s="609">
        <f t="shared" si="389"/>
        <v>0</v>
      </c>
      <c r="N80" s="609">
        <f t="shared" ref="N80:N81" si="390">SUM(K80:M80)</f>
        <v>0</v>
      </c>
      <c r="O80" s="609">
        <f t="shared" ref="O80:Q80" si="391">+O79*-0.4</f>
        <v>0</v>
      </c>
      <c r="P80" s="609">
        <f t="shared" si="391"/>
        <v>0</v>
      </c>
      <c r="Q80" s="609">
        <f t="shared" si="391"/>
        <v>0</v>
      </c>
      <c r="R80" s="609">
        <f t="shared" ref="R80:R81" si="392">SUM(O80:Q80)</f>
        <v>0</v>
      </c>
      <c r="S80" s="609">
        <f t="shared" ref="S80:U80" si="393">+S79*-0.4</f>
        <v>0</v>
      </c>
      <c r="T80" s="609">
        <f t="shared" si="393"/>
        <v>0</v>
      </c>
      <c r="U80" s="609">
        <f t="shared" si="393"/>
        <v>0</v>
      </c>
      <c r="V80" s="609">
        <f t="shared" ref="V80:V81" si="394">SUM(S80:U80)</f>
        <v>0</v>
      </c>
      <c r="W80" s="609">
        <f t="shared" ref="W80:Y80" si="395">+W79*-0.4</f>
        <v>0</v>
      </c>
      <c r="X80" s="609">
        <f t="shared" si="395"/>
        <v>0</v>
      </c>
      <c r="Y80" s="609">
        <f t="shared" si="395"/>
        <v>0</v>
      </c>
      <c r="Z80" s="609">
        <f t="shared" ref="Z80:Z81" si="396">SUM(W80:Y80)</f>
        <v>0</v>
      </c>
      <c r="AA80" s="609">
        <f t="shared" ref="AA80:AC80" si="397">+AA79*-0.4</f>
        <v>0</v>
      </c>
      <c r="AB80" s="609">
        <f t="shared" si="397"/>
        <v>0</v>
      </c>
      <c r="AC80" s="609">
        <f t="shared" si="397"/>
        <v>0</v>
      </c>
      <c r="AD80" s="609">
        <f t="shared" ref="AD80:AD81" si="398">SUM(AA80:AC80)</f>
        <v>0</v>
      </c>
      <c r="AE80" s="609">
        <f t="shared" ref="AE80:AG80" si="399">+AE79*-0.4</f>
        <v>0</v>
      </c>
      <c r="AF80" s="609">
        <f t="shared" si="399"/>
        <v>0</v>
      </c>
      <c r="AG80" s="609">
        <f t="shared" si="399"/>
        <v>0</v>
      </c>
      <c r="AH80" s="609">
        <f t="shared" ref="AH80:AH81" si="400">SUM(AE80:AG80)</f>
        <v>0</v>
      </c>
    </row>
    <row r="81" spans="1:34" s="57" customFormat="1">
      <c r="A81" s="46"/>
      <c r="B81" s="640" t="s">
        <v>222</v>
      </c>
      <c r="C81" s="742">
        <f t="shared" si="187"/>
        <v>0</v>
      </c>
      <c r="D81" s="743">
        <f t="shared" si="188"/>
        <v>0</v>
      </c>
      <c r="E81" s="743">
        <f t="shared" si="189"/>
        <v>0</v>
      </c>
      <c r="F81" s="744">
        <f t="shared" si="190"/>
        <v>0</v>
      </c>
      <c r="G81" s="609">
        <f t="shared" ref="G81:I81" si="401">+G79+G80</f>
        <v>0</v>
      </c>
      <c r="H81" s="609">
        <f t="shared" si="401"/>
        <v>0</v>
      </c>
      <c r="I81" s="609">
        <f t="shared" si="401"/>
        <v>0</v>
      </c>
      <c r="J81" s="609">
        <f t="shared" si="388"/>
        <v>0</v>
      </c>
      <c r="K81" s="609">
        <f t="shared" ref="K81:M81" si="402">+K79+K80</f>
        <v>0</v>
      </c>
      <c r="L81" s="609">
        <f t="shared" si="402"/>
        <v>0</v>
      </c>
      <c r="M81" s="609">
        <f t="shared" si="402"/>
        <v>0</v>
      </c>
      <c r="N81" s="609">
        <f t="shared" si="390"/>
        <v>0</v>
      </c>
      <c r="O81" s="609">
        <f t="shared" ref="O81:Q81" si="403">+O79+O80</f>
        <v>0</v>
      </c>
      <c r="P81" s="609">
        <f t="shared" si="403"/>
        <v>0</v>
      </c>
      <c r="Q81" s="609">
        <f t="shared" si="403"/>
        <v>0</v>
      </c>
      <c r="R81" s="609">
        <f t="shared" si="392"/>
        <v>0</v>
      </c>
      <c r="S81" s="609">
        <f t="shared" ref="S81:U81" si="404">+S79+S80</f>
        <v>0</v>
      </c>
      <c r="T81" s="609">
        <f t="shared" si="404"/>
        <v>0</v>
      </c>
      <c r="U81" s="609">
        <f t="shared" si="404"/>
        <v>0</v>
      </c>
      <c r="V81" s="609">
        <f t="shared" si="394"/>
        <v>0</v>
      </c>
      <c r="W81" s="609">
        <f t="shared" ref="W81:Y81" si="405">+W79+W80</f>
        <v>0</v>
      </c>
      <c r="X81" s="609">
        <f t="shared" si="405"/>
        <v>0</v>
      </c>
      <c r="Y81" s="609">
        <f t="shared" si="405"/>
        <v>0</v>
      </c>
      <c r="Z81" s="609">
        <f t="shared" si="396"/>
        <v>0</v>
      </c>
      <c r="AA81" s="609">
        <f t="shared" ref="AA81:AC81" si="406">+AA79+AA80</f>
        <v>0</v>
      </c>
      <c r="AB81" s="609">
        <f t="shared" si="406"/>
        <v>0</v>
      </c>
      <c r="AC81" s="609">
        <f t="shared" si="406"/>
        <v>0</v>
      </c>
      <c r="AD81" s="609">
        <f t="shared" si="398"/>
        <v>0</v>
      </c>
      <c r="AE81" s="609">
        <f t="shared" ref="AE81:AG81" si="407">+AE79+AE80</f>
        <v>0</v>
      </c>
      <c r="AF81" s="609">
        <f t="shared" si="407"/>
        <v>0</v>
      </c>
      <c r="AG81" s="609">
        <f t="shared" si="407"/>
        <v>0</v>
      </c>
      <c r="AH81" s="609">
        <f t="shared" si="400"/>
        <v>0</v>
      </c>
    </row>
    <row r="82" spans="1:34" s="57" customFormat="1">
      <c r="A82" s="54">
        <v>1.2</v>
      </c>
      <c r="B82" s="643"/>
      <c r="C82" s="742">
        <f t="shared" si="187"/>
        <v>0</v>
      </c>
      <c r="D82" s="743">
        <f t="shared" si="188"/>
        <v>0</v>
      </c>
      <c r="E82" s="743">
        <f t="shared" si="189"/>
        <v>0</v>
      </c>
      <c r="F82" s="744">
        <f t="shared" si="190"/>
        <v>0</v>
      </c>
      <c r="G82" s="613"/>
      <c r="H82" s="613"/>
      <c r="I82" s="613"/>
      <c r="J82" s="749">
        <f t="shared" ref="J82:J90" si="408">SUM(G82:I82)</f>
        <v>0</v>
      </c>
      <c r="K82" s="613"/>
      <c r="L82" s="613"/>
      <c r="M82" s="613"/>
      <c r="N82" s="749">
        <f t="shared" ref="N82:N90" si="409">SUM(K82:M82)</f>
        <v>0</v>
      </c>
      <c r="O82" s="613"/>
      <c r="P82" s="613"/>
      <c r="Q82" s="613"/>
      <c r="R82" s="749">
        <f t="shared" ref="R82:R90" si="410">SUM(O82:Q82)</f>
        <v>0</v>
      </c>
      <c r="S82" s="613"/>
      <c r="T82" s="613"/>
      <c r="U82" s="613"/>
      <c r="V82" s="749">
        <f t="shared" ref="V82:V90" si="411">SUM(S82:U82)</f>
        <v>0</v>
      </c>
      <c r="W82" s="613"/>
      <c r="X82" s="613"/>
      <c r="Y82" s="613"/>
      <c r="Z82" s="749">
        <f t="shared" ref="Z82:Z90" si="412">SUM(W82:Y82)</f>
        <v>0</v>
      </c>
      <c r="AA82" s="613"/>
      <c r="AB82" s="613"/>
      <c r="AC82" s="613"/>
      <c r="AD82" s="749">
        <f t="shared" ref="AD82:AD90" si="413">SUM(AA82:AC82)</f>
        <v>0</v>
      </c>
      <c r="AE82" s="613"/>
      <c r="AF82" s="613"/>
      <c r="AG82" s="613"/>
      <c r="AH82" s="749">
        <f t="shared" ref="AH82:AH90" si="414">SUM(AE82:AG82)</f>
        <v>0</v>
      </c>
    </row>
    <row r="83" spans="1:34" s="57" customFormat="1">
      <c r="A83" s="46"/>
      <c r="B83" s="640" t="s">
        <v>221</v>
      </c>
      <c r="C83" s="742">
        <f t="shared" si="187"/>
        <v>0</v>
      </c>
      <c r="D83" s="743">
        <f t="shared" si="188"/>
        <v>0</v>
      </c>
      <c r="E83" s="743">
        <f t="shared" si="189"/>
        <v>0</v>
      </c>
      <c r="F83" s="744">
        <f t="shared" si="190"/>
        <v>0</v>
      </c>
      <c r="G83" s="609">
        <f t="shared" ref="G83:I83" si="415">+G82*-0.4</f>
        <v>0</v>
      </c>
      <c r="H83" s="609">
        <f t="shared" si="415"/>
        <v>0</v>
      </c>
      <c r="I83" s="609">
        <f t="shared" si="415"/>
        <v>0</v>
      </c>
      <c r="J83" s="609">
        <f t="shared" si="408"/>
        <v>0</v>
      </c>
      <c r="K83" s="609">
        <f t="shared" ref="K83:M83" si="416">+K82*-0.4</f>
        <v>0</v>
      </c>
      <c r="L83" s="609">
        <f t="shared" si="416"/>
        <v>0</v>
      </c>
      <c r="M83" s="609">
        <f t="shared" si="416"/>
        <v>0</v>
      </c>
      <c r="N83" s="609">
        <f t="shared" si="409"/>
        <v>0</v>
      </c>
      <c r="O83" s="609">
        <f t="shared" ref="O83:Q83" si="417">+O82*-0.4</f>
        <v>0</v>
      </c>
      <c r="P83" s="609">
        <f t="shared" si="417"/>
        <v>0</v>
      </c>
      <c r="Q83" s="609">
        <f t="shared" si="417"/>
        <v>0</v>
      </c>
      <c r="R83" s="609">
        <f t="shared" si="410"/>
        <v>0</v>
      </c>
      <c r="S83" s="609">
        <f t="shared" ref="S83:U83" si="418">+S82*-0.4</f>
        <v>0</v>
      </c>
      <c r="T83" s="609">
        <f t="shared" si="418"/>
        <v>0</v>
      </c>
      <c r="U83" s="609">
        <f t="shared" si="418"/>
        <v>0</v>
      </c>
      <c r="V83" s="609">
        <f t="shared" si="411"/>
        <v>0</v>
      </c>
      <c r="W83" s="609">
        <f t="shared" ref="W83:Y83" si="419">+W82*-0.4</f>
        <v>0</v>
      </c>
      <c r="X83" s="609">
        <f t="shared" si="419"/>
        <v>0</v>
      </c>
      <c r="Y83" s="609">
        <f t="shared" si="419"/>
        <v>0</v>
      </c>
      <c r="Z83" s="609">
        <f t="shared" si="412"/>
        <v>0</v>
      </c>
      <c r="AA83" s="609">
        <f t="shared" ref="AA83:AC83" si="420">+AA82*-0.4</f>
        <v>0</v>
      </c>
      <c r="AB83" s="609">
        <f t="shared" si="420"/>
        <v>0</v>
      </c>
      <c r="AC83" s="609">
        <f t="shared" si="420"/>
        <v>0</v>
      </c>
      <c r="AD83" s="609">
        <f t="shared" si="413"/>
        <v>0</v>
      </c>
      <c r="AE83" s="609">
        <f t="shared" ref="AE83:AG83" si="421">+AE82*-0.4</f>
        <v>0</v>
      </c>
      <c r="AF83" s="609">
        <f t="shared" si="421"/>
        <v>0</v>
      </c>
      <c r="AG83" s="609">
        <f t="shared" si="421"/>
        <v>0</v>
      </c>
      <c r="AH83" s="609">
        <f t="shared" si="414"/>
        <v>0</v>
      </c>
    </row>
    <row r="84" spans="1:34" s="57" customFormat="1">
      <c r="A84" s="46"/>
      <c r="B84" s="640" t="s">
        <v>222</v>
      </c>
      <c r="C84" s="742">
        <f t="shared" si="187"/>
        <v>0</v>
      </c>
      <c r="D84" s="743">
        <f t="shared" si="188"/>
        <v>0</v>
      </c>
      <c r="E84" s="743">
        <f t="shared" si="189"/>
        <v>0</v>
      </c>
      <c r="F84" s="744">
        <f t="shared" si="190"/>
        <v>0</v>
      </c>
      <c r="G84" s="609">
        <f t="shared" ref="G84:I84" si="422">+G82+G83</f>
        <v>0</v>
      </c>
      <c r="H84" s="609">
        <f t="shared" si="422"/>
        <v>0</v>
      </c>
      <c r="I84" s="609">
        <f t="shared" si="422"/>
        <v>0</v>
      </c>
      <c r="J84" s="609">
        <f t="shared" si="408"/>
        <v>0</v>
      </c>
      <c r="K84" s="609">
        <f t="shared" ref="K84:M84" si="423">+K82+K83</f>
        <v>0</v>
      </c>
      <c r="L84" s="609">
        <f t="shared" si="423"/>
        <v>0</v>
      </c>
      <c r="M84" s="609">
        <f t="shared" si="423"/>
        <v>0</v>
      </c>
      <c r="N84" s="609">
        <f t="shared" si="409"/>
        <v>0</v>
      </c>
      <c r="O84" s="609">
        <f t="shared" ref="O84:Q84" si="424">+O82+O83</f>
        <v>0</v>
      </c>
      <c r="P84" s="609">
        <f t="shared" si="424"/>
        <v>0</v>
      </c>
      <c r="Q84" s="609">
        <f t="shared" si="424"/>
        <v>0</v>
      </c>
      <c r="R84" s="609">
        <f t="shared" si="410"/>
        <v>0</v>
      </c>
      <c r="S84" s="609">
        <f t="shared" ref="S84:U84" si="425">+S82+S83</f>
        <v>0</v>
      </c>
      <c r="T84" s="609">
        <f t="shared" si="425"/>
        <v>0</v>
      </c>
      <c r="U84" s="609">
        <f t="shared" si="425"/>
        <v>0</v>
      </c>
      <c r="V84" s="609">
        <f t="shared" si="411"/>
        <v>0</v>
      </c>
      <c r="W84" s="609">
        <f t="shared" ref="W84:Y84" si="426">+W82+W83</f>
        <v>0</v>
      </c>
      <c r="X84" s="609">
        <f t="shared" si="426"/>
        <v>0</v>
      </c>
      <c r="Y84" s="609">
        <f t="shared" si="426"/>
        <v>0</v>
      </c>
      <c r="Z84" s="609">
        <f t="shared" si="412"/>
        <v>0</v>
      </c>
      <c r="AA84" s="609">
        <f t="shared" ref="AA84:AC84" si="427">+AA82+AA83</f>
        <v>0</v>
      </c>
      <c r="AB84" s="609">
        <f t="shared" si="427"/>
        <v>0</v>
      </c>
      <c r="AC84" s="609">
        <f t="shared" si="427"/>
        <v>0</v>
      </c>
      <c r="AD84" s="609">
        <f t="shared" si="413"/>
        <v>0</v>
      </c>
      <c r="AE84" s="609">
        <f t="shared" ref="AE84:AG84" si="428">+AE82+AE83</f>
        <v>0</v>
      </c>
      <c r="AF84" s="609">
        <f t="shared" si="428"/>
        <v>0</v>
      </c>
      <c r="AG84" s="609">
        <f t="shared" si="428"/>
        <v>0</v>
      </c>
      <c r="AH84" s="609">
        <f t="shared" si="414"/>
        <v>0</v>
      </c>
    </row>
    <row r="85" spans="1:34" s="57" customFormat="1">
      <c r="A85" s="54">
        <v>1.21</v>
      </c>
      <c r="B85" s="643" t="s">
        <v>277</v>
      </c>
      <c r="C85" s="742">
        <f t="shared" si="187"/>
        <v>0</v>
      </c>
      <c r="D85" s="743">
        <f t="shared" si="188"/>
        <v>0</v>
      </c>
      <c r="E85" s="743">
        <f t="shared" si="189"/>
        <v>0</v>
      </c>
      <c r="F85" s="744">
        <f t="shared" si="190"/>
        <v>0</v>
      </c>
      <c r="G85" s="613"/>
      <c r="H85" s="613"/>
      <c r="I85" s="613"/>
      <c r="J85" s="749">
        <f t="shared" si="408"/>
        <v>0</v>
      </c>
      <c r="K85" s="613"/>
      <c r="L85" s="613"/>
      <c r="M85" s="613"/>
      <c r="N85" s="749">
        <f t="shared" si="409"/>
        <v>0</v>
      </c>
      <c r="O85" s="613"/>
      <c r="P85" s="613"/>
      <c r="Q85" s="613"/>
      <c r="R85" s="749">
        <f t="shared" si="410"/>
        <v>0</v>
      </c>
      <c r="S85" s="613"/>
      <c r="T85" s="613"/>
      <c r="U85" s="613"/>
      <c r="V85" s="749">
        <f t="shared" si="411"/>
        <v>0</v>
      </c>
      <c r="W85" s="613"/>
      <c r="X85" s="613"/>
      <c r="Y85" s="613"/>
      <c r="Z85" s="749">
        <f t="shared" si="412"/>
        <v>0</v>
      </c>
      <c r="AA85" s="613"/>
      <c r="AB85" s="613"/>
      <c r="AC85" s="613"/>
      <c r="AD85" s="749">
        <f t="shared" si="413"/>
        <v>0</v>
      </c>
      <c r="AE85" s="613"/>
      <c r="AF85" s="613"/>
      <c r="AG85" s="613"/>
      <c r="AH85" s="749">
        <f t="shared" si="414"/>
        <v>0</v>
      </c>
    </row>
    <row r="86" spans="1:34" s="57" customFormat="1">
      <c r="A86" s="46"/>
      <c r="B86" s="640" t="s">
        <v>221</v>
      </c>
      <c r="C86" s="742">
        <f t="shared" si="187"/>
        <v>0</v>
      </c>
      <c r="D86" s="743">
        <f t="shared" si="188"/>
        <v>0</v>
      </c>
      <c r="E86" s="743">
        <f t="shared" si="189"/>
        <v>0</v>
      </c>
      <c r="F86" s="744">
        <f t="shared" si="190"/>
        <v>0</v>
      </c>
      <c r="G86" s="609">
        <f t="shared" ref="G86:I86" si="429">+G85*-0.4</f>
        <v>0</v>
      </c>
      <c r="H86" s="609">
        <f t="shared" si="429"/>
        <v>0</v>
      </c>
      <c r="I86" s="609">
        <f t="shared" si="429"/>
        <v>0</v>
      </c>
      <c r="J86" s="609">
        <f t="shared" si="408"/>
        <v>0</v>
      </c>
      <c r="K86" s="609">
        <f t="shared" ref="K86:M86" si="430">+K85*-0.4</f>
        <v>0</v>
      </c>
      <c r="L86" s="609">
        <f t="shared" si="430"/>
        <v>0</v>
      </c>
      <c r="M86" s="609">
        <f t="shared" si="430"/>
        <v>0</v>
      </c>
      <c r="N86" s="609">
        <f t="shared" si="409"/>
        <v>0</v>
      </c>
      <c r="O86" s="609">
        <f t="shared" ref="O86:Q86" si="431">+O85*-0.4</f>
        <v>0</v>
      </c>
      <c r="P86" s="609">
        <f t="shared" si="431"/>
        <v>0</v>
      </c>
      <c r="Q86" s="609">
        <f t="shared" si="431"/>
        <v>0</v>
      </c>
      <c r="R86" s="609">
        <f t="shared" si="410"/>
        <v>0</v>
      </c>
      <c r="S86" s="609">
        <f t="shared" ref="S86:U86" si="432">+S85*-0.4</f>
        <v>0</v>
      </c>
      <c r="T86" s="609">
        <f t="shared" si="432"/>
        <v>0</v>
      </c>
      <c r="U86" s="609">
        <f t="shared" si="432"/>
        <v>0</v>
      </c>
      <c r="V86" s="609">
        <f t="shared" si="411"/>
        <v>0</v>
      </c>
      <c r="W86" s="609">
        <f t="shared" ref="W86:Y86" si="433">+W85*-0.4</f>
        <v>0</v>
      </c>
      <c r="X86" s="609">
        <f t="shared" si="433"/>
        <v>0</v>
      </c>
      <c r="Y86" s="609">
        <f t="shared" si="433"/>
        <v>0</v>
      </c>
      <c r="Z86" s="609">
        <f t="shared" si="412"/>
        <v>0</v>
      </c>
      <c r="AA86" s="609">
        <f t="shared" ref="AA86:AC86" si="434">+AA85*-0.4</f>
        <v>0</v>
      </c>
      <c r="AB86" s="609">
        <f t="shared" si="434"/>
        <v>0</v>
      </c>
      <c r="AC86" s="609">
        <f t="shared" si="434"/>
        <v>0</v>
      </c>
      <c r="AD86" s="609">
        <f t="shared" si="413"/>
        <v>0</v>
      </c>
      <c r="AE86" s="609">
        <f t="shared" ref="AE86:AG86" si="435">+AE85*-0.4</f>
        <v>0</v>
      </c>
      <c r="AF86" s="609">
        <f t="shared" si="435"/>
        <v>0</v>
      </c>
      <c r="AG86" s="609">
        <f t="shared" si="435"/>
        <v>0</v>
      </c>
      <c r="AH86" s="609">
        <f t="shared" si="414"/>
        <v>0</v>
      </c>
    </row>
    <row r="87" spans="1:34" s="57" customFormat="1">
      <c r="A87" s="46"/>
      <c r="B87" s="640" t="s">
        <v>222</v>
      </c>
      <c r="C87" s="742">
        <f t="shared" si="187"/>
        <v>0</v>
      </c>
      <c r="D87" s="743">
        <f t="shared" si="188"/>
        <v>0</v>
      </c>
      <c r="E87" s="743">
        <f t="shared" si="189"/>
        <v>0</v>
      </c>
      <c r="F87" s="744">
        <f t="shared" si="190"/>
        <v>0</v>
      </c>
      <c r="G87" s="609">
        <f t="shared" ref="G87:I87" si="436">+G85+G86</f>
        <v>0</v>
      </c>
      <c r="H87" s="609">
        <f t="shared" si="436"/>
        <v>0</v>
      </c>
      <c r="I87" s="609">
        <f t="shared" si="436"/>
        <v>0</v>
      </c>
      <c r="J87" s="609">
        <f t="shared" si="408"/>
        <v>0</v>
      </c>
      <c r="K87" s="609">
        <f t="shared" ref="K87:M87" si="437">+K85+K86</f>
        <v>0</v>
      </c>
      <c r="L87" s="609">
        <f t="shared" si="437"/>
        <v>0</v>
      </c>
      <c r="M87" s="609">
        <f t="shared" si="437"/>
        <v>0</v>
      </c>
      <c r="N87" s="609">
        <f t="shared" si="409"/>
        <v>0</v>
      </c>
      <c r="O87" s="609">
        <f t="shared" ref="O87:Q87" si="438">+O85+O86</f>
        <v>0</v>
      </c>
      <c r="P87" s="609">
        <f t="shared" si="438"/>
        <v>0</v>
      </c>
      <c r="Q87" s="609">
        <f t="shared" si="438"/>
        <v>0</v>
      </c>
      <c r="R87" s="609">
        <f t="shared" si="410"/>
        <v>0</v>
      </c>
      <c r="S87" s="609">
        <f t="shared" ref="S87:U87" si="439">+S85+S86</f>
        <v>0</v>
      </c>
      <c r="T87" s="609">
        <f t="shared" si="439"/>
        <v>0</v>
      </c>
      <c r="U87" s="609">
        <f t="shared" si="439"/>
        <v>0</v>
      </c>
      <c r="V87" s="609">
        <f t="shared" si="411"/>
        <v>0</v>
      </c>
      <c r="W87" s="609">
        <f t="shared" ref="W87:Y87" si="440">+W85+W86</f>
        <v>0</v>
      </c>
      <c r="X87" s="609">
        <f t="shared" si="440"/>
        <v>0</v>
      </c>
      <c r="Y87" s="609">
        <f t="shared" si="440"/>
        <v>0</v>
      </c>
      <c r="Z87" s="609">
        <f t="shared" si="412"/>
        <v>0</v>
      </c>
      <c r="AA87" s="609">
        <f t="shared" ref="AA87:AC87" si="441">+AA85+AA86</f>
        <v>0</v>
      </c>
      <c r="AB87" s="609">
        <f t="shared" si="441"/>
        <v>0</v>
      </c>
      <c r="AC87" s="609">
        <f t="shared" si="441"/>
        <v>0</v>
      </c>
      <c r="AD87" s="609">
        <f t="shared" si="413"/>
        <v>0</v>
      </c>
      <c r="AE87" s="609">
        <f t="shared" ref="AE87:AG87" si="442">+AE85+AE86</f>
        <v>0</v>
      </c>
      <c r="AF87" s="609">
        <f t="shared" si="442"/>
        <v>0</v>
      </c>
      <c r="AG87" s="609">
        <f t="shared" si="442"/>
        <v>0</v>
      </c>
      <c r="AH87" s="609">
        <f t="shared" si="414"/>
        <v>0</v>
      </c>
    </row>
    <row r="88" spans="1:34" s="57" customFormat="1">
      <c r="A88" s="54">
        <v>1.22</v>
      </c>
      <c r="B88" s="643" t="s">
        <v>278</v>
      </c>
      <c r="C88" s="742">
        <f t="shared" si="187"/>
        <v>0</v>
      </c>
      <c r="D88" s="743">
        <f t="shared" si="188"/>
        <v>0</v>
      </c>
      <c r="E88" s="743">
        <f t="shared" si="189"/>
        <v>0</v>
      </c>
      <c r="F88" s="744">
        <f t="shared" si="190"/>
        <v>0</v>
      </c>
      <c r="G88" s="613"/>
      <c r="H88" s="613"/>
      <c r="I88" s="613"/>
      <c r="J88" s="749">
        <f t="shared" si="408"/>
        <v>0</v>
      </c>
      <c r="K88" s="613"/>
      <c r="L88" s="613"/>
      <c r="M88" s="613"/>
      <c r="N88" s="749">
        <f t="shared" si="409"/>
        <v>0</v>
      </c>
      <c r="O88" s="613"/>
      <c r="P88" s="613"/>
      <c r="Q88" s="613"/>
      <c r="R88" s="749">
        <f t="shared" si="410"/>
        <v>0</v>
      </c>
      <c r="S88" s="613"/>
      <c r="T88" s="613"/>
      <c r="U88" s="613"/>
      <c r="V88" s="749">
        <f t="shared" si="411"/>
        <v>0</v>
      </c>
      <c r="W88" s="613"/>
      <c r="X88" s="613"/>
      <c r="Y88" s="613"/>
      <c r="Z88" s="749">
        <f t="shared" si="412"/>
        <v>0</v>
      </c>
      <c r="AA88" s="613"/>
      <c r="AB88" s="613"/>
      <c r="AC88" s="613"/>
      <c r="AD88" s="749">
        <f t="shared" si="413"/>
        <v>0</v>
      </c>
      <c r="AE88" s="613"/>
      <c r="AF88" s="613"/>
      <c r="AG88" s="613"/>
      <c r="AH88" s="749">
        <f t="shared" si="414"/>
        <v>0</v>
      </c>
    </row>
    <row r="89" spans="1:34" s="57" customFormat="1">
      <c r="A89" s="46"/>
      <c r="B89" s="640" t="s">
        <v>221</v>
      </c>
      <c r="C89" s="742">
        <f t="shared" si="187"/>
        <v>0</v>
      </c>
      <c r="D89" s="743">
        <f t="shared" si="188"/>
        <v>0</v>
      </c>
      <c r="E89" s="743">
        <f t="shared" si="189"/>
        <v>0</v>
      </c>
      <c r="F89" s="744">
        <f t="shared" si="190"/>
        <v>0</v>
      </c>
      <c r="G89" s="609">
        <f t="shared" ref="G89:I89" si="443">+G88*-0.4</f>
        <v>0</v>
      </c>
      <c r="H89" s="609">
        <f t="shared" si="443"/>
        <v>0</v>
      </c>
      <c r="I89" s="609">
        <f t="shared" si="443"/>
        <v>0</v>
      </c>
      <c r="J89" s="609">
        <f t="shared" si="408"/>
        <v>0</v>
      </c>
      <c r="K89" s="609">
        <f t="shared" ref="K89:M89" si="444">+K88*-0.4</f>
        <v>0</v>
      </c>
      <c r="L89" s="609">
        <f t="shared" si="444"/>
        <v>0</v>
      </c>
      <c r="M89" s="609">
        <f t="shared" si="444"/>
        <v>0</v>
      </c>
      <c r="N89" s="609">
        <f t="shared" si="409"/>
        <v>0</v>
      </c>
      <c r="O89" s="609">
        <f t="shared" ref="O89:Q89" si="445">+O88*-0.4</f>
        <v>0</v>
      </c>
      <c r="P89" s="609">
        <f t="shared" si="445"/>
        <v>0</v>
      </c>
      <c r="Q89" s="609">
        <f t="shared" si="445"/>
        <v>0</v>
      </c>
      <c r="R89" s="609">
        <f t="shared" si="410"/>
        <v>0</v>
      </c>
      <c r="S89" s="609">
        <f t="shared" ref="S89:U89" si="446">+S88*-0.4</f>
        <v>0</v>
      </c>
      <c r="T89" s="609">
        <f t="shared" si="446"/>
        <v>0</v>
      </c>
      <c r="U89" s="609">
        <f t="shared" si="446"/>
        <v>0</v>
      </c>
      <c r="V89" s="609">
        <f t="shared" si="411"/>
        <v>0</v>
      </c>
      <c r="W89" s="609">
        <f t="shared" ref="W89:Y89" si="447">+W88*-0.4</f>
        <v>0</v>
      </c>
      <c r="X89" s="609">
        <f t="shared" si="447"/>
        <v>0</v>
      </c>
      <c r="Y89" s="609">
        <f t="shared" si="447"/>
        <v>0</v>
      </c>
      <c r="Z89" s="609">
        <f t="shared" si="412"/>
        <v>0</v>
      </c>
      <c r="AA89" s="609">
        <f t="shared" ref="AA89:AC89" si="448">+AA88*-0.4</f>
        <v>0</v>
      </c>
      <c r="AB89" s="609">
        <f t="shared" si="448"/>
        <v>0</v>
      </c>
      <c r="AC89" s="609">
        <f t="shared" si="448"/>
        <v>0</v>
      </c>
      <c r="AD89" s="609">
        <f t="shared" si="413"/>
        <v>0</v>
      </c>
      <c r="AE89" s="609">
        <f t="shared" ref="AE89:AG89" si="449">+AE88*-0.4</f>
        <v>0</v>
      </c>
      <c r="AF89" s="609">
        <f t="shared" si="449"/>
        <v>0</v>
      </c>
      <c r="AG89" s="609">
        <f t="shared" si="449"/>
        <v>0</v>
      </c>
      <c r="AH89" s="609">
        <f t="shared" si="414"/>
        <v>0</v>
      </c>
    </row>
    <row r="90" spans="1:34" s="57" customFormat="1">
      <c r="A90" s="46"/>
      <c r="B90" s="640" t="s">
        <v>222</v>
      </c>
      <c r="C90" s="742">
        <f t="shared" si="187"/>
        <v>0</v>
      </c>
      <c r="D90" s="743">
        <f t="shared" si="188"/>
        <v>0</v>
      </c>
      <c r="E90" s="743">
        <f t="shared" si="189"/>
        <v>0</v>
      </c>
      <c r="F90" s="744">
        <f t="shared" si="190"/>
        <v>0</v>
      </c>
      <c r="G90" s="609">
        <f t="shared" ref="G90:I90" si="450">+G88+G89</f>
        <v>0</v>
      </c>
      <c r="H90" s="609">
        <f t="shared" si="450"/>
        <v>0</v>
      </c>
      <c r="I90" s="609">
        <f t="shared" si="450"/>
        <v>0</v>
      </c>
      <c r="J90" s="609">
        <f t="shared" si="408"/>
        <v>0</v>
      </c>
      <c r="K90" s="609">
        <f t="shared" ref="K90:M90" si="451">+K88+K89</f>
        <v>0</v>
      </c>
      <c r="L90" s="609">
        <f t="shared" si="451"/>
        <v>0</v>
      </c>
      <c r="M90" s="609">
        <f t="shared" si="451"/>
        <v>0</v>
      </c>
      <c r="N90" s="609">
        <f t="shared" si="409"/>
        <v>0</v>
      </c>
      <c r="O90" s="609">
        <f t="shared" ref="O90:Q90" si="452">+O88+O89</f>
        <v>0</v>
      </c>
      <c r="P90" s="609">
        <f t="shared" si="452"/>
        <v>0</v>
      </c>
      <c r="Q90" s="609">
        <f t="shared" si="452"/>
        <v>0</v>
      </c>
      <c r="R90" s="609">
        <f t="shared" si="410"/>
        <v>0</v>
      </c>
      <c r="S90" s="609">
        <f t="shared" ref="S90:U90" si="453">+S88+S89</f>
        <v>0</v>
      </c>
      <c r="T90" s="609">
        <f t="shared" si="453"/>
        <v>0</v>
      </c>
      <c r="U90" s="609">
        <f t="shared" si="453"/>
        <v>0</v>
      </c>
      <c r="V90" s="609">
        <f t="shared" si="411"/>
        <v>0</v>
      </c>
      <c r="W90" s="609">
        <f t="shared" ref="W90:Y90" si="454">+W88+W89</f>
        <v>0</v>
      </c>
      <c r="X90" s="609">
        <f t="shared" si="454"/>
        <v>0</v>
      </c>
      <c r="Y90" s="609">
        <f t="shared" si="454"/>
        <v>0</v>
      </c>
      <c r="Z90" s="609">
        <f t="shared" si="412"/>
        <v>0</v>
      </c>
      <c r="AA90" s="609">
        <f t="shared" ref="AA90:AC90" si="455">+AA88+AA89</f>
        <v>0</v>
      </c>
      <c r="AB90" s="609">
        <f t="shared" si="455"/>
        <v>0</v>
      </c>
      <c r="AC90" s="609">
        <f t="shared" si="455"/>
        <v>0</v>
      </c>
      <c r="AD90" s="609">
        <f t="shared" si="413"/>
        <v>0</v>
      </c>
      <c r="AE90" s="609">
        <f t="shared" ref="AE90:AG90" si="456">+AE88+AE89</f>
        <v>0</v>
      </c>
      <c r="AF90" s="609">
        <f t="shared" si="456"/>
        <v>0</v>
      </c>
      <c r="AG90" s="609">
        <f t="shared" si="456"/>
        <v>0</v>
      </c>
      <c r="AH90" s="609">
        <f t="shared" si="414"/>
        <v>0</v>
      </c>
    </row>
    <row r="91" spans="1:34" s="57" customFormat="1">
      <c r="A91" s="59" t="s">
        <v>28</v>
      </c>
      <c r="B91" s="646"/>
      <c r="C91" s="742">
        <f t="shared" si="187"/>
        <v>0</v>
      </c>
      <c r="D91" s="743">
        <f t="shared" si="188"/>
        <v>0</v>
      </c>
      <c r="E91" s="743">
        <f t="shared" si="189"/>
        <v>0</v>
      </c>
      <c r="F91" s="744">
        <f t="shared" si="190"/>
        <v>0</v>
      </c>
      <c r="G91" s="616"/>
      <c r="H91" s="616"/>
      <c r="I91" s="616"/>
      <c r="J91" s="616"/>
      <c r="K91" s="616"/>
      <c r="L91" s="616"/>
      <c r="M91" s="616"/>
      <c r="N91" s="616"/>
      <c r="O91" s="616"/>
      <c r="P91" s="616"/>
      <c r="Q91" s="616"/>
      <c r="R91" s="616"/>
      <c r="S91" s="616"/>
      <c r="T91" s="616"/>
      <c r="U91" s="616"/>
      <c r="V91" s="616"/>
      <c r="W91" s="616"/>
      <c r="X91" s="616"/>
      <c r="Y91" s="616"/>
      <c r="Z91" s="616"/>
      <c r="AA91" s="616"/>
      <c r="AB91" s="616"/>
      <c r="AC91" s="616"/>
      <c r="AD91" s="616"/>
      <c r="AE91" s="616"/>
      <c r="AF91" s="616"/>
      <c r="AG91" s="616"/>
      <c r="AH91" s="616"/>
    </row>
    <row r="92" spans="1:34" s="57" customFormat="1">
      <c r="A92" s="60">
        <v>1.23</v>
      </c>
      <c r="B92" s="647" t="s">
        <v>280</v>
      </c>
      <c r="C92" s="742">
        <f t="shared" si="187"/>
        <v>0</v>
      </c>
      <c r="D92" s="743">
        <f t="shared" si="188"/>
        <v>0</v>
      </c>
      <c r="E92" s="743">
        <f t="shared" si="189"/>
        <v>0</v>
      </c>
      <c r="F92" s="744">
        <f t="shared" si="190"/>
        <v>0</v>
      </c>
      <c r="G92" s="987"/>
      <c r="H92" s="751"/>
      <c r="I92" s="751"/>
      <c r="J92" s="749">
        <f t="shared" ref="J92:J100" si="457">SUM(G92:I92)</f>
        <v>0</v>
      </c>
      <c r="K92" s="987"/>
      <c r="L92" s="751"/>
      <c r="M92" s="751"/>
      <c r="N92" s="749">
        <f t="shared" ref="N92:N100" si="458">SUM(K92:M92)</f>
        <v>0</v>
      </c>
      <c r="O92" s="987"/>
      <c r="P92" s="751"/>
      <c r="Q92" s="751"/>
      <c r="R92" s="749">
        <f t="shared" ref="R92:R100" si="459">SUM(O92:Q92)</f>
        <v>0</v>
      </c>
      <c r="S92" s="987"/>
      <c r="T92" s="751"/>
      <c r="U92" s="751"/>
      <c r="V92" s="749">
        <f t="shared" ref="V92:V100" si="460">SUM(S92:U92)</f>
        <v>0</v>
      </c>
      <c r="W92" s="987"/>
      <c r="X92" s="751"/>
      <c r="Y92" s="751"/>
      <c r="Z92" s="749">
        <f t="shared" ref="Z92:Z100" si="461">SUM(W92:Y92)</f>
        <v>0</v>
      </c>
      <c r="AA92" s="987"/>
      <c r="AB92" s="751"/>
      <c r="AC92" s="751"/>
      <c r="AD92" s="749">
        <f t="shared" ref="AD92:AD100" si="462">SUM(AA92:AC92)</f>
        <v>0</v>
      </c>
      <c r="AE92" s="987"/>
      <c r="AF92" s="751"/>
      <c r="AG92" s="751"/>
      <c r="AH92" s="749">
        <f t="shared" ref="AH92:AH100" si="463">SUM(AE92:AG92)</f>
        <v>0</v>
      </c>
    </row>
    <row r="93" spans="1:34" s="57" customFormat="1">
      <c r="A93" s="61"/>
      <c r="B93" s="640" t="s">
        <v>224</v>
      </c>
      <c r="C93" s="742">
        <f t="shared" si="187"/>
        <v>0</v>
      </c>
      <c r="D93" s="743">
        <f t="shared" si="188"/>
        <v>0</v>
      </c>
      <c r="E93" s="743">
        <f t="shared" si="189"/>
        <v>0</v>
      </c>
      <c r="F93" s="744">
        <f t="shared" si="190"/>
        <v>0</v>
      </c>
      <c r="G93" s="609">
        <f t="shared" ref="G93:I93" si="464">+G92*-0.16</f>
        <v>0</v>
      </c>
      <c r="H93" s="609">
        <f t="shared" si="464"/>
        <v>0</v>
      </c>
      <c r="I93" s="609">
        <f t="shared" si="464"/>
        <v>0</v>
      </c>
      <c r="J93" s="609">
        <f t="shared" si="457"/>
        <v>0</v>
      </c>
      <c r="K93" s="609">
        <f t="shared" ref="K93:M93" si="465">+K92*-0.16</f>
        <v>0</v>
      </c>
      <c r="L93" s="609">
        <f t="shared" si="465"/>
        <v>0</v>
      </c>
      <c r="M93" s="609">
        <f t="shared" si="465"/>
        <v>0</v>
      </c>
      <c r="N93" s="609">
        <f t="shared" si="458"/>
        <v>0</v>
      </c>
      <c r="O93" s="609">
        <f t="shared" ref="O93:Q93" si="466">+O92*-0.16</f>
        <v>0</v>
      </c>
      <c r="P93" s="609">
        <f t="shared" si="466"/>
        <v>0</v>
      </c>
      <c r="Q93" s="609">
        <f t="shared" si="466"/>
        <v>0</v>
      </c>
      <c r="R93" s="609">
        <f t="shared" si="459"/>
        <v>0</v>
      </c>
      <c r="S93" s="609">
        <f t="shared" ref="S93:U93" si="467">+S92*-0.16</f>
        <v>0</v>
      </c>
      <c r="T93" s="609">
        <f t="shared" si="467"/>
        <v>0</v>
      </c>
      <c r="U93" s="609">
        <f t="shared" si="467"/>
        <v>0</v>
      </c>
      <c r="V93" s="609">
        <f t="shared" si="460"/>
        <v>0</v>
      </c>
      <c r="W93" s="609">
        <f t="shared" ref="W93:Y93" si="468">+W92*-0.16</f>
        <v>0</v>
      </c>
      <c r="X93" s="609">
        <f t="shared" si="468"/>
        <v>0</v>
      </c>
      <c r="Y93" s="609">
        <f t="shared" si="468"/>
        <v>0</v>
      </c>
      <c r="Z93" s="609">
        <f t="shared" si="461"/>
        <v>0</v>
      </c>
      <c r="AA93" s="609">
        <f t="shared" ref="AA93:AC93" si="469">+AA92*-0.16</f>
        <v>0</v>
      </c>
      <c r="AB93" s="609">
        <f t="shared" si="469"/>
        <v>0</v>
      </c>
      <c r="AC93" s="609">
        <f t="shared" si="469"/>
        <v>0</v>
      </c>
      <c r="AD93" s="609">
        <f t="shared" si="462"/>
        <v>0</v>
      </c>
      <c r="AE93" s="609">
        <f t="shared" ref="AE93:AG93" si="470">+AE92*-0.16</f>
        <v>0</v>
      </c>
      <c r="AF93" s="609">
        <f t="shared" si="470"/>
        <v>0</v>
      </c>
      <c r="AG93" s="609">
        <f t="shared" si="470"/>
        <v>0</v>
      </c>
      <c r="AH93" s="609">
        <f t="shared" si="463"/>
        <v>0</v>
      </c>
    </row>
    <row r="94" spans="1:34">
      <c r="A94" s="61"/>
      <c r="B94" s="640" t="s">
        <v>225</v>
      </c>
      <c r="C94" s="742">
        <f t="shared" si="187"/>
        <v>0</v>
      </c>
      <c r="D94" s="743">
        <f t="shared" si="188"/>
        <v>0</v>
      </c>
      <c r="E94" s="743">
        <f t="shared" si="189"/>
        <v>0</v>
      </c>
      <c r="F94" s="744">
        <f t="shared" si="190"/>
        <v>0</v>
      </c>
      <c r="G94" s="609">
        <f t="shared" ref="G94:I94" si="471">+G92+G93</f>
        <v>0</v>
      </c>
      <c r="H94" s="609">
        <f t="shared" si="471"/>
        <v>0</v>
      </c>
      <c r="I94" s="609">
        <f t="shared" si="471"/>
        <v>0</v>
      </c>
      <c r="J94" s="609">
        <f t="shared" si="457"/>
        <v>0</v>
      </c>
      <c r="K94" s="609">
        <f t="shared" ref="K94:M94" si="472">+K92+K93</f>
        <v>0</v>
      </c>
      <c r="L94" s="609">
        <f t="shared" si="472"/>
        <v>0</v>
      </c>
      <c r="M94" s="609">
        <f t="shared" si="472"/>
        <v>0</v>
      </c>
      <c r="N94" s="609">
        <f t="shared" si="458"/>
        <v>0</v>
      </c>
      <c r="O94" s="609">
        <f t="shared" ref="O94:Q94" si="473">+O92+O93</f>
        <v>0</v>
      </c>
      <c r="P94" s="609">
        <f t="shared" si="473"/>
        <v>0</v>
      </c>
      <c r="Q94" s="609">
        <f t="shared" si="473"/>
        <v>0</v>
      </c>
      <c r="R94" s="609">
        <f t="shared" si="459"/>
        <v>0</v>
      </c>
      <c r="S94" s="609">
        <f t="shared" ref="S94:U94" si="474">+S92+S93</f>
        <v>0</v>
      </c>
      <c r="T94" s="609">
        <f t="shared" si="474"/>
        <v>0</v>
      </c>
      <c r="U94" s="609">
        <f t="shared" si="474"/>
        <v>0</v>
      </c>
      <c r="V94" s="609">
        <f t="shared" si="460"/>
        <v>0</v>
      </c>
      <c r="W94" s="609">
        <f t="shared" ref="W94:Y94" si="475">+W92+W93</f>
        <v>0</v>
      </c>
      <c r="X94" s="609">
        <f t="shared" si="475"/>
        <v>0</v>
      </c>
      <c r="Y94" s="609">
        <f t="shared" si="475"/>
        <v>0</v>
      </c>
      <c r="Z94" s="609">
        <f t="shared" si="461"/>
        <v>0</v>
      </c>
      <c r="AA94" s="609">
        <f t="shared" ref="AA94:AC94" si="476">+AA92+AA93</f>
        <v>0</v>
      </c>
      <c r="AB94" s="609">
        <f t="shared" si="476"/>
        <v>0</v>
      </c>
      <c r="AC94" s="609">
        <f t="shared" si="476"/>
        <v>0</v>
      </c>
      <c r="AD94" s="609">
        <f t="shared" si="462"/>
        <v>0</v>
      </c>
      <c r="AE94" s="609">
        <f t="shared" ref="AE94:AG94" si="477">+AE92+AE93</f>
        <v>0</v>
      </c>
      <c r="AF94" s="609">
        <f t="shared" si="477"/>
        <v>0</v>
      </c>
      <c r="AG94" s="609">
        <f t="shared" si="477"/>
        <v>0</v>
      </c>
      <c r="AH94" s="609">
        <f t="shared" si="463"/>
        <v>0</v>
      </c>
    </row>
    <row r="95" spans="1:34">
      <c r="A95" s="62">
        <v>1.24</v>
      </c>
      <c r="B95" s="647" t="s">
        <v>325</v>
      </c>
      <c r="C95" s="742">
        <f t="shared" si="187"/>
        <v>0</v>
      </c>
      <c r="D95" s="743">
        <f t="shared" si="188"/>
        <v>0</v>
      </c>
      <c r="E95" s="743">
        <f t="shared" si="189"/>
        <v>0</v>
      </c>
      <c r="F95" s="744">
        <f t="shared" si="190"/>
        <v>0</v>
      </c>
      <c r="G95" s="617">
        <f t="shared" ref="G95:I95" si="478">+G96+G97</f>
        <v>0</v>
      </c>
      <c r="H95" s="617">
        <f t="shared" si="478"/>
        <v>0</v>
      </c>
      <c r="I95" s="617">
        <f t="shared" si="478"/>
        <v>0</v>
      </c>
      <c r="J95" s="749">
        <f t="shared" si="457"/>
        <v>0</v>
      </c>
      <c r="K95" s="617">
        <f t="shared" ref="K95:M95" si="479">+K96+K97</f>
        <v>0</v>
      </c>
      <c r="L95" s="617">
        <f t="shared" si="479"/>
        <v>0</v>
      </c>
      <c r="M95" s="617">
        <f t="shared" si="479"/>
        <v>0</v>
      </c>
      <c r="N95" s="749">
        <f t="shared" si="458"/>
        <v>0</v>
      </c>
      <c r="O95" s="617">
        <f t="shared" ref="O95:Q95" si="480">+O96+O97</f>
        <v>0</v>
      </c>
      <c r="P95" s="617">
        <f t="shared" si="480"/>
        <v>0</v>
      </c>
      <c r="Q95" s="617">
        <f t="shared" si="480"/>
        <v>0</v>
      </c>
      <c r="R95" s="749">
        <f t="shared" si="459"/>
        <v>0</v>
      </c>
      <c r="S95" s="617">
        <f t="shared" ref="S95:U95" si="481">+S96+S97</f>
        <v>0</v>
      </c>
      <c r="T95" s="617">
        <f t="shared" si="481"/>
        <v>0</v>
      </c>
      <c r="U95" s="617">
        <f t="shared" si="481"/>
        <v>0</v>
      </c>
      <c r="V95" s="749">
        <f t="shared" si="460"/>
        <v>0</v>
      </c>
      <c r="W95" s="617">
        <f t="shared" ref="W95:Y95" si="482">+W96+W97</f>
        <v>0</v>
      </c>
      <c r="X95" s="617">
        <f t="shared" si="482"/>
        <v>0</v>
      </c>
      <c r="Y95" s="617">
        <f t="shared" si="482"/>
        <v>0</v>
      </c>
      <c r="Z95" s="749">
        <f t="shared" si="461"/>
        <v>0</v>
      </c>
      <c r="AA95" s="617">
        <f t="shared" ref="AA95:AC95" si="483">+AA96+AA97</f>
        <v>0</v>
      </c>
      <c r="AB95" s="617">
        <f t="shared" si="483"/>
        <v>0</v>
      </c>
      <c r="AC95" s="617">
        <f t="shared" si="483"/>
        <v>0</v>
      </c>
      <c r="AD95" s="749">
        <f t="shared" si="462"/>
        <v>0</v>
      </c>
      <c r="AE95" s="617">
        <f t="shared" ref="AE95:AG95" si="484">+AE96+AE97</f>
        <v>0</v>
      </c>
      <c r="AF95" s="617">
        <f t="shared" si="484"/>
        <v>0</v>
      </c>
      <c r="AG95" s="617">
        <f t="shared" si="484"/>
        <v>0</v>
      </c>
      <c r="AH95" s="749">
        <f t="shared" si="463"/>
        <v>0</v>
      </c>
    </row>
    <row r="96" spans="1:34">
      <c r="A96" s="47"/>
      <c r="B96" s="648" t="s">
        <v>333</v>
      </c>
      <c r="C96" s="742">
        <f t="shared" si="187"/>
        <v>0</v>
      </c>
      <c r="D96" s="743">
        <f t="shared" si="188"/>
        <v>0</v>
      </c>
      <c r="E96" s="743">
        <f t="shared" si="189"/>
        <v>0</v>
      </c>
      <c r="F96" s="744">
        <f t="shared" si="190"/>
        <v>0</v>
      </c>
      <c r="G96" s="611"/>
      <c r="H96" s="611"/>
      <c r="I96" s="611"/>
      <c r="J96" s="609">
        <f t="shared" si="457"/>
        <v>0</v>
      </c>
      <c r="K96" s="611"/>
      <c r="L96" s="611"/>
      <c r="M96" s="611"/>
      <c r="N96" s="609">
        <f t="shared" si="458"/>
        <v>0</v>
      </c>
      <c r="O96" s="611"/>
      <c r="P96" s="611"/>
      <c r="Q96" s="611"/>
      <c r="R96" s="609">
        <f t="shared" si="459"/>
        <v>0</v>
      </c>
      <c r="S96" s="611"/>
      <c r="T96" s="611"/>
      <c r="U96" s="611"/>
      <c r="V96" s="609">
        <f t="shared" si="460"/>
        <v>0</v>
      </c>
      <c r="W96" s="611"/>
      <c r="X96" s="611"/>
      <c r="Y96" s="611"/>
      <c r="Z96" s="609">
        <f t="shared" si="461"/>
        <v>0</v>
      </c>
      <c r="AA96" s="611"/>
      <c r="AB96" s="611"/>
      <c r="AC96" s="611"/>
      <c r="AD96" s="609">
        <f t="shared" si="462"/>
        <v>0</v>
      </c>
      <c r="AE96" s="611"/>
      <c r="AF96" s="611"/>
      <c r="AG96" s="611"/>
      <c r="AH96" s="609">
        <f t="shared" si="463"/>
        <v>0</v>
      </c>
    </row>
    <row r="97" spans="1:34">
      <c r="A97" s="44"/>
      <c r="B97" s="649" t="s">
        <v>336</v>
      </c>
      <c r="C97" s="742">
        <f t="shared" si="187"/>
        <v>0</v>
      </c>
      <c r="D97" s="743">
        <f t="shared" si="188"/>
        <v>0</v>
      </c>
      <c r="E97" s="743">
        <f t="shared" si="189"/>
        <v>0</v>
      </c>
      <c r="F97" s="744">
        <f t="shared" si="190"/>
        <v>0</v>
      </c>
      <c r="G97" s="990"/>
      <c r="H97" s="752"/>
      <c r="I97" s="752"/>
      <c r="J97" s="609">
        <f t="shared" si="457"/>
        <v>0</v>
      </c>
      <c r="K97" s="990"/>
      <c r="L97" s="752"/>
      <c r="M97" s="752"/>
      <c r="N97" s="609">
        <f t="shared" si="458"/>
        <v>0</v>
      </c>
      <c r="O97" s="990"/>
      <c r="P97" s="752"/>
      <c r="Q97" s="752"/>
      <c r="R97" s="609">
        <f t="shared" si="459"/>
        <v>0</v>
      </c>
      <c r="S97" s="990"/>
      <c r="T97" s="752"/>
      <c r="U97" s="752"/>
      <c r="V97" s="609">
        <f t="shared" si="460"/>
        <v>0</v>
      </c>
      <c r="W97" s="990"/>
      <c r="X97" s="752"/>
      <c r="Y97" s="752"/>
      <c r="Z97" s="609">
        <f t="shared" si="461"/>
        <v>0</v>
      </c>
      <c r="AA97" s="990"/>
      <c r="AB97" s="752"/>
      <c r="AC97" s="752"/>
      <c r="AD97" s="609">
        <f t="shared" si="462"/>
        <v>0</v>
      </c>
      <c r="AE97" s="990"/>
      <c r="AF97" s="752"/>
      <c r="AG97" s="752"/>
      <c r="AH97" s="609">
        <f t="shared" si="463"/>
        <v>0</v>
      </c>
    </row>
    <row r="98" spans="1:34">
      <c r="A98" s="61"/>
      <c r="B98" s="640" t="s">
        <v>334</v>
      </c>
      <c r="C98" s="742">
        <f t="shared" si="187"/>
        <v>0</v>
      </c>
      <c r="D98" s="743">
        <f t="shared" si="188"/>
        <v>0</v>
      </c>
      <c r="E98" s="743">
        <f t="shared" si="189"/>
        <v>0</v>
      </c>
      <c r="F98" s="744">
        <f t="shared" si="190"/>
        <v>0</v>
      </c>
      <c r="G98" s="609">
        <f t="shared" ref="G98:I98" si="485">+G97*-0.16</f>
        <v>0</v>
      </c>
      <c r="H98" s="609">
        <f t="shared" si="485"/>
        <v>0</v>
      </c>
      <c r="I98" s="609">
        <f t="shared" si="485"/>
        <v>0</v>
      </c>
      <c r="J98" s="609">
        <f t="shared" si="457"/>
        <v>0</v>
      </c>
      <c r="K98" s="609">
        <f t="shared" ref="K98:M98" si="486">+K97*-0.16</f>
        <v>0</v>
      </c>
      <c r="L98" s="609">
        <f t="shared" si="486"/>
        <v>0</v>
      </c>
      <c r="M98" s="609">
        <f t="shared" si="486"/>
        <v>0</v>
      </c>
      <c r="N98" s="609">
        <f t="shared" si="458"/>
        <v>0</v>
      </c>
      <c r="O98" s="609">
        <f t="shared" ref="O98:Q98" si="487">+O97*-0.16</f>
        <v>0</v>
      </c>
      <c r="P98" s="609">
        <f t="shared" si="487"/>
        <v>0</v>
      </c>
      <c r="Q98" s="609">
        <f t="shared" si="487"/>
        <v>0</v>
      </c>
      <c r="R98" s="609">
        <f t="shared" si="459"/>
        <v>0</v>
      </c>
      <c r="S98" s="609">
        <f t="shared" ref="S98:U98" si="488">+S97*-0.16</f>
        <v>0</v>
      </c>
      <c r="T98" s="609">
        <f t="shared" si="488"/>
        <v>0</v>
      </c>
      <c r="U98" s="609">
        <f t="shared" si="488"/>
        <v>0</v>
      </c>
      <c r="V98" s="609">
        <f t="shared" si="460"/>
        <v>0</v>
      </c>
      <c r="W98" s="609">
        <f t="shared" ref="W98:Y98" si="489">+W97*-0.16</f>
        <v>0</v>
      </c>
      <c r="X98" s="609">
        <f t="shared" si="489"/>
        <v>0</v>
      </c>
      <c r="Y98" s="609">
        <f t="shared" si="489"/>
        <v>0</v>
      </c>
      <c r="Z98" s="609">
        <f t="shared" si="461"/>
        <v>0</v>
      </c>
      <c r="AA98" s="609">
        <f t="shared" ref="AA98:AC98" si="490">+AA97*-0.16</f>
        <v>0</v>
      </c>
      <c r="AB98" s="609">
        <f t="shared" si="490"/>
        <v>0</v>
      </c>
      <c r="AC98" s="609">
        <f t="shared" si="490"/>
        <v>0</v>
      </c>
      <c r="AD98" s="609">
        <f t="shared" si="462"/>
        <v>0</v>
      </c>
      <c r="AE98" s="609">
        <f t="shared" ref="AE98:AG98" si="491">+AE97*-0.16</f>
        <v>0</v>
      </c>
      <c r="AF98" s="609">
        <f t="shared" si="491"/>
        <v>0</v>
      </c>
      <c r="AG98" s="609">
        <f t="shared" si="491"/>
        <v>0</v>
      </c>
      <c r="AH98" s="609">
        <f t="shared" si="463"/>
        <v>0</v>
      </c>
    </row>
    <row r="99" spans="1:34">
      <c r="A99" s="627"/>
      <c r="B99" s="650" t="s">
        <v>335</v>
      </c>
      <c r="C99" s="742">
        <f t="shared" si="187"/>
        <v>0</v>
      </c>
      <c r="D99" s="743">
        <f t="shared" si="188"/>
        <v>0</v>
      </c>
      <c r="E99" s="743">
        <f t="shared" si="189"/>
        <v>0</v>
      </c>
      <c r="F99" s="744">
        <f t="shared" si="190"/>
        <v>0</v>
      </c>
      <c r="G99" s="631">
        <f t="shared" ref="G99:I99" si="492">+G97+G98</f>
        <v>0</v>
      </c>
      <c r="H99" s="631">
        <f t="shared" si="492"/>
        <v>0</v>
      </c>
      <c r="I99" s="631">
        <f t="shared" si="492"/>
        <v>0</v>
      </c>
      <c r="J99" s="609">
        <f t="shared" si="457"/>
        <v>0</v>
      </c>
      <c r="K99" s="631">
        <f t="shared" ref="K99:M99" si="493">+K97+K98</f>
        <v>0</v>
      </c>
      <c r="L99" s="631">
        <f t="shared" si="493"/>
        <v>0</v>
      </c>
      <c r="M99" s="631">
        <f t="shared" si="493"/>
        <v>0</v>
      </c>
      <c r="N99" s="609">
        <f t="shared" si="458"/>
        <v>0</v>
      </c>
      <c r="O99" s="631">
        <f t="shared" ref="O99:Q99" si="494">+O97+O98</f>
        <v>0</v>
      </c>
      <c r="P99" s="631">
        <f t="shared" si="494"/>
        <v>0</v>
      </c>
      <c r="Q99" s="631">
        <f t="shared" si="494"/>
        <v>0</v>
      </c>
      <c r="R99" s="609">
        <f t="shared" si="459"/>
        <v>0</v>
      </c>
      <c r="S99" s="631">
        <f t="shared" ref="S99:U99" si="495">+S97+S98</f>
        <v>0</v>
      </c>
      <c r="T99" s="631">
        <f t="shared" si="495"/>
        <v>0</v>
      </c>
      <c r="U99" s="631">
        <f t="shared" si="495"/>
        <v>0</v>
      </c>
      <c r="V99" s="609">
        <f t="shared" si="460"/>
        <v>0</v>
      </c>
      <c r="W99" s="631">
        <f t="shared" ref="W99:Y99" si="496">+W97+W98</f>
        <v>0</v>
      </c>
      <c r="X99" s="631">
        <f t="shared" si="496"/>
        <v>0</v>
      </c>
      <c r="Y99" s="631">
        <f t="shared" si="496"/>
        <v>0</v>
      </c>
      <c r="Z99" s="609">
        <f t="shared" si="461"/>
        <v>0</v>
      </c>
      <c r="AA99" s="631">
        <f t="shared" ref="AA99:AC99" si="497">+AA97+AA98</f>
        <v>0</v>
      </c>
      <c r="AB99" s="631">
        <f t="shared" si="497"/>
        <v>0</v>
      </c>
      <c r="AC99" s="631">
        <f t="shared" si="497"/>
        <v>0</v>
      </c>
      <c r="AD99" s="609">
        <f t="shared" si="462"/>
        <v>0</v>
      </c>
      <c r="AE99" s="631">
        <f t="shared" ref="AE99:AG99" si="498">+AE97+AE98</f>
        <v>0</v>
      </c>
      <c r="AF99" s="631">
        <f t="shared" si="498"/>
        <v>0</v>
      </c>
      <c r="AG99" s="631">
        <f t="shared" si="498"/>
        <v>0</v>
      </c>
      <c r="AH99" s="609">
        <f t="shared" si="463"/>
        <v>0</v>
      </c>
    </row>
    <row r="100" spans="1:34">
      <c r="A100" s="627" t="s">
        <v>226</v>
      </c>
      <c r="B100" s="651"/>
      <c r="C100" s="742">
        <f t="shared" si="187"/>
        <v>0</v>
      </c>
      <c r="D100" s="743">
        <f t="shared" si="188"/>
        <v>0</v>
      </c>
      <c r="E100" s="743">
        <f t="shared" si="189"/>
        <v>0</v>
      </c>
      <c r="F100" s="744">
        <f t="shared" si="190"/>
        <v>0</v>
      </c>
      <c r="G100" s="628">
        <f t="shared" ref="G100:I100" si="499">+G9</f>
        <v>0</v>
      </c>
      <c r="H100" s="628">
        <f t="shared" si="499"/>
        <v>0</v>
      </c>
      <c r="I100" s="628">
        <f t="shared" si="499"/>
        <v>0</v>
      </c>
      <c r="J100" s="756">
        <f t="shared" si="457"/>
        <v>0</v>
      </c>
      <c r="K100" s="628">
        <f t="shared" ref="K100:M100" si="500">+K9</f>
        <v>0</v>
      </c>
      <c r="L100" s="628">
        <f t="shared" si="500"/>
        <v>0</v>
      </c>
      <c r="M100" s="628">
        <f t="shared" si="500"/>
        <v>0</v>
      </c>
      <c r="N100" s="756">
        <f t="shared" si="458"/>
        <v>0</v>
      </c>
      <c r="O100" s="628">
        <f t="shared" ref="O100:Q100" si="501">+O9</f>
        <v>0</v>
      </c>
      <c r="P100" s="628">
        <f t="shared" si="501"/>
        <v>0</v>
      </c>
      <c r="Q100" s="628">
        <f t="shared" si="501"/>
        <v>0</v>
      </c>
      <c r="R100" s="756">
        <f t="shared" si="459"/>
        <v>0</v>
      </c>
      <c r="S100" s="628">
        <f t="shared" ref="S100:U100" si="502">+S9</f>
        <v>0</v>
      </c>
      <c r="T100" s="628">
        <f t="shared" si="502"/>
        <v>0</v>
      </c>
      <c r="U100" s="628">
        <f t="shared" si="502"/>
        <v>0</v>
      </c>
      <c r="V100" s="756">
        <f t="shared" si="460"/>
        <v>0</v>
      </c>
      <c r="W100" s="628">
        <f t="shared" ref="W100:Y100" si="503">+W9</f>
        <v>0</v>
      </c>
      <c r="X100" s="628">
        <f t="shared" si="503"/>
        <v>0</v>
      </c>
      <c r="Y100" s="628">
        <f t="shared" si="503"/>
        <v>0</v>
      </c>
      <c r="Z100" s="756">
        <f t="shared" si="461"/>
        <v>0</v>
      </c>
      <c r="AA100" s="628">
        <f t="shared" ref="AA100:AC100" si="504">+AA9</f>
        <v>0</v>
      </c>
      <c r="AB100" s="628">
        <f t="shared" si="504"/>
        <v>0</v>
      </c>
      <c r="AC100" s="628">
        <f t="shared" si="504"/>
        <v>0</v>
      </c>
      <c r="AD100" s="756">
        <f t="shared" si="462"/>
        <v>0</v>
      </c>
      <c r="AE100" s="628">
        <f t="shared" ref="AE100:AG100" si="505">+AE9</f>
        <v>0</v>
      </c>
      <c r="AF100" s="628">
        <f t="shared" si="505"/>
        <v>0</v>
      </c>
      <c r="AG100" s="628">
        <f t="shared" si="505"/>
        <v>0</v>
      </c>
      <c r="AH100" s="756">
        <f t="shared" si="463"/>
        <v>0</v>
      </c>
    </row>
    <row r="101" spans="1:34" s="57" customFormat="1">
      <c r="A101" s="63" t="s">
        <v>227</v>
      </c>
      <c r="B101" s="652"/>
      <c r="C101" s="742">
        <f t="shared" si="187"/>
        <v>0</v>
      </c>
      <c r="D101" s="743">
        <f t="shared" si="188"/>
        <v>0</v>
      </c>
      <c r="E101" s="743">
        <f t="shared" si="189"/>
        <v>0</v>
      </c>
      <c r="F101" s="744">
        <f t="shared" si="190"/>
        <v>0</v>
      </c>
      <c r="G101" s="618">
        <f t="shared" ref="G101:I101" si="506">+G98+G93+G89+G86+G83+G80+G77+G74+G71+G68+G65+G62+G59+G56+G53+G50+G47+G44+G41+G40+G37+G36+G33+G30+G24+G21+G20+G17+G16+G13</f>
        <v>0</v>
      </c>
      <c r="H101" s="618">
        <f t="shared" si="506"/>
        <v>0</v>
      </c>
      <c r="I101" s="618">
        <f t="shared" si="506"/>
        <v>0</v>
      </c>
      <c r="J101" s="756">
        <f t="shared" ref="J101:J102" si="507">SUM(G101:I101)</f>
        <v>0</v>
      </c>
      <c r="K101" s="618">
        <f t="shared" ref="K101:M101" si="508">+K98+K93+K89+K86+K83+K80+K77+K74+K71+K68+K65+K62+K59+K56+K53+K50+K47+K44+K41+K40+K37+K36+K33+K30+K24+K21+K20+K17+K16+K13</f>
        <v>0</v>
      </c>
      <c r="L101" s="618">
        <f t="shared" si="508"/>
        <v>0</v>
      </c>
      <c r="M101" s="618">
        <f t="shared" si="508"/>
        <v>0</v>
      </c>
      <c r="N101" s="756">
        <f t="shared" ref="N101:N102" si="509">SUM(K101:M101)</f>
        <v>0</v>
      </c>
      <c r="O101" s="618">
        <f t="shared" ref="O101:Q101" si="510">+O98+O93+O89+O86+O83+O80+O77+O74+O71+O68+O65+O62+O59+O56+O53+O50+O47+O44+O41+O40+O37+O36+O33+O30+O24+O21+O20+O17+O16+O13</f>
        <v>0</v>
      </c>
      <c r="P101" s="618">
        <f t="shared" si="510"/>
        <v>0</v>
      </c>
      <c r="Q101" s="618">
        <f t="shared" si="510"/>
        <v>0</v>
      </c>
      <c r="R101" s="756">
        <f t="shared" ref="R101:R102" si="511">SUM(O101:Q101)</f>
        <v>0</v>
      </c>
      <c r="S101" s="618">
        <f t="shared" ref="S101:U101" si="512">+S98+S93+S89+S86+S83+S80+S77+S74+S71+S68+S65+S62+S59+S56+S53+S50+S47+S44+S41+S40+S37+S36+S33+S30+S24+S21+S20+S17+S16+S13</f>
        <v>0</v>
      </c>
      <c r="T101" s="618">
        <f t="shared" si="512"/>
        <v>0</v>
      </c>
      <c r="U101" s="618">
        <f t="shared" si="512"/>
        <v>0</v>
      </c>
      <c r="V101" s="756">
        <f t="shared" ref="V101:V102" si="513">SUM(S101:U101)</f>
        <v>0</v>
      </c>
      <c r="W101" s="618">
        <f t="shared" ref="W101:Y101" si="514">+W98+W93+W89+W86+W83+W80+W77+W74+W71+W68+W65+W62+W59+W56+W53+W50+W47+W44+W41+W40+W37+W36+W33+W30+W24+W21+W20+W17+W16+W13</f>
        <v>0</v>
      </c>
      <c r="X101" s="618">
        <f t="shared" si="514"/>
        <v>0</v>
      </c>
      <c r="Y101" s="618">
        <f t="shared" si="514"/>
        <v>0</v>
      </c>
      <c r="Z101" s="756">
        <f t="shared" ref="Z101:Z102" si="515">SUM(W101:Y101)</f>
        <v>0</v>
      </c>
      <c r="AA101" s="618">
        <f t="shared" ref="AA101:AC101" si="516">+AA98+AA93+AA89+AA86+AA83+AA80+AA77+AA74+AA71+AA68+AA65+AA62+AA59+AA56+AA53+AA50+AA47+AA44+AA41+AA40+AA37+AA36+AA33+AA30+AA24+AA21+AA20+AA17+AA16+AA13</f>
        <v>0</v>
      </c>
      <c r="AB101" s="618">
        <f t="shared" si="516"/>
        <v>0</v>
      </c>
      <c r="AC101" s="618">
        <f t="shared" si="516"/>
        <v>0</v>
      </c>
      <c r="AD101" s="756">
        <f t="shared" ref="AD101:AD102" si="517">SUM(AA101:AC101)</f>
        <v>0</v>
      </c>
      <c r="AE101" s="618">
        <f t="shared" ref="AE101:AG101" si="518">+AE98+AE93+AE89+AE86+AE83+AE80+AE77+AE74+AE71+AE68+AE65+AE62+AE59+AE56+AE53+AE50+AE47+AE44+AE41+AE40+AE37+AE36+AE33+AE30+AE24+AE21+AE20+AE17+AE16+AE13</f>
        <v>0</v>
      </c>
      <c r="AF101" s="618">
        <f t="shared" si="518"/>
        <v>0</v>
      </c>
      <c r="AG101" s="618">
        <f t="shared" si="518"/>
        <v>0</v>
      </c>
      <c r="AH101" s="756">
        <f t="shared" ref="AH101:AH102" si="519">SUM(AE101:AG101)</f>
        <v>0</v>
      </c>
    </row>
    <row r="102" spans="1:34" s="57" customFormat="1">
      <c r="A102" s="63" t="s">
        <v>228</v>
      </c>
      <c r="B102" s="652"/>
      <c r="C102" s="742">
        <f t="shared" si="187"/>
        <v>0</v>
      </c>
      <c r="D102" s="743">
        <f t="shared" si="188"/>
        <v>0</v>
      </c>
      <c r="E102" s="743">
        <f t="shared" si="189"/>
        <v>0</v>
      </c>
      <c r="F102" s="744">
        <f t="shared" si="190"/>
        <v>0</v>
      </c>
      <c r="G102" s="618">
        <f t="shared" ref="G102:I102" si="520">+G100+G101</f>
        <v>0</v>
      </c>
      <c r="H102" s="618">
        <f t="shared" si="520"/>
        <v>0</v>
      </c>
      <c r="I102" s="618">
        <f t="shared" si="520"/>
        <v>0</v>
      </c>
      <c r="J102" s="756">
        <f t="shared" si="507"/>
        <v>0</v>
      </c>
      <c r="K102" s="618">
        <f t="shared" ref="K102:M102" si="521">+K100+K101</f>
        <v>0</v>
      </c>
      <c r="L102" s="618">
        <f t="shared" si="521"/>
        <v>0</v>
      </c>
      <c r="M102" s="618">
        <f t="shared" si="521"/>
        <v>0</v>
      </c>
      <c r="N102" s="756">
        <f t="shared" si="509"/>
        <v>0</v>
      </c>
      <c r="O102" s="618">
        <f t="shared" ref="O102:Q102" si="522">+O100+O101</f>
        <v>0</v>
      </c>
      <c r="P102" s="618">
        <f t="shared" si="522"/>
        <v>0</v>
      </c>
      <c r="Q102" s="618">
        <f t="shared" si="522"/>
        <v>0</v>
      </c>
      <c r="R102" s="756">
        <f t="shared" si="511"/>
        <v>0</v>
      </c>
      <c r="S102" s="618">
        <f t="shared" ref="S102:U102" si="523">+S100+S101</f>
        <v>0</v>
      </c>
      <c r="T102" s="618">
        <f t="shared" si="523"/>
        <v>0</v>
      </c>
      <c r="U102" s="618">
        <f t="shared" si="523"/>
        <v>0</v>
      </c>
      <c r="V102" s="756">
        <f t="shared" si="513"/>
        <v>0</v>
      </c>
      <c r="W102" s="618">
        <f t="shared" ref="W102:Y102" si="524">+W100+W101</f>
        <v>0</v>
      </c>
      <c r="X102" s="618">
        <f t="shared" si="524"/>
        <v>0</v>
      </c>
      <c r="Y102" s="618">
        <f t="shared" si="524"/>
        <v>0</v>
      </c>
      <c r="Z102" s="756">
        <f t="shared" si="515"/>
        <v>0</v>
      </c>
      <c r="AA102" s="618">
        <f t="shared" ref="AA102:AC102" si="525">+AA100+AA101</f>
        <v>0</v>
      </c>
      <c r="AB102" s="618">
        <f t="shared" si="525"/>
        <v>0</v>
      </c>
      <c r="AC102" s="618">
        <f t="shared" si="525"/>
        <v>0</v>
      </c>
      <c r="AD102" s="756">
        <f t="shared" si="517"/>
        <v>0</v>
      </c>
      <c r="AE102" s="618">
        <f t="shared" ref="AE102:AG102" si="526">+AE100+AE101</f>
        <v>0</v>
      </c>
      <c r="AF102" s="618">
        <f t="shared" si="526"/>
        <v>0</v>
      </c>
      <c r="AG102" s="618">
        <f t="shared" si="526"/>
        <v>0</v>
      </c>
      <c r="AH102" s="756">
        <f t="shared" si="519"/>
        <v>0</v>
      </c>
    </row>
    <row r="103" spans="1:34" s="57" customFormat="1" ht="24" customHeight="1">
      <c r="A103" s="632">
        <v>2</v>
      </c>
      <c r="B103" s="653" t="s">
        <v>281</v>
      </c>
      <c r="C103" s="742">
        <f t="shared" si="187"/>
        <v>0</v>
      </c>
      <c r="D103" s="743">
        <f t="shared" si="188"/>
        <v>0</v>
      </c>
      <c r="E103" s="743">
        <f t="shared" si="189"/>
        <v>0</v>
      </c>
      <c r="F103" s="744">
        <f t="shared" si="190"/>
        <v>0</v>
      </c>
      <c r="G103" s="994"/>
      <c r="H103" s="753"/>
      <c r="I103" s="753"/>
      <c r="J103" s="753">
        <f t="shared" ref="J103:J116" si="527">SUM(G103:I103)</f>
        <v>0</v>
      </c>
      <c r="K103" s="994"/>
      <c r="L103" s="753"/>
      <c r="M103" s="753"/>
      <c r="N103" s="753">
        <f t="shared" ref="N103:N114" si="528">SUM(K103:M103)</f>
        <v>0</v>
      </c>
      <c r="O103" s="994"/>
      <c r="P103" s="753"/>
      <c r="Q103" s="753"/>
      <c r="R103" s="753">
        <f t="shared" ref="R103:R114" si="529">SUM(O103:Q103)</f>
        <v>0</v>
      </c>
      <c r="S103" s="994"/>
      <c r="T103" s="753"/>
      <c r="U103" s="753"/>
      <c r="V103" s="753">
        <f t="shared" ref="V103:V114" si="530">SUM(S103:U103)</f>
        <v>0</v>
      </c>
      <c r="W103" s="994"/>
      <c r="X103" s="753"/>
      <c r="Y103" s="753"/>
      <c r="Z103" s="753">
        <f t="shared" ref="Z103:Z114" si="531">SUM(W103:Y103)</f>
        <v>0</v>
      </c>
      <c r="AA103" s="994"/>
      <c r="AB103" s="753"/>
      <c r="AC103" s="753"/>
      <c r="AD103" s="753">
        <f t="shared" ref="AD103:AD114" si="532">SUM(AA103:AC103)</f>
        <v>0</v>
      </c>
      <c r="AE103" s="994"/>
      <c r="AF103" s="753"/>
      <c r="AG103" s="753"/>
      <c r="AH103" s="753">
        <f t="shared" ref="AH103:AH114" si="533">SUM(AE103:AG103)</f>
        <v>0</v>
      </c>
    </row>
    <row r="104" spans="1:34" s="57" customFormat="1" ht="24" customHeight="1">
      <c r="A104" s="61"/>
      <c r="B104" s="640" t="s">
        <v>29</v>
      </c>
      <c r="C104" s="742">
        <f t="shared" ref="C104:C133" si="534">+G104+K104+O104+S104+W104+AA104+AE104</f>
        <v>0</v>
      </c>
      <c r="D104" s="743">
        <f t="shared" ref="D104:D134" si="535">+H104+L104+P104+T104+X104+AB104+AF104</f>
        <v>0</v>
      </c>
      <c r="E104" s="743">
        <f t="shared" ref="E104:E134" si="536">+I104+M104+Q104+U104+Y104+AC104+AG104</f>
        <v>0</v>
      </c>
      <c r="F104" s="744">
        <f t="shared" ref="F104:F134" si="537">+J104+N104+R104+V104+Z104+AD104+AH104</f>
        <v>0</v>
      </c>
      <c r="G104" s="609">
        <f t="shared" ref="G104:I104" si="538">+G103*-0.1</f>
        <v>0</v>
      </c>
      <c r="H104" s="609">
        <f t="shared" si="538"/>
        <v>0</v>
      </c>
      <c r="I104" s="609">
        <f t="shared" si="538"/>
        <v>0</v>
      </c>
      <c r="J104" s="609">
        <f t="shared" si="527"/>
        <v>0</v>
      </c>
      <c r="K104" s="609">
        <f t="shared" ref="K104:M104" si="539">+K103*-0.1</f>
        <v>0</v>
      </c>
      <c r="L104" s="609">
        <f t="shared" si="539"/>
        <v>0</v>
      </c>
      <c r="M104" s="609">
        <f t="shared" si="539"/>
        <v>0</v>
      </c>
      <c r="N104" s="609">
        <f t="shared" si="528"/>
        <v>0</v>
      </c>
      <c r="O104" s="609">
        <f t="shared" ref="O104:Q104" si="540">+O103*-0.1</f>
        <v>0</v>
      </c>
      <c r="P104" s="609">
        <f t="shared" si="540"/>
        <v>0</v>
      </c>
      <c r="Q104" s="609">
        <f t="shared" si="540"/>
        <v>0</v>
      </c>
      <c r="R104" s="609">
        <f t="shared" si="529"/>
        <v>0</v>
      </c>
      <c r="S104" s="609">
        <f t="shared" ref="S104:U104" si="541">+S103*-0.1</f>
        <v>0</v>
      </c>
      <c r="T104" s="609">
        <f t="shared" si="541"/>
        <v>0</v>
      </c>
      <c r="U104" s="609">
        <f t="shared" si="541"/>
        <v>0</v>
      </c>
      <c r="V104" s="609">
        <f t="shared" si="530"/>
        <v>0</v>
      </c>
      <c r="W104" s="609">
        <f t="shared" ref="W104:Y104" si="542">+W103*-0.1</f>
        <v>0</v>
      </c>
      <c r="X104" s="609">
        <f t="shared" si="542"/>
        <v>0</v>
      </c>
      <c r="Y104" s="609">
        <f t="shared" si="542"/>
        <v>0</v>
      </c>
      <c r="Z104" s="609">
        <f t="shared" si="531"/>
        <v>0</v>
      </c>
      <c r="AA104" s="609">
        <f t="shared" ref="AA104:AC104" si="543">+AA103*-0.1</f>
        <v>0</v>
      </c>
      <c r="AB104" s="609">
        <f t="shared" si="543"/>
        <v>0</v>
      </c>
      <c r="AC104" s="609">
        <f t="shared" si="543"/>
        <v>0</v>
      </c>
      <c r="AD104" s="609">
        <f t="shared" si="532"/>
        <v>0</v>
      </c>
      <c r="AE104" s="609">
        <f t="shared" ref="AE104:AG104" si="544">+AE103*-0.1</f>
        <v>0</v>
      </c>
      <c r="AF104" s="609">
        <f t="shared" si="544"/>
        <v>0</v>
      </c>
      <c r="AG104" s="609">
        <f t="shared" si="544"/>
        <v>0</v>
      </c>
      <c r="AH104" s="609">
        <f t="shared" si="533"/>
        <v>0</v>
      </c>
    </row>
    <row r="105" spans="1:34" s="57" customFormat="1" ht="24" customHeight="1">
      <c r="A105" s="627"/>
      <c r="B105" s="650" t="s">
        <v>30</v>
      </c>
      <c r="C105" s="742">
        <f t="shared" si="534"/>
        <v>0</v>
      </c>
      <c r="D105" s="743">
        <f t="shared" si="535"/>
        <v>0</v>
      </c>
      <c r="E105" s="743">
        <f t="shared" si="536"/>
        <v>0</v>
      </c>
      <c r="F105" s="744">
        <f t="shared" si="537"/>
        <v>0</v>
      </c>
      <c r="G105" s="631">
        <f t="shared" ref="G105:I105" si="545">+G103+G104</f>
        <v>0</v>
      </c>
      <c r="H105" s="631">
        <f t="shared" si="545"/>
        <v>0</v>
      </c>
      <c r="I105" s="631">
        <f t="shared" si="545"/>
        <v>0</v>
      </c>
      <c r="J105" s="609">
        <f t="shared" si="527"/>
        <v>0</v>
      </c>
      <c r="K105" s="631">
        <f t="shared" ref="K105:M105" si="546">+K103+K104</f>
        <v>0</v>
      </c>
      <c r="L105" s="631">
        <f t="shared" si="546"/>
        <v>0</v>
      </c>
      <c r="M105" s="631">
        <f t="shared" si="546"/>
        <v>0</v>
      </c>
      <c r="N105" s="609">
        <f t="shared" si="528"/>
        <v>0</v>
      </c>
      <c r="O105" s="631">
        <f t="shared" ref="O105:Q105" si="547">+O103+O104</f>
        <v>0</v>
      </c>
      <c r="P105" s="631">
        <f t="shared" si="547"/>
        <v>0</v>
      </c>
      <c r="Q105" s="631">
        <f t="shared" si="547"/>
        <v>0</v>
      </c>
      <c r="R105" s="609">
        <f t="shared" si="529"/>
        <v>0</v>
      </c>
      <c r="S105" s="631">
        <f t="shared" ref="S105:U105" si="548">+S103+S104</f>
        <v>0</v>
      </c>
      <c r="T105" s="631">
        <f t="shared" si="548"/>
        <v>0</v>
      </c>
      <c r="U105" s="631">
        <f t="shared" si="548"/>
        <v>0</v>
      </c>
      <c r="V105" s="609">
        <f t="shared" si="530"/>
        <v>0</v>
      </c>
      <c r="W105" s="631">
        <f t="shared" ref="W105:Y105" si="549">+W103+W104</f>
        <v>0</v>
      </c>
      <c r="X105" s="631">
        <f t="shared" si="549"/>
        <v>0</v>
      </c>
      <c r="Y105" s="631">
        <f t="shared" si="549"/>
        <v>0</v>
      </c>
      <c r="Z105" s="609">
        <f t="shared" si="531"/>
        <v>0</v>
      </c>
      <c r="AA105" s="631">
        <f t="shared" ref="AA105:AC105" si="550">+AA103+AA104</f>
        <v>0</v>
      </c>
      <c r="AB105" s="631">
        <f t="shared" si="550"/>
        <v>0</v>
      </c>
      <c r="AC105" s="631">
        <f t="shared" si="550"/>
        <v>0</v>
      </c>
      <c r="AD105" s="609">
        <f t="shared" si="532"/>
        <v>0</v>
      </c>
      <c r="AE105" s="631">
        <f t="shared" ref="AE105:AG105" si="551">+AE103+AE104</f>
        <v>0</v>
      </c>
      <c r="AF105" s="631">
        <f t="shared" si="551"/>
        <v>0</v>
      </c>
      <c r="AG105" s="631">
        <f t="shared" si="551"/>
        <v>0</v>
      </c>
      <c r="AH105" s="609">
        <f t="shared" si="533"/>
        <v>0</v>
      </c>
    </row>
    <row r="106" spans="1:34" s="57" customFormat="1" ht="24" customHeight="1">
      <c r="A106" s="632">
        <v>3</v>
      </c>
      <c r="B106" s="653" t="s">
        <v>282</v>
      </c>
      <c r="C106" s="742">
        <f t="shared" si="534"/>
        <v>0</v>
      </c>
      <c r="D106" s="743">
        <f t="shared" si="535"/>
        <v>0</v>
      </c>
      <c r="E106" s="743">
        <f t="shared" si="536"/>
        <v>0</v>
      </c>
      <c r="F106" s="744">
        <f t="shared" si="537"/>
        <v>0</v>
      </c>
      <c r="G106" s="621"/>
      <c r="H106" s="621"/>
      <c r="I106" s="621"/>
      <c r="J106" s="760">
        <f t="shared" si="527"/>
        <v>0</v>
      </c>
      <c r="K106" s="621"/>
      <c r="L106" s="621"/>
      <c r="M106" s="621"/>
      <c r="N106" s="760">
        <f t="shared" si="528"/>
        <v>0</v>
      </c>
      <c r="O106" s="621"/>
      <c r="P106" s="621"/>
      <c r="Q106" s="621"/>
      <c r="R106" s="760">
        <f t="shared" si="529"/>
        <v>0</v>
      </c>
      <c r="S106" s="621"/>
      <c r="T106" s="621"/>
      <c r="U106" s="621"/>
      <c r="V106" s="760">
        <f t="shared" si="530"/>
        <v>0</v>
      </c>
      <c r="W106" s="621"/>
      <c r="X106" s="621"/>
      <c r="Y106" s="621"/>
      <c r="Z106" s="760">
        <f t="shared" si="531"/>
        <v>0</v>
      </c>
      <c r="AA106" s="621"/>
      <c r="AB106" s="621"/>
      <c r="AC106" s="621"/>
      <c r="AD106" s="760">
        <f t="shared" si="532"/>
        <v>0</v>
      </c>
      <c r="AE106" s="621"/>
      <c r="AF106" s="621"/>
      <c r="AG106" s="621"/>
      <c r="AH106" s="760">
        <f t="shared" si="533"/>
        <v>0</v>
      </c>
    </row>
    <row r="107" spans="1:34" s="57" customFormat="1" ht="24" customHeight="1">
      <c r="A107" s="61"/>
      <c r="B107" s="640" t="s">
        <v>29</v>
      </c>
      <c r="C107" s="742">
        <f t="shared" si="534"/>
        <v>0</v>
      </c>
      <c r="D107" s="743">
        <f t="shared" si="535"/>
        <v>0</v>
      </c>
      <c r="E107" s="743">
        <f t="shared" si="536"/>
        <v>0</v>
      </c>
      <c r="F107" s="744">
        <f t="shared" si="537"/>
        <v>0</v>
      </c>
      <c r="G107" s="609">
        <f t="shared" ref="G107:I107" si="552">+G106*-0.1</f>
        <v>0</v>
      </c>
      <c r="H107" s="609">
        <f t="shared" si="552"/>
        <v>0</v>
      </c>
      <c r="I107" s="609">
        <f t="shared" si="552"/>
        <v>0</v>
      </c>
      <c r="J107" s="609">
        <f t="shared" si="527"/>
        <v>0</v>
      </c>
      <c r="K107" s="609">
        <f t="shared" ref="K107:M107" si="553">+K106*-0.1</f>
        <v>0</v>
      </c>
      <c r="L107" s="609">
        <f t="shared" si="553"/>
        <v>0</v>
      </c>
      <c r="M107" s="609">
        <f t="shared" si="553"/>
        <v>0</v>
      </c>
      <c r="N107" s="609">
        <f t="shared" si="528"/>
        <v>0</v>
      </c>
      <c r="O107" s="609">
        <f t="shared" ref="O107:Q107" si="554">+O106*-0.1</f>
        <v>0</v>
      </c>
      <c r="P107" s="609">
        <f t="shared" si="554"/>
        <v>0</v>
      </c>
      <c r="Q107" s="609">
        <f t="shared" si="554"/>
        <v>0</v>
      </c>
      <c r="R107" s="609">
        <f t="shared" si="529"/>
        <v>0</v>
      </c>
      <c r="S107" s="609">
        <f t="shared" ref="S107:U107" si="555">+S106*-0.1</f>
        <v>0</v>
      </c>
      <c r="T107" s="609">
        <f t="shared" si="555"/>
        <v>0</v>
      </c>
      <c r="U107" s="609">
        <f t="shared" si="555"/>
        <v>0</v>
      </c>
      <c r="V107" s="609">
        <f t="shared" si="530"/>
        <v>0</v>
      </c>
      <c r="W107" s="609">
        <f t="shared" ref="W107:Y107" si="556">+W106*-0.1</f>
        <v>0</v>
      </c>
      <c r="X107" s="609">
        <f t="shared" si="556"/>
        <v>0</v>
      </c>
      <c r="Y107" s="609">
        <f t="shared" si="556"/>
        <v>0</v>
      </c>
      <c r="Z107" s="609">
        <f t="shared" si="531"/>
        <v>0</v>
      </c>
      <c r="AA107" s="609">
        <f t="shared" ref="AA107:AC107" si="557">+AA106*-0.1</f>
        <v>0</v>
      </c>
      <c r="AB107" s="609">
        <f t="shared" si="557"/>
        <v>0</v>
      </c>
      <c r="AC107" s="609">
        <f t="shared" si="557"/>
        <v>0</v>
      </c>
      <c r="AD107" s="609">
        <f t="shared" si="532"/>
        <v>0</v>
      </c>
      <c r="AE107" s="609">
        <f t="shared" ref="AE107:AG107" si="558">+AE106*-0.1</f>
        <v>0</v>
      </c>
      <c r="AF107" s="609">
        <f t="shared" si="558"/>
        <v>0</v>
      </c>
      <c r="AG107" s="609">
        <f t="shared" si="558"/>
        <v>0</v>
      </c>
      <c r="AH107" s="609">
        <f t="shared" si="533"/>
        <v>0</v>
      </c>
    </row>
    <row r="108" spans="1:34" s="57" customFormat="1" ht="24" customHeight="1">
      <c r="A108" s="627"/>
      <c r="B108" s="650" t="s">
        <v>30</v>
      </c>
      <c r="C108" s="742">
        <f t="shared" si="534"/>
        <v>0</v>
      </c>
      <c r="D108" s="743">
        <f t="shared" si="535"/>
        <v>0</v>
      </c>
      <c r="E108" s="743">
        <f t="shared" si="536"/>
        <v>0</v>
      </c>
      <c r="F108" s="744">
        <f t="shared" si="537"/>
        <v>0</v>
      </c>
      <c r="G108" s="631">
        <f t="shared" ref="G108:I108" si="559">+G106+G107</f>
        <v>0</v>
      </c>
      <c r="H108" s="631">
        <f t="shared" si="559"/>
        <v>0</v>
      </c>
      <c r="I108" s="631">
        <f t="shared" si="559"/>
        <v>0</v>
      </c>
      <c r="J108" s="609">
        <f t="shared" si="527"/>
        <v>0</v>
      </c>
      <c r="K108" s="631">
        <f t="shared" ref="K108:M108" si="560">+K106+K107</f>
        <v>0</v>
      </c>
      <c r="L108" s="631">
        <f t="shared" si="560"/>
        <v>0</v>
      </c>
      <c r="M108" s="631">
        <f t="shared" si="560"/>
        <v>0</v>
      </c>
      <c r="N108" s="609">
        <f t="shared" si="528"/>
        <v>0</v>
      </c>
      <c r="O108" s="631">
        <f t="shared" ref="O108:Q108" si="561">+O106+O107</f>
        <v>0</v>
      </c>
      <c r="P108" s="631">
        <f t="shared" si="561"/>
        <v>0</v>
      </c>
      <c r="Q108" s="631">
        <f t="shared" si="561"/>
        <v>0</v>
      </c>
      <c r="R108" s="609">
        <f t="shared" si="529"/>
        <v>0</v>
      </c>
      <c r="S108" s="631">
        <f t="shared" ref="S108:U108" si="562">+S106+S107</f>
        <v>0</v>
      </c>
      <c r="T108" s="631">
        <f t="shared" si="562"/>
        <v>0</v>
      </c>
      <c r="U108" s="631">
        <f t="shared" si="562"/>
        <v>0</v>
      </c>
      <c r="V108" s="609">
        <f t="shared" si="530"/>
        <v>0</v>
      </c>
      <c r="W108" s="631">
        <f t="shared" ref="W108:Y108" si="563">+W106+W107</f>
        <v>0</v>
      </c>
      <c r="X108" s="631">
        <f t="shared" si="563"/>
        <v>0</v>
      </c>
      <c r="Y108" s="631">
        <f t="shared" si="563"/>
        <v>0</v>
      </c>
      <c r="Z108" s="609">
        <f t="shared" si="531"/>
        <v>0</v>
      </c>
      <c r="AA108" s="631">
        <f t="shared" ref="AA108:AC108" si="564">+AA106+AA107</f>
        <v>0</v>
      </c>
      <c r="AB108" s="631">
        <f t="shared" si="564"/>
        <v>0</v>
      </c>
      <c r="AC108" s="631">
        <f t="shared" si="564"/>
        <v>0</v>
      </c>
      <c r="AD108" s="609">
        <f t="shared" si="532"/>
        <v>0</v>
      </c>
      <c r="AE108" s="631">
        <f t="shared" ref="AE108:AG108" si="565">+AE106+AE107</f>
        <v>0</v>
      </c>
      <c r="AF108" s="631">
        <f t="shared" si="565"/>
        <v>0</v>
      </c>
      <c r="AG108" s="631">
        <f t="shared" si="565"/>
        <v>0</v>
      </c>
      <c r="AH108" s="609">
        <f t="shared" si="533"/>
        <v>0</v>
      </c>
    </row>
    <row r="109" spans="1:34" s="57" customFormat="1">
      <c r="A109" s="632">
        <v>4</v>
      </c>
      <c r="B109" s="654" t="s">
        <v>283</v>
      </c>
      <c r="C109" s="742">
        <f t="shared" si="534"/>
        <v>0</v>
      </c>
      <c r="D109" s="743">
        <f t="shared" si="535"/>
        <v>0</v>
      </c>
      <c r="E109" s="743">
        <f t="shared" si="536"/>
        <v>0</v>
      </c>
      <c r="F109" s="744">
        <f t="shared" si="537"/>
        <v>0</v>
      </c>
      <c r="G109" s="621"/>
      <c r="H109" s="621"/>
      <c r="I109" s="621"/>
      <c r="J109" s="760">
        <f t="shared" si="527"/>
        <v>0</v>
      </c>
      <c r="K109" s="621"/>
      <c r="L109" s="621"/>
      <c r="M109" s="621"/>
      <c r="N109" s="760">
        <f t="shared" si="528"/>
        <v>0</v>
      </c>
      <c r="O109" s="621"/>
      <c r="P109" s="621"/>
      <c r="Q109" s="621"/>
      <c r="R109" s="760">
        <f t="shared" si="529"/>
        <v>0</v>
      </c>
      <c r="S109" s="621"/>
      <c r="T109" s="621"/>
      <c r="U109" s="621"/>
      <c r="V109" s="760">
        <f t="shared" si="530"/>
        <v>0</v>
      </c>
      <c r="W109" s="621"/>
      <c r="X109" s="621"/>
      <c r="Y109" s="621"/>
      <c r="Z109" s="760">
        <f t="shared" si="531"/>
        <v>0</v>
      </c>
      <c r="AA109" s="621"/>
      <c r="AB109" s="621"/>
      <c r="AC109" s="621"/>
      <c r="AD109" s="760">
        <f t="shared" si="532"/>
        <v>0</v>
      </c>
      <c r="AE109" s="621"/>
      <c r="AF109" s="621"/>
      <c r="AG109" s="621"/>
      <c r="AH109" s="760">
        <f t="shared" si="533"/>
        <v>0</v>
      </c>
    </row>
    <row r="110" spans="1:34" s="57" customFormat="1">
      <c r="A110" s="61"/>
      <c r="B110" s="640" t="s">
        <v>29</v>
      </c>
      <c r="C110" s="742">
        <f t="shared" si="534"/>
        <v>0</v>
      </c>
      <c r="D110" s="743">
        <f t="shared" si="535"/>
        <v>0</v>
      </c>
      <c r="E110" s="743">
        <f t="shared" si="536"/>
        <v>0</v>
      </c>
      <c r="F110" s="744">
        <f t="shared" si="537"/>
        <v>0</v>
      </c>
      <c r="G110" s="609">
        <f t="shared" ref="G110:I110" si="566">+G109*-0.1</f>
        <v>0</v>
      </c>
      <c r="H110" s="609">
        <f t="shared" si="566"/>
        <v>0</v>
      </c>
      <c r="I110" s="609">
        <f t="shared" si="566"/>
        <v>0</v>
      </c>
      <c r="J110" s="609">
        <f t="shared" si="527"/>
        <v>0</v>
      </c>
      <c r="K110" s="609">
        <f t="shared" ref="K110:M110" si="567">+K109*-0.1</f>
        <v>0</v>
      </c>
      <c r="L110" s="609">
        <f t="shared" si="567"/>
        <v>0</v>
      </c>
      <c r="M110" s="609">
        <f t="shared" si="567"/>
        <v>0</v>
      </c>
      <c r="N110" s="609">
        <f t="shared" si="528"/>
        <v>0</v>
      </c>
      <c r="O110" s="609">
        <f t="shared" ref="O110:Q110" si="568">+O109*-0.1</f>
        <v>0</v>
      </c>
      <c r="P110" s="609">
        <f t="shared" si="568"/>
        <v>0</v>
      </c>
      <c r="Q110" s="609">
        <f t="shared" si="568"/>
        <v>0</v>
      </c>
      <c r="R110" s="609">
        <f t="shared" si="529"/>
        <v>0</v>
      </c>
      <c r="S110" s="609">
        <f t="shared" ref="S110:U110" si="569">+S109*-0.1</f>
        <v>0</v>
      </c>
      <c r="T110" s="609">
        <f t="shared" si="569"/>
        <v>0</v>
      </c>
      <c r="U110" s="609">
        <f t="shared" si="569"/>
        <v>0</v>
      </c>
      <c r="V110" s="609">
        <f t="shared" si="530"/>
        <v>0</v>
      </c>
      <c r="W110" s="609">
        <f t="shared" ref="W110:Y110" si="570">+W109*-0.1</f>
        <v>0</v>
      </c>
      <c r="X110" s="609">
        <f t="shared" si="570"/>
        <v>0</v>
      </c>
      <c r="Y110" s="609">
        <f t="shared" si="570"/>
        <v>0</v>
      </c>
      <c r="Z110" s="609">
        <f t="shared" si="531"/>
        <v>0</v>
      </c>
      <c r="AA110" s="609">
        <f t="shared" ref="AA110:AC110" si="571">+AA109*-0.1</f>
        <v>0</v>
      </c>
      <c r="AB110" s="609">
        <f t="shared" si="571"/>
        <v>0</v>
      </c>
      <c r="AC110" s="609">
        <f t="shared" si="571"/>
        <v>0</v>
      </c>
      <c r="AD110" s="609">
        <f t="shared" si="532"/>
        <v>0</v>
      </c>
      <c r="AE110" s="609">
        <f t="shared" ref="AE110:AG110" si="572">+AE109*-0.1</f>
        <v>0</v>
      </c>
      <c r="AF110" s="609">
        <f t="shared" si="572"/>
        <v>0</v>
      </c>
      <c r="AG110" s="609">
        <f t="shared" si="572"/>
        <v>0</v>
      </c>
      <c r="AH110" s="609">
        <f t="shared" si="533"/>
        <v>0</v>
      </c>
    </row>
    <row r="111" spans="1:34" s="57" customFormat="1">
      <c r="A111" s="627"/>
      <c r="B111" s="650" t="s">
        <v>30</v>
      </c>
      <c r="C111" s="742">
        <f t="shared" si="534"/>
        <v>0</v>
      </c>
      <c r="D111" s="743">
        <f t="shared" si="535"/>
        <v>0</v>
      </c>
      <c r="E111" s="743">
        <f t="shared" si="536"/>
        <v>0</v>
      </c>
      <c r="F111" s="744">
        <f t="shared" si="537"/>
        <v>0</v>
      </c>
      <c r="G111" s="631">
        <f t="shared" ref="G111:I111" si="573">+G109+G110</f>
        <v>0</v>
      </c>
      <c r="H111" s="631">
        <f t="shared" si="573"/>
        <v>0</v>
      </c>
      <c r="I111" s="631">
        <f t="shared" si="573"/>
        <v>0</v>
      </c>
      <c r="J111" s="609">
        <f t="shared" si="527"/>
        <v>0</v>
      </c>
      <c r="K111" s="631">
        <f t="shared" ref="K111:M111" si="574">+K109+K110</f>
        <v>0</v>
      </c>
      <c r="L111" s="631">
        <f t="shared" si="574"/>
        <v>0</v>
      </c>
      <c r="M111" s="631">
        <f t="shared" si="574"/>
        <v>0</v>
      </c>
      <c r="N111" s="609">
        <f t="shared" si="528"/>
        <v>0</v>
      </c>
      <c r="O111" s="631">
        <f t="shared" ref="O111:Q111" si="575">+O109+O110</f>
        <v>0</v>
      </c>
      <c r="P111" s="631">
        <f t="shared" si="575"/>
        <v>0</v>
      </c>
      <c r="Q111" s="631">
        <f t="shared" si="575"/>
        <v>0</v>
      </c>
      <c r="R111" s="609">
        <f t="shared" si="529"/>
        <v>0</v>
      </c>
      <c r="S111" s="631">
        <f t="shared" ref="S111:U111" si="576">+S109+S110</f>
        <v>0</v>
      </c>
      <c r="T111" s="631">
        <f t="shared" si="576"/>
        <v>0</v>
      </c>
      <c r="U111" s="631">
        <f t="shared" si="576"/>
        <v>0</v>
      </c>
      <c r="V111" s="609">
        <f t="shared" si="530"/>
        <v>0</v>
      </c>
      <c r="W111" s="631">
        <f t="shared" ref="W111:Y111" si="577">+W109+W110</f>
        <v>0</v>
      </c>
      <c r="X111" s="631">
        <f t="shared" si="577"/>
        <v>0</v>
      </c>
      <c r="Y111" s="631">
        <f t="shared" si="577"/>
        <v>0</v>
      </c>
      <c r="Z111" s="609">
        <f t="shared" si="531"/>
        <v>0</v>
      </c>
      <c r="AA111" s="631">
        <f t="shared" ref="AA111:AC111" si="578">+AA109+AA110</f>
        <v>0</v>
      </c>
      <c r="AB111" s="631">
        <f t="shared" si="578"/>
        <v>0</v>
      </c>
      <c r="AC111" s="631">
        <f t="shared" si="578"/>
        <v>0</v>
      </c>
      <c r="AD111" s="609">
        <f t="shared" si="532"/>
        <v>0</v>
      </c>
      <c r="AE111" s="631">
        <f t="shared" ref="AE111:AG111" si="579">+AE109+AE110</f>
        <v>0</v>
      </c>
      <c r="AF111" s="631">
        <f t="shared" si="579"/>
        <v>0</v>
      </c>
      <c r="AG111" s="631">
        <f t="shared" si="579"/>
        <v>0</v>
      </c>
      <c r="AH111" s="609">
        <f t="shared" si="533"/>
        <v>0</v>
      </c>
    </row>
    <row r="112" spans="1:34" s="57" customFormat="1" ht="23.25">
      <c r="A112" s="757" t="s">
        <v>229</v>
      </c>
      <c r="B112" s="758"/>
      <c r="C112" s="742">
        <f t="shared" si="534"/>
        <v>0</v>
      </c>
      <c r="D112" s="743">
        <f t="shared" si="535"/>
        <v>0</v>
      </c>
      <c r="E112" s="743">
        <f t="shared" si="536"/>
        <v>0</v>
      </c>
      <c r="F112" s="744">
        <f t="shared" si="537"/>
        <v>0</v>
      </c>
      <c r="G112" s="759">
        <f t="shared" ref="G112:I112" si="580">+G109+G106+G103+G100</f>
        <v>0</v>
      </c>
      <c r="H112" s="759">
        <f t="shared" si="580"/>
        <v>0</v>
      </c>
      <c r="I112" s="759">
        <f t="shared" si="580"/>
        <v>0</v>
      </c>
      <c r="J112" s="761">
        <f t="shared" si="527"/>
        <v>0</v>
      </c>
      <c r="K112" s="759">
        <f t="shared" ref="K112:M112" si="581">+K109+K106+K103+K100</f>
        <v>0</v>
      </c>
      <c r="L112" s="759">
        <f t="shared" si="581"/>
        <v>0</v>
      </c>
      <c r="M112" s="759">
        <f t="shared" si="581"/>
        <v>0</v>
      </c>
      <c r="N112" s="761">
        <f t="shared" si="528"/>
        <v>0</v>
      </c>
      <c r="O112" s="759">
        <f t="shared" ref="O112:Q112" si="582">+O109+O106+O103+O100</f>
        <v>0</v>
      </c>
      <c r="P112" s="759">
        <f t="shared" si="582"/>
        <v>0</v>
      </c>
      <c r="Q112" s="759">
        <f t="shared" si="582"/>
        <v>0</v>
      </c>
      <c r="R112" s="761">
        <f t="shared" si="529"/>
        <v>0</v>
      </c>
      <c r="S112" s="759">
        <f t="shared" ref="S112:U112" si="583">+S109+S106+S103+S100</f>
        <v>0</v>
      </c>
      <c r="T112" s="759">
        <f t="shared" si="583"/>
        <v>0</v>
      </c>
      <c r="U112" s="759">
        <f t="shared" si="583"/>
        <v>0</v>
      </c>
      <c r="V112" s="761">
        <f t="shared" si="530"/>
        <v>0</v>
      </c>
      <c r="W112" s="759">
        <f t="shared" ref="W112:Y112" si="584">+W109+W106+W103+W100</f>
        <v>0</v>
      </c>
      <c r="X112" s="759">
        <f t="shared" si="584"/>
        <v>0</v>
      </c>
      <c r="Y112" s="759">
        <f t="shared" si="584"/>
        <v>0</v>
      </c>
      <c r="Z112" s="761">
        <f t="shared" si="531"/>
        <v>0</v>
      </c>
      <c r="AA112" s="759">
        <f t="shared" ref="AA112:AC112" si="585">+AA109+AA106+AA103+AA100</f>
        <v>0</v>
      </c>
      <c r="AB112" s="759">
        <f t="shared" si="585"/>
        <v>0</v>
      </c>
      <c r="AC112" s="759">
        <f t="shared" si="585"/>
        <v>0</v>
      </c>
      <c r="AD112" s="761">
        <f t="shared" si="532"/>
        <v>0</v>
      </c>
      <c r="AE112" s="759">
        <f t="shared" ref="AE112:AG112" si="586">+AE109+AE106+AE103+AE100</f>
        <v>0</v>
      </c>
      <c r="AF112" s="759">
        <f t="shared" si="586"/>
        <v>0</v>
      </c>
      <c r="AG112" s="759">
        <f t="shared" si="586"/>
        <v>0</v>
      </c>
      <c r="AH112" s="761">
        <f t="shared" si="533"/>
        <v>0</v>
      </c>
    </row>
    <row r="113" spans="1:34" s="57" customFormat="1" ht="23.25">
      <c r="A113" s="64"/>
      <c r="B113" s="640" t="s">
        <v>29</v>
      </c>
      <c r="C113" s="742">
        <f t="shared" si="534"/>
        <v>0</v>
      </c>
      <c r="D113" s="743">
        <f t="shared" si="535"/>
        <v>0</v>
      </c>
      <c r="E113" s="743">
        <f t="shared" si="536"/>
        <v>0</v>
      </c>
      <c r="F113" s="744">
        <f t="shared" si="537"/>
        <v>0</v>
      </c>
      <c r="G113" s="660">
        <f t="shared" ref="G113:I114" si="587">+G101+G104+G107+G110</f>
        <v>0</v>
      </c>
      <c r="H113" s="660">
        <f t="shared" si="587"/>
        <v>0</v>
      </c>
      <c r="I113" s="660">
        <f t="shared" si="587"/>
        <v>0</v>
      </c>
      <c r="J113" s="609">
        <f t="shared" si="527"/>
        <v>0</v>
      </c>
      <c r="K113" s="660">
        <f t="shared" ref="K113:M113" si="588">+K101+K104+K107+K110</f>
        <v>0</v>
      </c>
      <c r="L113" s="660">
        <f t="shared" si="588"/>
        <v>0</v>
      </c>
      <c r="M113" s="660">
        <f t="shared" si="588"/>
        <v>0</v>
      </c>
      <c r="N113" s="609">
        <f t="shared" si="528"/>
        <v>0</v>
      </c>
      <c r="O113" s="660">
        <f t="shared" ref="O113:Q113" si="589">+O101+O104+O107+O110</f>
        <v>0</v>
      </c>
      <c r="P113" s="660">
        <f t="shared" si="589"/>
        <v>0</v>
      </c>
      <c r="Q113" s="660">
        <f t="shared" si="589"/>
        <v>0</v>
      </c>
      <c r="R113" s="609">
        <f t="shared" si="529"/>
        <v>0</v>
      </c>
      <c r="S113" s="660">
        <f t="shared" ref="S113:U113" si="590">+S101+S104+S107+S110</f>
        <v>0</v>
      </c>
      <c r="T113" s="660">
        <f t="shared" si="590"/>
        <v>0</v>
      </c>
      <c r="U113" s="660">
        <f t="shared" si="590"/>
        <v>0</v>
      </c>
      <c r="V113" s="609">
        <f t="shared" si="530"/>
        <v>0</v>
      </c>
      <c r="W113" s="660">
        <f t="shared" ref="W113:Y113" si="591">+W101+W104+W107+W110</f>
        <v>0</v>
      </c>
      <c r="X113" s="660">
        <f t="shared" si="591"/>
        <v>0</v>
      </c>
      <c r="Y113" s="660">
        <f t="shared" si="591"/>
        <v>0</v>
      </c>
      <c r="Z113" s="609">
        <f t="shared" si="531"/>
        <v>0</v>
      </c>
      <c r="AA113" s="660">
        <f t="shared" ref="AA113:AC113" si="592">+AA101+AA104+AA107+AA110</f>
        <v>0</v>
      </c>
      <c r="AB113" s="660">
        <f t="shared" si="592"/>
        <v>0</v>
      </c>
      <c r="AC113" s="660">
        <f t="shared" si="592"/>
        <v>0</v>
      </c>
      <c r="AD113" s="609">
        <f t="shared" si="532"/>
        <v>0</v>
      </c>
      <c r="AE113" s="660">
        <f t="shared" ref="AE113:AG113" si="593">+AE101+AE104+AE107+AE110</f>
        <v>0</v>
      </c>
      <c r="AF113" s="660">
        <f t="shared" si="593"/>
        <v>0</v>
      </c>
      <c r="AG113" s="660">
        <f t="shared" si="593"/>
        <v>0</v>
      </c>
      <c r="AH113" s="609">
        <f t="shared" si="533"/>
        <v>0</v>
      </c>
    </row>
    <row r="114" spans="1:34" s="57" customFormat="1" ht="23.25">
      <c r="A114" s="633"/>
      <c r="B114" s="650" t="s">
        <v>30</v>
      </c>
      <c r="C114" s="742">
        <f t="shared" si="534"/>
        <v>0</v>
      </c>
      <c r="D114" s="743">
        <f t="shared" si="535"/>
        <v>0</v>
      </c>
      <c r="E114" s="743">
        <f t="shared" si="536"/>
        <v>0</v>
      </c>
      <c r="F114" s="744">
        <f t="shared" si="537"/>
        <v>0</v>
      </c>
      <c r="G114" s="661">
        <f t="shared" si="587"/>
        <v>0</v>
      </c>
      <c r="H114" s="661">
        <f t="shared" si="587"/>
        <v>0</v>
      </c>
      <c r="I114" s="661">
        <f t="shared" si="587"/>
        <v>0</v>
      </c>
      <c r="J114" s="609">
        <f t="shared" si="527"/>
        <v>0</v>
      </c>
      <c r="K114" s="661">
        <f t="shared" ref="K114:M114" si="594">+K102+K105+K108+K111</f>
        <v>0</v>
      </c>
      <c r="L114" s="661">
        <f t="shared" si="594"/>
        <v>0</v>
      </c>
      <c r="M114" s="661">
        <f t="shared" si="594"/>
        <v>0</v>
      </c>
      <c r="N114" s="609">
        <f t="shared" si="528"/>
        <v>0</v>
      </c>
      <c r="O114" s="661">
        <f t="shared" ref="O114:Q114" si="595">+O102+O105+O108+O111</f>
        <v>0</v>
      </c>
      <c r="P114" s="661">
        <f t="shared" si="595"/>
        <v>0</v>
      </c>
      <c r="Q114" s="661">
        <f t="shared" si="595"/>
        <v>0</v>
      </c>
      <c r="R114" s="609">
        <f t="shared" si="529"/>
        <v>0</v>
      </c>
      <c r="S114" s="661">
        <f t="shared" ref="S114:U114" si="596">+S102+S105+S108+S111</f>
        <v>0</v>
      </c>
      <c r="T114" s="661">
        <f t="shared" si="596"/>
        <v>0</v>
      </c>
      <c r="U114" s="661">
        <f t="shared" si="596"/>
        <v>0</v>
      </c>
      <c r="V114" s="609">
        <f t="shared" si="530"/>
        <v>0</v>
      </c>
      <c r="W114" s="661">
        <f t="shared" ref="W114:Y114" si="597">+W102+W105+W108+W111</f>
        <v>0</v>
      </c>
      <c r="X114" s="661">
        <f t="shared" si="597"/>
        <v>0</v>
      </c>
      <c r="Y114" s="661">
        <f t="shared" si="597"/>
        <v>0</v>
      </c>
      <c r="Z114" s="609">
        <f t="shared" si="531"/>
        <v>0</v>
      </c>
      <c r="AA114" s="661">
        <f t="shared" ref="AA114:AC114" si="598">+AA102+AA105+AA108+AA111</f>
        <v>0</v>
      </c>
      <c r="AB114" s="661">
        <f t="shared" si="598"/>
        <v>0</v>
      </c>
      <c r="AC114" s="661">
        <f t="shared" si="598"/>
        <v>0</v>
      </c>
      <c r="AD114" s="609">
        <f t="shared" si="532"/>
        <v>0</v>
      </c>
      <c r="AE114" s="661">
        <f t="shared" ref="AE114:AG114" si="599">+AE102+AE105+AE108+AE111</f>
        <v>0</v>
      </c>
      <c r="AF114" s="661">
        <f t="shared" si="599"/>
        <v>0</v>
      </c>
      <c r="AG114" s="661">
        <f t="shared" si="599"/>
        <v>0</v>
      </c>
      <c r="AH114" s="609">
        <f t="shared" si="533"/>
        <v>0</v>
      </c>
    </row>
    <row r="115" spans="1:34" s="57" customFormat="1">
      <c r="A115" s="762" t="s">
        <v>31</v>
      </c>
      <c r="B115" s="763"/>
      <c r="C115" s="742">
        <f>+G115+K115+O115+S115+W115+AA115+AE115</f>
        <v>0</v>
      </c>
      <c r="D115" s="743">
        <f t="shared" si="535"/>
        <v>0</v>
      </c>
      <c r="E115" s="743">
        <f t="shared" si="536"/>
        <v>0</v>
      </c>
      <c r="F115" s="744">
        <f t="shared" si="537"/>
        <v>0</v>
      </c>
      <c r="G115" s="764">
        <f t="shared" ref="G115:J115" si="600">+G116+G118+G125+G117</f>
        <v>0</v>
      </c>
      <c r="H115" s="764">
        <f t="shared" si="600"/>
        <v>0</v>
      </c>
      <c r="I115" s="764">
        <f t="shared" si="600"/>
        <v>0</v>
      </c>
      <c r="J115" s="764">
        <f t="shared" si="600"/>
        <v>0</v>
      </c>
      <c r="K115" s="764">
        <f t="shared" ref="K115" si="601">+K116+K118+K125+K117</f>
        <v>0</v>
      </c>
      <c r="L115" s="764">
        <f t="shared" ref="L115" si="602">+L116+L118+L125+L117</f>
        <v>0</v>
      </c>
      <c r="M115" s="764">
        <f t="shared" ref="M115" si="603">+M116+M118+M125+M117</f>
        <v>0</v>
      </c>
      <c r="N115" s="764">
        <f t="shared" ref="N115" si="604">+N116+N118+N125+N117</f>
        <v>0</v>
      </c>
      <c r="O115" s="764">
        <f t="shared" ref="O115" si="605">+O116+O118+O125+O117</f>
        <v>0</v>
      </c>
      <c r="P115" s="764">
        <f t="shared" ref="P115" si="606">+P116+P118+P125+P117</f>
        <v>0</v>
      </c>
      <c r="Q115" s="764">
        <f t="shared" ref="Q115" si="607">+Q116+Q118+Q125+Q117</f>
        <v>0</v>
      </c>
      <c r="R115" s="764">
        <f t="shared" ref="R115" si="608">+R116+R118+R125+R117</f>
        <v>0</v>
      </c>
      <c r="S115" s="764">
        <f t="shared" ref="S115" si="609">+S116+S118+S125+S117</f>
        <v>0</v>
      </c>
      <c r="T115" s="764">
        <f t="shared" ref="T115" si="610">+T116+T118+T125+T117</f>
        <v>0</v>
      </c>
      <c r="U115" s="764">
        <f t="shared" ref="U115" si="611">+U116+U118+U125+U117</f>
        <v>0</v>
      </c>
      <c r="V115" s="764">
        <f t="shared" ref="V115" si="612">+V116+V118+V125+V117</f>
        <v>0</v>
      </c>
      <c r="W115" s="764">
        <f t="shared" ref="W115" si="613">+W116+W118+W125+W117</f>
        <v>0</v>
      </c>
      <c r="X115" s="764">
        <f t="shared" ref="X115" si="614">+X116+X118+X125+X117</f>
        <v>0</v>
      </c>
      <c r="Y115" s="764">
        <f t="shared" ref="Y115" si="615">+Y116+Y118+Y125+Y117</f>
        <v>0</v>
      </c>
      <c r="Z115" s="764">
        <f t="shared" ref="Z115" si="616">+Z116+Z118+Z125+Z117</f>
        <v>0</v>
      </c>
      <c r="AA115" s="764">
        <f t="shared" ref="AA115" si="617">+AA116+AA118+AA125+AA117</f>
        <v>0</v>
      </c>
      <c r="AB115" s="764">
        <f t="shared" ref="AB115" si="618">+AB116+AB118+AB125+AB117</f>
        <v>0</v>
      </c>
      <c r="AC115" s="764">
        <f t="shared" ref="AC115" si="619">+AC116+AC118+AC125+AC117</f>
        <v>0</v>
      </c>
      <c r="AD115" s="764">
        <f t="shared" ref="AD115" si="620">+AD116+AD118+AD125+AD117</f>
        <v>0</v>
      </c>
      <c r="AE115" s="764">
        <f t="shared" ref="AE115" si="621">+AE116+AE118+AE125+AE117</f>
        <v>0</v>
      </c>
      <c r="AF115" s="764">
        <f t="shared" ref="AF115" si="622">+AF116+AF118+AF125+AF117</f>
        <v>0</v>
      </c>
      <c r="AG115" s="764">
        <f t="shared" ref="AG115" si="623">+AG116+AG118+AG125+AG117</f>
        <v>0</v>
      </c>
      <c r="AH115" s="764">
        <f t="shared" ref="AH115" si="624">+AH116+AH118+AH125+AH117</f>
        <v>0</v>
      </c>
    </row>
    <row r="116" spans="1:34" s="57" customFormat="1">
      <c r="A116" s="40">
        <v>5</v>
      </c>
      <c r="B116" s="655" t="s">
        <v>327</v>
      </c>
      <c r="C116" s="742">
        <f t="shared" si="534"/>
        <v>0</v>
      </c>
      <c r="D116" s="743">
        <f t="shared" si="535"/>
        <v>0</v>
      </c>
      <c r="E116" s="743">
        <f t="shared" si="536"/>
        <v>0</v>
      </c>
      <c r="F116" s="744">
        <f t="shared" si="537"/>
        <v>0</v>
      </c>
      <c r="G116" s="619"/>
      <c r="H116" s="619"/>
      <c r="I116" s="619"/>
      <c r="J116" s="619">
        <f t="shared" si="527"/>
        <v>0</v>
      </c>
      <c r="K116" s="619"/>
      <c r="L116" s="619"/>
      <c r="M116" s="619"/>
      <c r="N116" s="619">
        <f t="shared" ref="N116" si="625">SUM(K116:M116)</f>
        <v>0</v>
      </c>
      <c r="O116" s="619"/>
      <c r="P116" s="619"/>
      <c r="Q116" s="619"/>
      <c r="R116" s="619">
        <f t="shared" ref="R116" si="626">SUM(O116:Q116)</f>
        <v>0</v>
      </c>
      <c r="S116" s="619"/>
      <c r="T116" s="619"/>
      <c r="U116" s="619"/>
      <c r="V116" s="619">
        <f t="shared" ref="V116" si="627">SUM(S116:U116)</f>
        <v>0</v>
      </c>
      <c r="W116" s="619"/>
      <c r="X116" s="619"/>
      <c r="Y116" s="619"/>
      <c r="Z116" s="619">
        <f t="shared" ref="Z116" si="628">SUM(W116:Y116)</f>
        <v>0</v>
      </c>
      <c r="AA116" s="619"/>
      <c r="AB116" s="619"/>
      <c r="AC116" s="619"/>
      <c r="AD116" s="619">
        <f t="shared" ref="AD116" si="629">SUM(AA116:AC116)</f>
        <v>0</v>
      </c>
      <c r="AE116" s="619"/>
      <c r="AF116" s="619"/>
      <c r="AG116" s="619"/>
      <c r="AH116" s="619">
        <f t="shared" ref="AH116" si="630">SUM(AE116:AG116)</f>
        <v>0</v>
      </c>
    </row>
    <row r="117" spans="1:34" s="57" customFormat="1">
      <c r="A117" s="40">
        <v>6</v>
      </c>
      <c r="B117" s="655" t="s">
        <v>284</v>
      </c>
      <c r="C117" s="742">
        <f t="shared" si="534"/>
        <v>0</v>
      </c>
      <c r="D117" s="743">
        <f t="shared" si="535"/>
        <v>0</v>
      </c>
      <c r="E117" s="743">
        <f t="shared" si="536"/>
        <v>0</v>
      </c>
      <c r="F117" s="744">
        <f t="shared" si="537"/>
        <v>0</v>
      </c>
      <c r="G117" s="619"/>
      <c r="H117" s="619"/>
      <c r="I117" s="619"/>
      <c r="J117" s="619">
        <f t="shared" ref="J117:J118" si="631">SUM(G117:I117)</f>
        <v>0</v>
      </c>
      <c r="K117" s="619"/>
      <c r="L117" s="619"/>
      <c r="M117" s="619"/>
      <c r="N117" s="619">
        <f t="shared" ref="N117:N118" si="632">SUM(K117:M117)</f>
        <v>0</v>
      </c>
      <c r="O117" s="619"/>
      <c r="P117" s="619"/>
      <c r="Q117" s="619"/>
      <c r="R117" s="619">
        <f t="shared" ref="R117:R118" si="633">SUM(O117:Q117)</f>
        <v>0</v>
      </c>
      <c r="S117" s="619"/>
      <c r="T117" s="619"/>
      <c r="U117" s="619"/>
      <c r="V117" s="619">
        <f t="shared" ref="V117:V118" si="634">SUM(S117:U117)</f>
        <v>0</v>
      </c>
      <c r="W117" s="619"/>
      <c r="X117" s="619"/>
      <c r="Y117" s="619"/>
      <c r="Z117" s="619">
        <f t="shared" ref="Z117:Z118" si="635">SUM(W117:Y117)</f>
        <v>0</v>
      </c>
      <c r="AA117" s="619"/>
      <c r="AB117" s="619"/>
      <c r="AC117" s="619"/>
      <c r="AD117" s="619">
        <f t="shared" ref="AD117:AD118" si="636">SUM(AA117:AC117)</f>
        <v>0</v>
      </c>
      <c r="AE117" s="619"/>
      <c r="AF117" s="619"/>
      <c r="AG117" s="619"/>
      <c r="AH117" s="619">
        <f t="shared" ref="AH117:AH118" si="637">SUM(AE117:AG117)</f>
        <v>0</v>
      </c>
    </row>
    <row r="118" spans="1:34" s="57" customFormat="1">
      <c r="A118" s="40">
        <v>7</v>
      </c>
      <c r="B118" s="655" t="s">
        <v>328</v>
      </c>
      <c r="C118" s="742">
        <f t="shared" si="534"/>
        <v>0</v>
      </c>
      <c r="D118" s="743">
        <f t="shared" si="535"/>
        <v>0</v>
      </c>
      <c r="E118" s="743">
        <f t="shared" si="536"/>
        <v>0</v>
      </c>
      <c r="F118" s="744">
        <f t="shared" si="537"/>
        <v>0</v>
      </c>
      <c r="G118" s="620"/>
      <c r="H118" s="620"/>
      <c r="I118" s="620"/>
      <c r="J118" s="619">
        <f t="shared" si="631"/>
        <v>0</v>
      </c>
      <c r="K118" s="620"/>
      <c r="L118" s="620"/>
      <c r="M118" s="620"/>
      <c r="N118" s="619">
        <f t="shared" si="632"/>
        <v>0</v>
      </c>
      <c r="O118" s="620"/>
      <c r="P118" s="620"/>
      <c r="Q118" s="620"/>
      <c r="R118" s="619">
        <f t="shared" si="633"/>
        <v>0</v>
      </c>
      <c r="S118" s="620"/>
      <c r="T118" s="620"/>
      <c r="U118" s="620"/>
      <c r="V118" s="619">
        <f t="shared" si="634"/>
        <v>0</v>
      </c>
      <c r="W118" s="620"/>
      <c r="X118" s="620"/>
      <c r="Y118" s="620"/>
      <c r="Z118" s="619">
        <f t="shared" si="635"/>
        <v>0</v>
      </c>
      <c r="AA118" s="620"/>
      <c r="AB118" s="620"/>
      <c r="AC118" s="620"/>
      <c r="AD118" s="619">
        <f t="shared" si="636"/>
        <v>0</v>
      </c>
      <c r="AE118" s="620"/>
      <c r="AF118" s="620"/>
      <c r="AG118" s="620"/>
      <c r="AH118" s="619">
        <f t="shared" si="637"/>
        <v>0</v>
      </c>
    </row>
    <row r="119" spans="1:34" s="57" customFormat="1">
      <c r="A119" s="65"/>
      <c r="B119" s="656" t="s">
        <v>32</v>
      </c>
      <c r="C119" s="742">
        <f t="shared" si="534"/>
        <v>0</v>
      </c>
      <c r="D119" s="743">
        <f t="shared" si="535"/>
        <v>0</v>
      </c>
      <c r="E119" s="743">
        <f t="shared" si="536"/>
        <v>0</v>
      </c>
      <c r="F119" s="744">
        <f t="shared" si="537"/>
        <v>0</v>
      </c>
      <c r="G119" s="611"/>
      <c r="H119" s="611"/>
      <c r="I119" s="611"/>
      <c r="J119" s="611"/>
      <c r="K119" s="611"/>
      <c r="L119" s="611"/>
      <c r="M119" s="611"/>
      <c r="N119" s="611"/>
      <c r="O119" s="611"/>
      <c r="P119" s="611"/>
      <c r="Q119" s="611"/>
      <c r="R119" s="611"/>
      <c r="S119" s="611"/>
      <c r="T119" s="611"/>
      <c r="U119" s="611"/>
      <c r="V119" s="611"/>
      <c r="W119" s="611"/>
      <c r="X119" s="611"/>
      <c r="Y119" s="611"/>
      <c r="Z119" s="611"/>
      <c r="AA119" s="611"/>
      <c r="AB119" s="611"/>
      <c r="AC119" s="611"/>
      <c r="AD119" s="611"/>
      <c r="AE119" s="611"/>
      <c r="AF119" s="611"/>
      <c r="AG119" s="611"/>
      <c r="AH119" s="611"/>
    </row>
    <row r="120" spans="1:34" s="57" customFormat="1">
      <c r="A120" s="66"/>
      <c r="B120" s="657" t="s">
        <v>33</v>
      </c>
      <c r="C120" s="742">
        <f t="shared" si="534"/>
        <v>0</v>
      </c>
      <c r="D120" s="743">
        <f t="shared" si="535"/>
        <v>0</v>
      </c>
      <c r="E120" s="743">
        <f t="shared" si="536"/>
        <v>0</v>
      </c>
      <c r="F120" s="744">
        <f t="shared" si="537"/>
        <v>0</v>
      </c>
      <c r="G120" s="609">
        <f t="shared" ref="G120:I120" si="638">+G118*-0.05</f>
        <v>0</v>
      </c>
      <c r="H120" s="609">
        <f t="shared" si="638"/>
        <v>0</v>
      </c>
      <c r="I120" s="609">
        <f t="shared" si="638"/>
        <v>0</v>
      </c>
      <c r="J120" s="609">
        <f>SUM(G120:I120)</f>
        <v>0</v>
      </c>
      <c r="K120" s="609">
        <f t="shared" ref="K120:M120" si="639">+K118*-0.05</f>
        <v>0</v>
      </c>
      <c r="L120" s="609">
        <f t="shared" si="639"/>
        <v>0</v>
      </c>
      <c r="M120" s="609">
        <f t="shared" si="639"/>
        <v>0</v>
      </c>
      <c r="N120" s="609">
        <f>SUM(K120:M120)</f>
        <v>0</v>
      </c>
      <c r="O120" s="609">
        <f t="shared" ref="O120:Q120" si="640">+O118*-0.05</f>
        <v>0</v>
      </c>
      <c r="P120" s="609">
        <f t="shared" si="640"/>
        <v>0</v>
      </c>
      <c r="Q120" s="609">
        <f t="shared" si="640"/>
        <v>0</v>
      </c>
      <c r="R120" s="609">
        <f>SUM(O120:Q120)</f>
        <v>0</v>
      </c>
      <c r="S120" s="609">
        <f t="shared" ref="S120:U120" si="641">+S118*-0.05</f>
        <v>0</v>
      </c>
      <c r="T120" s="609">
        <f t="shared" si="641"/>
        <v>0</v>
      </c>
      <c r="U120" s="609">
        <f t="shared" si="641"/>
        <v>0</v>
      </c>
      <c r="V120" s="609">
        <f>SUM(S120:U120)</f>
        <v>0</v>
      </c>
      <c r="W120" s="609">
        <f t="shared" ref="W120:Y120" si="642">+W118*-0.05</f>
        <v>0</v>
      </c>
      <c r="X120" s="609">
        <f t="shared" si="642"/>
        <v>0</v>
      </c>
      <c r="Y120" s="609">
        <f t="shared" si="642"/>
        <v>0</v>
      </c>
      <c r="Z120" s="609">
        <f>SUM(W120:Y120)</f>
        <v>0</v>
      </c>
      <c r="AA120" s="609">
        <f t="shared" ref="AA120:AC120" si="643">+AA118*-0.05</f>
        <v>0</v>
      </c>
      <c r="AB120" s="609">
        <f t="shared" si="643"/>
        <v>0</v>
      </c>
      <c r="AC120" s="609">
        <f t="shared" si="643"/>
        <v>0</v>
      </c>
      <c r="AD120" s="609">
        <f>SUM(AA120:AC120)</f>
        <v>0</v>
      </c>
      <c r="AE120" s="609">
        <f t="shared" ref="AE120:AG120" si="644">+AE118*-0.05</f>
        <v>0</v>
      </c>
      <c r="AF120" s="609">
        <f t="shared" si="644"/>
        <v>0</v>
      </c>
      <c r="AG120" s="609">
        <f t="shared" si="644"/>
        <v>0</v>
      </c>
      <c r="AH120" s="609">
        <f>SUM(AE120:AG120)</f>
        <v>0</v>
      </c>
    </row>
    <row r="121" spans="1:34" s="57" customFormat="1">
      <c r="A121" s="66"/>
      <c r="B121" s="657" t="s">
        <v>34</v>
      </c>
      <c r="C121" s="742">
        <f t="shared" si="534"/>
        <v>0</v>
      </c>
      <c r="D121" s="743">
        <f t="shared" si="535"/>
        <v>0</v>
      </c>
      <c r="E121" s="743">
        <f t="shared" si="536"/>
        <v>0</v>
      </c>
      <c r="F121" s="744">
        <f t="shared" si="537"/>
        <v>0</v>
      </c>
      <c r="G121" s="609">
        <f t="shared" ref="G121:I121" si="645">+G118*0.015</f>
        <v>0</v>
      </c>
      <c r="H121" s="609">
        <f t="shared" si="645"/>
        <v>0</v>
      </c>
      <c r="I121" s="609">
        <f t="shared" si="645"/>
        <v>0</v>
      </c>
      <c r="J121" s="609">
        <f t="shared" ref="J121:J125" si="646">SUM(G121:I121)</f>
        <v>0</v>
      </c>
      <c r="K121" s="609">
        <f t="shared" ref="K121:M121" si="647">+K118*0.015</f>
        <v>0</v>
      </c>
      <c r="L121" s="609">
        <f t="shared" si="647"/>
        <v>0</v>
      </c>
      <c r="M121" s="609">
        <f t="shared" si="647"/>
        <v>0</v>
      </c>
      <c r="N121" s="609">
        <f t="shared" ref="N121:N125" si="648">SUM(K121:M121)</f>
        <v>0</v>
      </c>
      <c r="O121" s="609">
        <f t="shared" ref="O121:Q121" si="649">+O118*0.015</f>
        <v>0</v>
      </c>
      <c r="P121" s="609">
        <f t="shared" si="649"/>
        <v>0</v>
      </c>
      <c r="Q121" s="609">
        <f t="shared" si="649"/>
        <v>0</v>
      </c>
      <c r="R121" s="609">
        <f t="shared" ref="R121:R125" si="650">SUM(O121:Q121)</f>
        <v>0</v>
      </c>
      <c r="S121" s="609">
        <f t="shared" ref="S121:U121" si="651">+S118*0.015</f>
        <v>0</v>
      </c>
      <c r="T121" s="609">
        <f t="shared" si="651"/>
        <v>0</v>
      </c>
      <c r="U121" s="609">
        <f t="shared" si="651"/>
        <v>0</v>
      </c>
      <c r="V121" s="609">
        <f t="shared" ref="V121:V125" si="652">SUM(S121:U121)</f>
        <v>0</v>
      </c>
      <c r="W121" s="609">
        <f t="shared" ref="W121:Y121" si="653">+W118*0.015</f>
        <v>0</v>
      </c>
      <c r="X121" s="609">
        <f t="shared" si="653"/>
        <v>0</v>
      </c>
      <c r="Y121" s="609">
        <f t="shared" si="653"/>
        <v>0</v>
      </c>
      <c r="Z121" s="609">
        <f t="shared" ref="Z121:Z125" si="654">SUM(W121:Y121)</f>
        <v>0</v>
      </c>
      <c r="AA121" s="609">
        <f t="shared" ref="AA121:AC121" si="655">+AA118*0.015</f>
        <v>0</v>
      </c>
      <c r="AB121" s="609">
        <f t="shared" si="655"/>
        <v>0</v>
      </c>
      <c r="AC121" s="609">
        <f t="shared" si="655"/>
        <v>0</v>
      </c>
      <c r="AD121" s="609">
        <f t="shared" ref="AD121:AD125" si="656">SUM(AA121:AC121)</f>
        <v>0</v>
      </c>
      <c r="AE121" s="609">
        <f t="shared" ref="AE121:AG121" si="657">+AE118*0.015</f>
        <v>0</v>
      </c>
      <c r="AF121" s="609">
        <f t="shared" si="657"/>
        <v>0</v>
      </c>
      <c r="AG121" s="609">
        <f t="shared" si="657"/>
        <v>0</v>
      </c>
      <c r="AH121" s="609">
        <f t="shared" ref="AH121:AH125" si="658">SUM(AE121:AG121)</f>
        <v>0</v>
      </c>
    </row>
    <row r="122" spans="1:34">
      <c r="A122" s="66"/>
      <c r="B122" s="657" t="s">
        <v>35</v>
      </c>
      <c r="C122" s="742">
        <f t="shared" si="534"/>
        <v>0</v>
      </c>
      <c r="D122" s="743">
        <f t="shared" si="535"/>
        <v>0</v>
      </c>
      <c r="E122" s="743">
        <f t="shared" si="536"/>
        <v>0</v>
      </c>
      <c r="F122" s="744">
        <f t="shared" si="537"/>
        <v>0</v>
      </c>
      <c r="G122" s="609">
        <f t="shared" ref="G122:I122" si="659">+G118*-0.02</f>
        <v>0</v>
      </c>
      <c r="H122" s="609">
        <f t="shared" si="659"/>
        <v>0</v>
      </c>
      <c r="I122" s="609">
        <f t="shared" si="659"/>
        <v>0</v>
      </c>
      <c r="J122" s="609">
        <f t="shared" si="646"/>
        <v>0</v>
      </c>
      <c r="K122" s="609">
        <f t="shared" ref="K122:M122" si="660">+K118*-0.02</f>
        <v>0</v>
      </c>
      <c r="L122" s="609">
        <f t="shared" si="660"/>
        <v>0</v>
      </c>
      <c r="M122" s="609">
        <f t="shared" si="660"/>
        <v>0</v>
      </c>
      <c r="N122" s="609">
        <f t="shared" si="648"/>
        <v>0</v>
      </c>
      <c r="O122" s="609">
        <f t="shared" ref="O122:Q122" si="661">+O118*-0.02</f>
        <v>0</v>
      </c>
      <c r="P122" s="609">
        <f t="shared" si="661"/>
        <v>0</v>
      </c>
      <c r="Q122" s="609">
        <f t="shared" si="661"/>
        <v>0</v>
      </c>
      <c r="R122" s="609">
        <f t="shared" si="650"/>
        <v>0</v>
      </c>
      <c r="S122" s="609">
        <f t="shared" ref="S122:U122" si="662">+S118*-0.02</f>
        <v>0</v>
      </c>
      <c r="T122" s="609">
        <f t="shared" si="662"/>
        <v>0</v>
      </c>
      <c r="U122" s="609">
        <f t="shared" si="662"/>
        <v>0</v>
      </c>
      <c r="V122" s="609">
        <f t="shared" si="652"/>
        <v>0</v>
      </c>
      <c r="W122" s="609">
        <f t="shared" ref="W122:Y122" si="663">+W118*-0.02</f>
        <v>0</v>
      </c>
      <c r="X122" s="609">
        <f t="shared" si="663"/>
        <v>0</v>
      </c>
      <c r="Y122" s="609">
        <f t="shared" si="663"/>
        <v>0</v>
      </c>
      <c r="Z122" s="609">
        <f t="shared" si="654"/>
        <v>0</v>
      </c>
      <c r="AA122" s="609">
        <f t="shared" ref="AA122:AC122" si="664">+AA118*-0.02</f>
        <v>0</v>
      </c>
      <c r="AB122" s="609">
        <f t="shared" si="664"/>
        <v>0</v>
      </c>
      <c r="AC122" s="609">
        <f t="shared" si="664"/>
        <v>0</v>
      </c>
      <c r="AD122" s="609">
        <f t="shared" si="656"/>
        <v>0</v>
      </c>
      <c r="AE122" s="609">
        <f t="shared" ref="AE122:AG122" si="665">+AE118*-0.02</f>
        <v>0</v>
      </c>
      <c r="AF122" s="609">
        <f t="shared" si="665"/>
        <v>0</v>
      </c>
      <c r="AG122" s="609">
        <f t="shared" si="665"/>
        <v>0</v>
      </c>
      <c r="AH122" s="609">
        <f t="shared" si="658"/>
        <v>0</v>
      </c>
    </row>
    <row r="123" spans="1:34">
      <c r="A123" s="66"/>
      <c r="B123" s="657" t="s">
        <v>36</v>
      </c>
      <c r="C123" s="742">
        <f t="shared" si="534"/>
        <v>0</v>
      </c>
      <c r="D123" s="743">
        <f t="shared" si="535"/>
        <v>0</v>
      </c>
      <c r="E123" s="743">
        <f t="shared" si="536"/>
        <v>0</v>
      </c>
      <c r="F123" s="744">
        <f t="shared" si="537"/>
        <v>0</v>
      </c>
      <c r="G123" s="609">
        <f t="shared" ref="G123:I123" si="666">+G118*0.015</f>
        <v>0</v>
      </c>
      <c r="H123" s="609">
        <f t="shared" si="666"/>
        <v>0</v>
      </c>
      <c r="I123" s="609">
        <f t="shared" si="666"/>
        <v>0</v>
      </c>
      <c r="J123" s="609">
        <f t="shared" si="646"/>
        <v>0</v>
      </c>
      <c r="K123" s="609">
        <f t="shared" ref="K123:M123" si="667">+K118*0.015</f>
        <v>0</v>
      </c>
      <c r="L123" s="609">
        <f t="shared" si="667"/>
        <v>0</v>
      </c>
      <c r="M123" s="609">
        <f t="shared" si="667"/>
        <v>0</v>
      </c>
      <c r="N123" s="609">
        <f t="shared" si="648"/>
        <v>0</v>
      </c>
      <c r="O123" s="609">
        <f t="shared" ref="O123:Q123" si="668">+O118*0.015</f>
        <v>0</v>
      </c>
      <c r="P123" s="609">
        <f t="shared" si="668"/>
        <v>0</v>
      </c>
      <c r="Q123" s="609">
        <f t="shared" si="668"/>
        <v>0</v>
      </c>
      <c r="R123" s="609">
        <f t="shared" si="650"/>
        <v>0</v>
      </c>
      <c r="S123" s="609">
        <f t="shared" ref="S123:U123" si="669">+S118*0.015</f>
        <v>0</v>
      </c>
      <c r="T123" s="609">
        <f t="shared" si="669"/>
        <v>0</v>
      </c>
      <c r="U123" s="609">
        <f t="shared" si="669"/>
        <v>0</v>
      </c>
      <c r="V123" s="609">
        <f t="shared" si="652"/>
        <v>0</v>
      </c>
      <c r="W123" s="609">
        <f t="shared" ref="W123:Y123" si="670">+W118*0.015</f>
        <v>0</v>
      </c>
      <c r="X123" s="609">
        <f t="shared" si="670"/>
        <v>0</v>
      </c>
      <c r="Y123" s="609">
        <f t="shared" si="670"/>
        <v>0</v>
      </c>
      <c r="Z123" s="609">
        <f t="shared" si="654"/>
        <v>0</v>
      </c>
      <c r="AA123" s="609">
        <f t="shared" ref="AA123:AC123" si="671">+AA118*0.015</f>
        <v>0</v>
      </c>
      <c r="AB123" s="609">
        <f t="shared" si="671"/>
        <v>0</v>
      </c>
      <c r="AC123" s="609">
        <f t="shared" si="671"/>
        <v>0</v>
      </c>
      <c r="AD123" s="609">
        <f t="shared" si="656"/>
        <v>0</v>
      </c>
      <c r="AE123" s="609">
        <f t="shared" ref="AE123:AG123" si="672">+AE118*0.015</f>
        <v>0</v>
      </c>
      <c r="AF123" s="609">
        <f t="shared" si="672"/>
        <v>0</v>
      </c>
      <c r="AG123" s="609">
        <f t="shared" si="672"/>
        <v>0</v>
      </c>
      <c r="AH123" s="609">
        <f t="shared" si="658"/>
        <v>0</v>
      </c>
    </row>
    <row r="124" spans="1:34">
      <c r="A124" s="67"/>
      <c r="B124" s="658" t="s">
        <v>285</v>
      </c>
      <c r="C124" s="742">
        <f t="shared" si="534"/>
        <v>0</v>
      </c>
      <c r="D124" s="743">
        <f t="shared" si="535"/>
        <v>0</v>
      </c>
      <c r="E124" s="743">
        <f t="shared" si="536"/>
        <v>0</v>
      </c>
      <c r="F124" s="744">
        <f t="shared" si="537"/>
        <v>0</v>
      </c>
      <c r="G124" s="611">
        <f t="shared" ref="G124:I124" si="673">+G118*0.9</f>
        <v>0</v>
      </c>
      <c r="H124" s="611">
        <f t="shared" si="673"/>
        <v>0</v>
      </c>
      <c r="I124" s="611">
        <f t="shared" si="673"/>
        <v>0</v>
      </c>
      <c r="J124" s="609">
        <f t="shared" si="646"/>
        <v>0</v>
      </c>
      <c r="K124" s="611">
        <f t="shared" ref="K124:M124" si="674">+K118*0.9</f>
        <v>0</v>
      </c>
      <c r="L124" s="611">
        <f t="shared" si="674"/>
        <v>0</v>
      </c>
      <c r="M124" s="611">
        <f t="shared" si="674"/>
        <v>0</v>
      </c>
      <c r="N124" s="609">
        <f t="shared" si="648"/>
        <v>0</v>
      </c>
      <c r="O124" s="611">
        <f t="shared" ref="O124:Q124" si="675">+O118*0.9</f>
        <v>0</v>
      </c>
      <c r="P124" s="611">
        <f t="shared" si="675"/>
        <v>0</v>
      </c>
      <c r="Q124" s="611">
        <f t="shared" si="675"/>
        <v>0</v>
      </c>
      <c r="R124" s="609">
        <f t="shared" si="650"/>
        <v>0</v>
      </c>
      <c r="S124" s="611">
        <f t="shared" ref="S124:U124" si="676">+S118*0.9</f>
        <v>0</v>
      </c>
      <c r="T124" s="611">
        <f t="shared" si="676"/>
        <v>0</v>
      </c>
      <c r="U124" s="611">
        <f t="shared" si="676"/>
        <v>0</v>
      </c>
      <c r="V124" s="609">
        <f t="shared" si="652"/>
        <v>0</v>
      </c>
      <c r="W124" s="611">
        <f t="shared" ref="W124:Y124" si="677">+W118*0.9</f>
        <v>0</v>
      </c>
      <c r="X124" s="611">
        <f t="shared" si="677"/>
        <v>0</v>
      </c>
      <c r="Y124" s="611">
        <f t="shared" si="677"/>
        <v>0</v>
      </c>
      <c r="Z124" s="609">
        <f t="shared" si="654"/>
        <v>0</v>
      </c>
      <c r="AA124" s="611">
        <f t="shared" ref="AA124:AC124" si="678">+AA118*0.9</f>
        <v>0</v>
      </c>
      <c r="AB124" s="611">
        <f t="shared" si="678"/>
        <v>0</v>
      </c>
      <c r="AC124" s="611">
        <f t="shared" si="678"/>
        <v>0</v>
      </c>
      <c r="AD124" s="609">
        <f t="shared" si="656"/>
        <v>0</v>
      </c>
      <c r="AE124" s="611">
        <f t="shared" ref="AE124:AG124" si="679">+AE118*0.9</f>
        <v>0</v>
      </c>
      <c r="AF124" s="611">
        <f t="shared" si="679"/>
        <v>0</v>
      </c>
      <c r="AG124" s="611">
        <f t="shared" si="679"/>
        <v>0</v>
      </c>
      <c r="AH124" s="609">
        <f t="shared" si="658"/>
        <v>0</v>
      </c>
    </row>
    <row r="125" spans="1:34">
      <c r="A125" s="562">
        <v>8</v>
      </c>
      <c r="B125" s="653" t="s">
        <v>340</v>
      </c>
      <c r="C125" s="742">
        <f t="shared" si="534"/>
        <v>0</v>
      </c>
      <c r="D125" s="743">
        <f t="shared" si="535"/>
        <v>0</v>
      </c>
      <c r="E125" s="743">
        <f t="shared" si="536"/>
        <v>0</v>
      </c>
      <c r="F125" s="744">
        <f t="shared" si="537"/>
        <v>0</v>
      </c>
      <c r="G125" s="621"/>
      <c r="H125" s="621"/>
      <c r="I125" s="621"/>
      <c r="J125" s="765">
        <f t="shared" si="646"/>
        <v>0</v>
      </c>
      <c r="K125" s="621"/>
      <c r="L125" s="621"/>
      <c r="M125" s="621"/>
      <c r="N125" s="765">
        <f t="shared" si="648"/>
        <v>0</v>
      </c>
      <c r="O125" s="621"/>
      <c r="P125" s="621"/>
      <c r="Q125" s="621"/>
      <c r="R125" s="765">
        <f t="shared" si="650"/>
        <v>0</v>
      </c>
      <c r="S125" s="621"/>
      <c r="T125" s="621"/>
      <c r="U125" s="621"/>
      <c r="V125" s="765">
        <f t="shared" si="652"/>
        <v>0</v>
      </c>
      <c r="W125" s="621"/>
      <c r="X125" s="621"/>
      <c r="Y125" s="621"/>
      <c r="Z125" s="765">
        <f t="shared" si="654"/>
        <v>0</v>
      </c>
      <c r="AA125" s="621"/>
      <c r="AB125" s="621"/>
      <c r="AC125" s="621"/>
      <c r="AD125" s="765">
        <f t="shared" si="656"/>
        <v>0</v>
      </c>
      <c r="AE125" s="621"/>
      <c r="AF125" s="621"/>
      <c r="AG125" s="621"/>
      <c r="AH125" s="765">
        <f t="shared" si="658"/>
        <v>0</v>
      </c>
    </row>
    <row r="126" spans="1:34">
      <c r="A126" s="65"/>
      <c r="B126" s="656" t="s">
        <v>32</v>
      </c>
      <c r="C126" s="742">
        <f t="shared" si="534"/>
        <v>0</v>
      </c>
      <c r="D126" s="743">
        <f t="shared" si="535"/>
        <v>0</v>
      </c>
      <c r="E126" s="743">
        <f t="shared" si="536"/>
        <v>0</v>
      </c>
      <c r="F126" s="744">
        <f t="shared" si="537"/>
        <v>0</v>
      </c>
      <c r="G126" s="611"/>
      <c r="H126" s="611"/>
      <c r="I126" s="611"/>
      <c r="J126" s="611"/>
      <c r="K126" s="611"/>
      <c r="L126" s="611"/>
      <c r="M126" s="611"/>
      <c r="N126" s="611"/>
      <c r="O126" s="611"/>
      <c r="P126" s="611"/>
      <c r="Q126" s="611"/>
      <c r="R126" s="611"/>
      <c r="S126" s="611"/>
      <c r="T126" s="611"/>
      <c r="U126" s="611"/>
      <c r="V126" s="611"/>
      <c r="W126" s="611"/>
      <c r="X126" s="611"/>
      <c r="Y126" s="611"/>
      <c r="Z126" s="611"/>
      <c r="AA126" s="611"/>
      <c r="AB126" s="611"/>
      <c r="AC126" s="611"/>
      <c r="AD126" s="611"/>
      <c r="AE126" s="611"/>
      <c r="AF126" s="611"/>
      <c r="AG126" s="611"/>
      <c r="AH126" s="611"/>
    </row>
    <row r="127" spans="1:34">
      <c r="A127" s="66"/>
      <c r="B127" s="657" t="s">
        <v>33</v>
      </c>
      <c r="C127" s="742">
        <f t="shared" si="534"/>
        <v>0</v>
      </c>
      <c r="D127" s="743">
        <f t="shared" si="535"/>
        <v>0</v>
      </c>
      <c r="E127" s="743">
        <f t="shared" si="536"/>
        <v>0</v>
      </c>
      <c r="F127" s="744">
        <f t="shared" si="537"/>
        <v>0</v>
      </c>
      <c r="G127" s="609">
        <f t="shared" ref="G127:I127" si="680">+G125*-0.05</f>
        <v>0</v>
      </c>
      <c r="H127" s="609">
        <f t="shared" si="680"/>
        <v>0</v>
      </c>
      <c r="I127" s="609">
        <f t="shared" si="680"/>
        <v>0</v>
      </c>
      <c r="J127" s="609">
        <f>SUM(G127:I127)</f>
        <v>0</v>
      </c>
      <c r="K127" s="609">
        <f t="shared" ref="K127:M127" si="681">+K125*-0.05</f>
        <v>0</v>
      </c>
      <c r="L127" s="609">
        <f t="shared" si="681"/>
        <v>0</v>
      </c>
      <c r="M127" s="609">
        <f t="shared" si="681"/>
        <v>0</v>
      </c>
      <c r="N127" s="609">
        <f>SUM(K127:M127)</f>
        <v>0</v>
      </c>
      <c r="O127" s="609">
        <f t="shared" ref="O127:Q127" si="682">+O125*-0.05</f>
        <v>0</v>
      </c>
      <c r="P127" s="609">
        <f t="shared" si="682"/>
        <v>0</v>
      </c>
      <c r="Q127" s="609">
        <f t="shared" si="682"/>
        <v>0</v>
      </c>
      <c r="R127" s="609">
        <f>SUM(O127:Q127)</f>
        <v>0</v>
      </c>
      <c r="S127" s="609">
        <f t="shared" ref="S127:U127" si="683">+S125*-0.05</f>
        <v>0</v>
      </c>
      <c r="T127" s="609">
        <f t="shared" si="683"/>
        <v>0</v>
      </c>
      <c r="U127" s="609">
        <f t="shared" si="683"/>
        <v>0</v>
      </c>
      <c r="V127" s="609">
        <f>SUM(S127:U127)</f>
        <v>0</v>
      </c>
      <c r="W127" s="609">
        <f t="shared" ref="W127:Y127" si="684">+W125*-0.05</f>
        <v>0</v>
      </c>
      <c r="X127" s="609">
        <f t="shared" si="684"/>
        <v>0</v>
      </c>
      <c r="Y127" s="609">
        <f t="shared" si="684"/>
        <v>0</v>
      </c>
      <c r="Z127" s="609">
        <f>SUM(W127:Y127)</f>
        <v>0</v>
      </c>
      <c r="AA127" s="609">
        <f t="shared" ref="AA127:AC127" si="685">+AA125*-0.05</f>
        <v>0</v>
      </c>
      <c r="AB127" s="609">
        <f t="shared" si="685"/>
        <v>0</v>
      </c>
      <c r="AC127" s="609">
        <f t="shared" si="685"/>
        <v>0</v>
      </c>
      <c r="AD127" s="609">
        <f>SUM(AA127:AC127)</f>
        <v>0</v>
      </c>
      <c r="AE127" s="609">
        <f t="shared" ref="AE127:AG127" si="686">+AE125*-0.05</f>
        <v>0</v>
      </c>
      <c r="AF127" s="609">
        <f t="shared" si="686"/>
        <v>0</v>
      </c>
      <c r="AG127" s="609">
        <f t="shared" si="686"/>
        <v>0</v>
      </c>
      <c r="AH127" s="609">
        <f>SUM(AE127:AG127)</f>
        <v>0</v>
      </c>
    </row>
    <row r="128" spans="1:34">
      <c r="A128" s="66"/>
      <c r="B128" s="657" t="s">
        <v>34</v>
      </c>
      <c r="C128" s="742">
        <f t="shared" si="534"/>
        <v>0</v>
      </c>
      <c r="D128" s="743">
        <f t="shared" si="535"/>
        <v>0</v>
      </c>
      <c r="E128" s="743">
        <f t="shared" si="536"/>
        <v>0</v>
      </c>
      <c r="F128" s="744">
        <f t="shared" si="537"/>
        <v>0</v>
      </c>
      <c r="G128" s="609">
        <f t="shared" ref="G128:I128" si="687">+G125*0.015</f>
        <v>0</v>
      </c>
      <c r="H128" s="609">
        <f t="shared" si="687"/>
        <v>0</v>
      </c>
      <c r="I128" s="609">
        <f t="shared" si="687"/>
        <v>0</v>
      </c>
      <c r="J128" s="609">
        <f t="shared" ref="J128:J131" si="688">SUM(G128:I128)</f>
        <v>0</v>
      </c>
      <c r="K128" s="609">
        <f t="shared" ref="K128:M128" si="689">+K125*0.015</f>
        <v>0</v>
      </c>
      <c r="L128" s="609">
        <f t="shared" si="689"/>
        <v>0</v>
      </c>
      <c r="M128" s="609">
        <f t="shared" si="689"/>
        <v>0</v>
      </c>
      <c r="N128" s="609">
        <f t="shared" ref="N128:N131" si="690">SUM(K128:M128)</f>
        <v>0</v>
      </c>
      <c r="O128" s="609">
        <f t="shared" ref="O128:Q128" si="691">+O125*0.015</f>
        <v>0</v>
      </c>
      <c r="P128" s="609">
        <f t="shared" si="691"/>
        <v>0</v>
      </c>
      <c r="Q128" s="609">
        <f t="shared" si="691"/>
        <v>0</v>
      </c>
      <c r="R128" s="609">
        <f t="shared" ref="R128:R131" si="692">SUM(O128:Q128)</f>
        <v>0</v>
      </c>
      <c r="S128" s="609">
        <f t="shared" ref="S128:U128" si="693">+S125*0.015</f>
        <v>0</v>
      </c>
      <c r="T128" s="609">
        <f t="shared" si="693"/>
        <v>0</v>
      </c>
      <c r="U128" s="609">
        <f t="shared" si="693"/>
        <v>0</v>
      </c>
      <c r="V128" s="609">
        <f t="shared" ref="V128:V131" si="694">SUM(S128:U128)</f>
        <v>0</v>
      </c>
      <c r="W128" s="609">
        <f t="shared" ref="W128:Y128" si="695">+W125*0.015</f>
        <v>0</v>
      </c>
      <c r="X128" s="609">
        <f t="shared" si="695"/>
        <v>0</v>
      </c>
      <c r="Y128" s="609">
        <f t="shared" si="695"/>
        <v>0</v>
      </c>
      <c r="Z128" s="609">
        <f t="shared" ref="Z128:Z131" si="696">SUM(W128:Y128)</f>
        <v>0</v>
      </c>
      <c r="AA128" s="609">
        <f t="shared" ref="AA128:AC128" si="697">+AA125*0.015</f>
        <v>0</v>
      </c>
      <c r="AB128" s="609">
        <f t="shared" si="697"/>
        <v>0</v>
      </c>
      <c r="AC128" s="609">
        <f t="shared" si="697"/>
        <v>0</v>
      </c>
      <c r="AD128" s="609">
        <f t="shared" ref="AD128:AD131" si="698">SUM(AA128:AC128)</f>
        <v>0</v>
      </c>
      <c r="AE128" s="609">
        <f t="shared" ref="AE128:AG128" si="699">+AE125*0.015</f>
        <v>0</v>
      </c>
      <c r="AF128" s="609">
        <f t="shared" si="699"/>
        <v>0</v>
      </c>
      <c r="AG128" s="609">
        <f t="shared" si="699"/>
        <v>0</v>
      </c>
      <c r="AH128" s="609">
        <f t="shared" ref="AH128:AH131" si="700">SUM(AE128:AG128)</f>
        <v>0</v>
      </c>
    </row>
    <row r="129" spans="1:34">
      <c r="A129" s="66"/>
      <c r="B129" s="657" t="s">
        <v>35</v>
      </c>
      <c r="C129" s="742">
        <f t="shared" si="534"/>
        <v>0</v>
      </c>
      <c r="D129" s="743">
        <f t="shared" si="535"/>
        <v>0</v>
      </c>
      <c r="E129" s="743">
        <f t="shared" si="536"/>
        <v>0</v>
      </c>
      <c r="F129" s="744">
        <f t="shared" si="537"/>
        <v>0</v>
      </c>
      <c r="G129" s="609">
        <f t="shared" ref="G129:I129" si="701">+G125*-0.02</f>
        <v>0</v>
      </c>
      <c r="H129" s="609">
        <f t="shared" si="701"/>
        <v>0</v>
      </c>
      <c r="I129" s="609">
        <f t="shared" si="701"/>
        <v>0</v>
      </c>
      <c r="J129" s="609">
        <f t="shared" si="688"/>
        <v>0</v>
      </c>
      <c r="K129" s="609">
        <f t="shared" ref="K129:M129" si="702">+K125*-0.02</f>
        <v>0</v>
      </c>
      <c r="L129" s="609">
        <f t="shared" si="702"/>
        <v>0</v>
      </c>
      <c r="M129" s="609">
        <f t="shared" si="702"/>
        <v>0</v>
      </c>
      <c r="N129" s="609">
        <f t="shared" si="690"/>
        <v>0</v>
      </c>
      <c r="O129" s="609">
        <f t="shared" ref="O129:Q129" si="703">+O125*-0.02</f>
        <v>0</v>
      </c>
      <c r="P129" s="609">
        <f t="shared" si="703"/>
        <v>0</v>
      </c>
      <c r="Q129" s="609">
        <f t="shared" si="703"/>
        <v>0</v>
      </c>
      <c r="R129" s="609">
        <f t="shared" si="692"/>
        <v>0</v>
      </c>
      <c r="S129" s="609">
        <f t="shared" ref="S129:U129" si="704">+S125*-0.02</f>
        <v>0</v>
      </c>
      <c r="T129" s="609">
        <f t="shared" si="704"/>
        <v>0</v>
      </c>
      <c r="U129" s="609">
        <f t="shared" si="704"/>
        <v>0</v>
      </c>
      <c r="V129" s="609">
        <f t="shared" si="694"/>
        <v>0</v>
      </c>
      <c r="W129" s="609">
        <f t="shared" ref="W129:Y129" si="705">+W125*-0.02</f>
        <v>0</v>
      </c>
      <c r="X129" s="609">
        <f t="shared" si="705"/>
        <v>0</v>
      </c>
      <c r="Y129" s="609">
        <f t="shared" si="705"/>
        <v>0</v>
      </c>
      <c r="Z129" s="609">
        <f t="shared" si="696"/>
        <v>0</v>
      </c>
      <c r="AA129" s="609">
        <f t="shared" ref="AA129:AC129" si="706">+AA125*-0.02</f>
        <v>0</v>
      </c>
      <c r="AB129" s="609">
        <f t="shared" si="706"/>
        <v>0</v>
      </c>
      <c r="AC129" s="609">
        <f t="shared" si="706"/>
        <v>0</v>
      </c>
      <c r="AD129" s="609">
        <f t="shared" si="698"/>
        <v>0</v>
      </c>
      <c r="AE129" s="609">
        <f t="shared" ref="AE129:AG129" si="707">+AE125*-0.02</f>
        <v>0</v>
      </c>
      <c r="AF129" s="609">
        <f t="shared" si="707"/>
        <v>0</v>
      </c>
      <c r="AG129" s="609">
        <f t="shared" si="707"/>
        <v>0</v>
      </c>
      <c r="AH129" s="609">
        <f t="shared" si="700"/>
        <v>0</v>
      </c>
    </row>
    <row r="130" spans="1:34">
      <c r="A130" s="66"/>
      <c r="B130" s="657" t="s">
        <v>36</v>
      </c>
      <c r="C130" s="742">
        <f t="shared" si="534"/>
        <v>0</v>
      </c>
      <c r="D130" s="743">
        <f t="shared" si="535"/>
        <v>0</v>
      </c>
      <c r="E130" s="743">
        <f t="shared" si="536"/>
        <v>0</v>
      </c>
      <c r="F130" s="744">
        <f t="shared" si="537"/>
        <v>0</v>
      </c>
      <c r="G130" s="609">
        <f t="shared" ref="G130:I130" si="708">+G125*0.015</f>
        <v>0</v>
      </c>
      <c r="H130" s="609">
        <f t="shared" si="708"/>
        <v>0</v>
      </c>
      <c r="I130" s="609">
        <f t="shared" si="708"/>
        <v>0</v>
      </c>
      <c r="J130" s="609">
        <f t="shared" si="688"/>
        <v>0</v>
      </c>
      <c r="K130" s="609">
        <f t="shared" ref="K130:M130" si="709">+K125*0.015</f>
        <v>0</v>
      </c>
      <c r="L130" s="609">
        <f t="shared" si="709"/>
        <v>0</v>
      </c>
      <c r="M130" s="609">
        <f t="shared" si="709"/>
        <v>0</v>
      </c>
      <c r="N130" s="609">
        <f t="shared" si="690"/>
        <v>0</v>
      </c>
      <c r="O130" s="609">
        <f t="shared" ref="O130:Q130" si="710">+O125*0.015</f>
        <v>0</v>
      </c>
      <c r="P130" s="609">
        <f t="shared" si="710"/>
        <v>0</v>
      </c>
      <c r="Q130" s="609">
        <f t="shared" si="710"/>
        <v>0</v>
      </c>
      <c r="R130" s="609">
        <f t="shared" si="692"/>
        <v>0</v>
      </c>
      <c r="S130" s="609">
        <f t="shared" ref="S130:U130" si="711">+S125*0.015</f>
        <v>0</v>
      </c>
      <c r="T130" s="609">
        <f t="shared" si="711"/>
        <v>0</v>
      </c>
      <c r="U130" s="609">
        <f t="shared" si="711"/>
        <v>0</v>
      </c>
      <c r="V130" s="609">
        <f t="shared" si="694"/>
        <v>0</v>
      </c>
      <c r="W130" s="609">
        <f t="shared" ref="W130:Y130" si="712">+W125*0.015</f>
        <v>0</v>
      </c>
      <c r="X130" s="609">
        <f t="shared" si="712"/>
        <v>0</v>
      </c>
      <c r="Y130" s="609">
        <f t="shared" si="712"/>
        <v>0</v>
      </c>
      <c r="Z130" s="609">
        <f t="shared" si="696"/>
        <v>0</v>
      </c>
      <c r="AA130" s="609">
        <f t="shared" ref="AA130:AC130" si="713">+AA125*0.015</f>
        <v>0</v>
      </c>
      <c r="AB130" s="609">
        <f t="shared" si="713"/>
        <v>0</v>
      </c>
      <c r="AC130" s="609">
        <f t="shared" si="713"/>
        <v>0</v>
      </c>
      <c r="AD130" s="609">
        <f t="shared" si="698"/>
        <v>0</v>
      </c>
      <c r="AE130" s="609">
        <f t="shared" ref="AE130:AG130" si="714">+AE125*0.015</f>
        <v>0</v>
      </c>
      <c r="AF130" s="609">
        <f t="shared" si="714"/>
        <v>0</v>
      </c>
      <c r="AG130" s="609">
        <f t="shared" si="714"/>
        <v>0</v>
      </c>
      <c r="AH130" s="609">
        <f t="shared" si="700"/>
        <v>0</v>
      </c>
    </row>
    <row r="131" spans="1:34">
      <c r="A131" s="67"/>
      <c r="B131" s="658" t="s">
        <v>285</v>
      </c>
      <c r="C131" s="742">
        <f t="shared" si="534"/>
        <v>0</v>
      </c>
      <c r="D131" s="743">
        <f t="shared" si="535"/>
        <v>0</v>
      </c>
      <c r="E131" s="743">
        <f t="shared" si="536"/>
        <v>0</v>
      </c>
      <c r="F131" s="744">
        <f t="shared" si="537"/>
        <v>0</v>
      </c>
      <c r="G131" s="622">
        <f t="shared" ref="G131:I131" si="715">+G125*0.9</f>
        <v>0</v>
      </c>
      <c r="H131" s="622">
        <f t="shared" si="715"/>
        <v>0</v>
      </c>
      <c r="I131" s="622">
        <f t="shared" si="715"/>
        <v>0</v>
      </c>
      <c r="J131" s="609">
        <f t="shared" si="688"/>
        <v>0</v>
      </c>
      <c r="K131" s="622">
        <f t="shared" ref="K131:M131" si="716">+K125*0.9</f>
        <v>0</v>
      </c>
      <c r="L131" s="622">
        <f t="shared" si="716"/>
        <v>0</v>
      </c>
      <c r="M131" s="622">
        <f t="shared" si="716"/>
        <v>0</v>
      </c>
      <c r="N131" s="609">
        <f t="shared" si="690"/>
        <v>0</v>
      </c>
      <c r="O131" s="622">
        <f t="shared" ref="O131:Q131" si="717">+O125*0.9</f>
        <v>0</v>
      </c>
      <c r="P131" s="622">
        <f t="shared" si="717"/>
        <v>0</v>
      </c>
      <c r="Q131" s="622">
        <f t="shared" si="717"/>
        <v>0</v>
      </c>
      <c r="R131" s="609">
        <f t="shared" si="692"/>
        <v>0</v>
      </c>
      <c r="S131" s="622">
        <f t="shared" ref="S131:U131" si="718">+S125*0.9</f>
        <v>0</v>
      </c>
      <c r="T131" s="622">
        <f t="shared" si="718"/>
        <v>0</v>
      </c>
      <c r="U131" s="622">
        <f t="shared" si="718"/>
        <v>0</v>
      </c>
      <c r="V131" s="609">
        <f t="shared" si="694"/>
        <v>0</v>
      </c>
      <c r="W131" s="622">
        <f t="shared" ref="W131:Y131" si="719">+W125*0.9</f>
        <v>0</v>
      </c>
      <c r="X131" s="622">
        <f t="shared" si="719"/>
        <v>0</v>
      </c>
      <c r="Y131" s="622">
        <f t="shared" si="719"/>
        <v>0</v>
      </c>
      <c r="Z131" s="609">
        <f t="shared" si="696"/>
        <v>0</v>
      </c>
      <c r="AA131" s="622">
        <f t="shared" ref="AA131:AC131" si="720">+AA125*0.9</f>
        <v>0</v>
      </c>
      <c r="AB131" s="622">
        <f t="shared" si="720"/>
        <v>0</v>
      </c>
      <c r="AC131" s="622">
        <f t="shared" si="720"/>
        <v>0</v>
      </c>
      <c r="AD131" s="609">
        <f t="shared" si="698"/>
        <v>0</v>
      </c>
      <c r="AE131" s="622">
        <f t="shared" ref="AE131:AG131" si="721">+AE125*0.9</f>
        <v>0</v>
      </c>
      <c r="AF131" s="622">
        <f t="shared" si="721"/>
        <v>0</v>
      </c>
      <c r="AG131" s="622">
        <f t="shared" si="721"/>
        <v>0</v>
      </c>
      <c r="AH131" s="609">
        <f t="shared" si="700"/>
        <v>0</v>
      </c>
    </row>
    <row r="132" spans="1:34">
      <c r="A132" s="68" t="s">
        <v>233</v>
      </c>
      <c r="B132" s="659"/>
      <c r="C132" s="742">
        <f>+G132+K132+O132+S132+W132+AA132+AE132</f>
        <v>0</v>
      </c>
      <c r="D132" s="743">
        <f t="shared" si="535"/>
        <v>0</v>
      </c>
      <c r="E132" s="743">
        <f t="shared" si="536"/>
        <v>0</v>
      </c>
      <c r="F132" s="744">
        <f t="shared" si="537"/>
        <v>0</v>
      </c>
      <c r="G132" s="623">
        <f>+G115+G112</f>
        <v>0</v>
      </c>
      <c r="H132" s="623">
        <f>+H115+H112</f>
        <v>0</v>
      </c>
      <c r="I132" s="623">
        <f>+I115+I112</f>
        <v>0</v>
      </c>
      <c r="J132" s="623"/>
      <c r="K132" s="623">
        <f>+K115+K112</f>
        <v>0</v>
      </c>
      <c r="L132" s="623">
        <f>+L115+L112</f>
        <v>0</v>
      </c>
      <c r="M132" s="623">
        <f>+M115+M112</f>
        <v>0</v>
      </c>
      <c r="N132" s="623"/>
      <c r="O132" s="623">
        <f>+O115+O112</f>
        <v>0</v>
      </c>
      <c r="P132" s="623">
        <f>+P115+P112</f>
        <v>0</v>
      </c>
      <c r="Q132" s="623">
        <f>+Q115+Q112</f>
        <v>0</v>
      </c>
      <c r="R132" s="623"/>
      <c r="S132" s="623">
        <f>+S115+S112</f>
        <v>0</v>
      </c>
      <c r="T132" s="623">
        <f>+T115+T112</f>
        <v>0</v>
      </c>
      <c r="U132" s="623">
        <f>+U115+U112</f>
        <v>0</v>
      </c>
      <c r="V132" s="623"/>
      <c r="W132" s="623">
        <f>+W115+W112</f>
        <v>0</v>
      </c>
      <c r="X132" s="623">
        <f>+X115+X112</f>
        <v>0</v>
      </c>
      <c r="Y132" s="623">
        <f>+Y115+Y112</f>
        <v>0</v>
      </c>
      <c r="Z132" s="623"/>
      <c r="AA132" s="623">
        <f>+AA115+AA112</f>
        <v>0</v>
      </c>
      <c r="AB132" s="623">
        <f>+AB115+AB112</f>
        <v>0</v>
      </c>
      <c r="AC132" s="623">
        <f>+AC115+AC112</f>
        <v>0</v>
      </c>
      <c r="AD132" s="623"/>
      <c r="AE132" s="623">
        <f>+AE115+AE112</f>
        <v>0</v>
      </c>
      <c r="AF132" s="623">
        <f>+AF115+AF112</f>
        <v>0</v>
      </c>
      <c r="AG132" s="623">
        <f>+AG115+AG112</f>
        <v>0</v>
      </c>
      <c r="AH132" s="623"/>
    </row>
    <row r="133" spans="1:34">
      <c r="A133" s="69" t="s">
        <v>234</v>
      </c>
      <c r="B133" s="659"/>
      <c r="C133" s="742">
        <f t="shared" si="534"/>
        <v>0</v>
      </c>
      <c r="D133" s="743">
        <f t="shared" si="535"/>
        <v>0</v>
      </c>
      <c r="E133" s="743">
        <f t="shared" si="536"/>
        <v>0</v>
      </c>
      <c r="F133" s="744">
        <f t="shared" si="537"/>
        <v>0</v>
      </c>
      <c r="G133" s="623">
        <f>+G113+G120+G122+G127+G129</f>
        <v>0</v>
      </c>
      <c r="H133" s="623">
        <f>+H113+H120+H122+H127+H129</f>
        <v>0</v>
      </c>
      <c r="I133" s="623">
        <f>+I113+I120+I122+I127+I129</f>
        <v>0</v>
      </c>
      <c r="J133" s="623"/>
      <c r="K133" s="623">
        <f>+K113+K120+K122+K127+K129</f>
        <v>0</v>
      </c>
      <c r="L133" s="623">
        <f>+L113+L120+L122+L127+L129</f>
        <v>0</v>
      </c>
      <c r="M133" s="623">
        <f>+M113+M120+M122+M127+M129</f>
        <v>0</v>
      </c>
      <c r="N133" s="623"/>
      <c r="O133" s="623">
        <f>+O113+O120+O122+O127+O129</f>
        <v>0</v>
      </c>
      <c r="P133" s="623">
        <f>+P113+P120+P122+P127+P129</f>
        <v>0</v>
      </c>
      <c r="Q133" s="623">
        <f>+Q113+Q120+Q122+Q127+Q129</f>
        <v>0</v>
      </c>
      <c r="R133" s="623"/>
      <c r="S133" s="623">
        <f>+S113+S120+S122+S127+S129</f>
        <v>0</v>
      </c>
      <c r="T133" s="623">
        <f>+T113+T120+T122+T127+T129</f>
        <v>0</v>
      </c>
      <c r="U133" s="623">
        <f>+U113+U120+U122+U127+U129</f>
        <v>0</v>
      </c>
      <c r="V133" s="623"/>
      <c r="W133" s="623">
        <f>+W113+W120+W122+W127+W129</f>
        <v>0</v>
      </c>
      <c r="X133" s="623">
        <f>+X113+X120+X122+X127+X129</f>
        <v>0</v>
      </c>
      <c r="Y133" s="623">
        <f>+Y113+Y120+Y122+Y127+Y129</f>
        <v>0</v>
      </c>
      <c r="Z133" s="623"/>
      <c r="AA133" s="623">
        <f>+AA113+AA120+AA122+AA127+AA129</f>
        <v>0</v>
      </c>
      <c r="AB133" s="623">
        <f>+AB113+AB120+AB122+AB127+AB129</f>
        <v>0</v>
      </c>
      <c r="AC133" s="623">
        <f>+AC113+AC120+AC122+AC127+AC129</f>
        <v>0</v>
      </c>
      <c r="AD133" s="623"/>
      <c r="AE133" s="623">
        <f>+AE113+AE120+AE122+AE127+AE129</f>
        <v>0</v>
      </c>
      <c r="AF133" s="623">
        <f>+AF113+AF120+AF122+AF127+AF129</f>
        <v>0</v>
      </c>
      <c r="AG133" s="623">
        <f>+AG113+AG120+AG122+AG127+AG129</f>
        <v>0</v>
      </c>
      <c r="AH133" s="623"/>
    </row>
    <row r="134" spans="1:34" ht="21.75" thickBot="1">
      <c r="A134" s="69" t="s">
        <v>235</v>
      </c>
      <c r="B134" s="659"/>
      <c r="C134" s="742">
        <f>+G134+K134+O134+S134+W134+AA134+AE134</f>
        <v>0</v>
      </c>
      <c r="D134" s="743">
        <f t="shared" si="535"/>
        <v>0</v>
      </c>
      <c r="E134" s="743">
        <f t="shared" si="536"/>
        <v>0</v>
      </c>
      <c r="F134" s="754">
        <f t="shared" si="537"/>
        <v>0</v>
      </c>
      <c r="G134" s="624">
        <f t="shared" ref="G134:J134" si="722">+G114+G123+G124+G121+G128+G130+G131+G116+G117</f>
        <v>0</v>
      </c>
      <c r="H134" s="624">
        <f t="shared" si="722"/>
        <v>0</v>
      </c>
      <c r="I134" s="624">
        <f t="shared" si="722"/>
        <v>0</v>
      </c>
      <c r="J134" s="624">
        <f t="shared" si="722"/>
        <v>0</v>
      </c>
      <c r="K134" s="624">
        <f t="shared" ref="K134:AH134" si="723">+K114+K123+K124+K121+K128+K130+K131+K116+K117</f>
        <v>0</v>
      </c>
      <c r="L134" s="624">
        <f t="shared" si="723"/>
        <v>0</v>
      </c>
      <c r="M134" s="624">
        <f t="shared" si="723"/>
        <v>0</v>
      </c>
      <c r="N134" s="624">
        <f t="shared" si="723"/>
        <v>0</v>
      </c>
      <c r="O134" s="624">
        <f t="shared" si="723"/>
        <v>0</v>
      </c>
      <c r="P134" s="624">
        <f t="shared" si="723"/>
        <v>0</v>
      </c>
      <c r="Q134" s="624">
        <f t="shared" si="723"/>
        <v>0</v>
      </c>
      <c r="R134" s="624">
        <f t="shared" si="723"/>
        <v>0</v>
      </c>
      <c r="S134" s="624">
        <f t="shared" si="723"/>
        <v>0</v>
      </c>
      <c r="T134" s="624">
        <f t="shared" si="723"/>
        <v>0</v>
      </c>
      <c r="U134" s="624">
        <f t="shared" si="723"/>
        <v>0</v>
      </c>
      <c r="V134" s="624">
        <f t="shared" si="723"/>
        <v>0</v>
      </c>
      <c r="W134" s="624">
        <f t="shared" si="723"/>
        <v>0</v>
      </c>
      <c r="X134" s="624">
        <f t="shared" si="723"/>
        <v>0</v>
      </c>
      <c r="Y134" s="624">
        <f t="shared" si="723"/>
        <v>0</v>
      </c>
      <c r="Z134" s="624">
        <f t="shared" si="723"/>
        <v>0</v>
      </c>
      <c r="AA134" s="624">
        <f t="shared" si="723"/>
        <v>0</v>
      </c>
      <c r="AB134" s="624">
        <f t="shared" si="723"/>
        <v>0</v>
      </c>
      <c r="AC134" s="624">
        <f t="shared" si="723"/>
        <v>0</v>
      </c>
      <c r="AD134" s="624">
        <f t="shared" si="723"/>
        <v>0</v>
      </c>
      <c r="AE134" s="624">
        <f t="shared" si="723"/>
        <v>0</v>
      </c>
      <c r="AF134" s="624">
        <f t="shared" si="723"/>
        <v>0</v>
      </c>
      <c r="AG134" s="624">
        <f t="shared" si="723"/>
        <v>0</v>
      </c>
      <c r="AH134" s="624">
        <f t="shared" si="723"/>
        <v>0</v>
      </c>
    </row>
  </sheetData>
  <mergeCells count="9">
    <mergeCell ref="AE6:AH6"/>
    <mergeCell ref="C5:AH5"/>
    <mergeCell ref="C6:F6"/>
    <mergeCell ref="W6:Z6"/>
    <mergeCell ref="AA6:AD6"/>
    <mergeCell ref="S6:V6"/>
    <mergeCell ref="G6:J6"/>
    <mergeCell ref="K6:N6"/>
    <mergeCell ref="O6:R6"/>
  </mergeCells>
  <pageMargins left="0.35433070866141736" right="0" top="0.27559055118110237" bottom="0.19685039370078741" header="7.874015748031496E-2" footer="0.19685039370078741"/>
  <pageSetup paperSize="9" scale="34" fitToHeight="0" orientation="landscape" r:id="rId1"/>
  <headerFooter alignWithMargins="0">
    <oddFooter>&amp;R&amp;"AngsanaUPC,ตัวปกติ"&amp;8&amp;F/&amp;A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36</vt:i4>
      </vt:variant>
    </vt:vector>
  </HeadingPairs>
  <TitlesOfParts>
    <vt:vector size="68" baseType="lpstr">
      <vt:lpstr>หน้าปก</vt:lpstr>
      <vt:lpstr>Notice</vt:lpstr>
      <vt:lpstr>101_1 </vt:lpstr>
      <vt:lpstr>เทียบจำนวนนศ</vt:lpstr>
      <vt:lpstr>เทียบรายรับ</vt:lpstr>
      <vt:lpstr>แบบสรุปงบ</vt:lpstr>
      <vt:lpstr>เทียบรายรับ แพร่+ชุมพร</vt:lpstr>
      <vt:lpstr>แบบสรุปงบ แพร่+ชุมพร</vt:lpstr>
      <vt:lpstr>รด101 รายรับหน่วยยอย </vt:lpstr>
      <vt:lpstr>รด101 รายรับหน่วยยอย แพร่+ชุมพร</vt:lpstr>
      <vt:lpstr>รด102 ก สถิติรายรับ</vt:lpstr>
      <vt:lpstr>รด 103ก_2เงินผลประโยชน์</vt:lpstr>
      <vt:lpstr>รด 103ก_3 เงินจากฟาร์ม</vt:lpstr>
      <vt:lpstr>รด 103ก_4 เงินอบรม</vt:lpstr>
      <vt:lpstr>รด 103ก_5 อุดหนุน</vt:lpstr>
      <vt:lpstr>รด 103ก_6 วิจัยภายนอก</vt:lpstr>
      <vt:lpstr>รด 103ก_7รายได้อื่น</vt:lpstr>
      <vt:lpstr>รด 104ก ค่าธรรมเนียม</vt:lpstr>
      <vt:lpstr>104ก_1 ค่าลงทะเบียน </vt:lpstr>
      <vt:lpstr>จัดสรรเหมาจ่ายปตรี</vt:lpstr>
      <vt:lpstr>จัดสรรเหมาจ่ายโทเอก</vt:lpstr>
      <vt:lpstr>รด104ก_6ค่าบำรุงพิเศษ</vt:lpstr>
      <vt:lpstr>รด 104ก_5นักศึกษาทดลองเรียน</vt:lpstr>
      <vt:lpstr>รด104ก_8 ค่าธรรมเนียมอื่นๆ</vt:lpstr>
      <vt:lpstr>สรุปรายจ่าย แนวตั้ง</vt:lpstr>
      <vt:lpstr>รด204 ก (บุคลากร)</vt:lpstr>
      <vt:lpstr>รด205 ก (ตชว) </vt:lpstr>
      <vt:lpstr>รด206ก (สาธารณู)</vt:lpstr>
      <vt:lpstr>รด207ก (ครุ)ทั้งหน่วยงาน</vt:lpstr>
      <vt:lpstr>รด208ก (สกส) ทั้งหน่วยงาน</vt:lpstr>
      <vt:lpstr>รด209ก อุดหนุน</vt:lpstr>
      <vt:lpstr>รด210 ก (รายจ่ายอื่น)</vt:lpstr>
      <vt:lpstr>'101_1 '!Print_Area</vt:lpstr>
      <vt:lpstr>'104ก_1 ค่าลงทะเบียน '!Print_Area</vt:lpstr>
      <vt:lpstr>Notice!Print_Area</vt:lpstr>
      <vt:lpstr>เทียบรายรับ!Print_Area</vt:lpstr>
      <vt:lpstr>'เทียบรายรับ แพร่+ชุมพร'!Print_Area</vt:lpstr>
      <vt:lpstr>แบบสรุปงบ!Print_Area</vt:lpstr>
      <vt:lpstr>'แบบสรุปงบ แพร่+ชุมพร'!Print_Area</vt:lpstr>
      <vt:lpstr>จัดสรรเหมาจ่ายโทเอก!Print_Area</vt:lpstr>
      <vt:lpstr>'รด 103ก_2เงินผลประโยชน์'!Print_Area</vt:lpstr>
      <vt:lpstr>'รด 103ก_3 เงินจากฟาร์ม'!Print_Area</vt:lpstr>
      <vt:lpstr>'รด 103ก_4 เงินอบรม'!Print_Area</vt:lpstr>
      <vt:lpstr>'รด 103ก_5 อุดหนุน'!Print_Area</vt:lpstr>
      <vt:lpstr>'รด 103ก_6 วิจัยภายนอก'!Print_Area</vt:lpstr>
      <vt:lpstr>'รด 103ก_7รายได้อื่น'!Print_Area</vt:lpstr>
      <vt:lpstr>'รด 104ก ค่าธรรมเนียม'!Print_Area</vt:lpstr>
      <vt:lpstr>'รด 104ก_5นักศึกษาทดลองเรียน'!Print_Area</vt:lpstr>
      <vt:lpstr>'รด101 รายรับหน่วยยอย '!Print_Area</vt:lpstr>
      <vt:lpstr>'รด101 รายรับหน่วยยอย แพร่+ชุมพร'!Print_Area</vt:lpstr>
      <vt:lpstr>'รด102 ก สถิติรายรับ'!Print_Area</vt:lpstr>
      <vt:lpstr>รด104ก_6ค่าบำรุงพิเศษ!Print_Area</vt:lpstr>
      <vt:lpstr>'รด104ก_8 ค่าธรรมเนียมอื่นๆ'!Print_Area</vt:lpstr>
      <vt:lpstr>'รด204 ก (บุคลากร)'!Print_Area</vt:lpstr>
      <vt:lpstr>'รด205 ก (ตชว) '!Print_Area</vt:lpstr>
      <vt:lpstr>'รด207ก (ครุ)ทั้งหน่วยงาน'!Print_Area</vt:lpstr>
      <vt:lpstr>'รด208ก (สกส) ทั้งหน่วยงาน'!Print_Area</vt:lpstr>
      <vt:lpstr>'รด210 ก (รายจ่ายอื่น)'!Print_Area</vt:lpstr>
      <vt:lpstr>'สรุปรายจ่าย แนวตั้ง'!Print_Area</vt:lpstr>
      <vt:lpstr>เทียบจำนวนนศ!Print_Titles</vt:lpstr>
      <vt:lpstr>เทียบรายรับ!Print_Titles</vt:lpstr>
      <vt:lpstr>'เทียบรายรับ แพร่+ชุมพร'!Print_Titles</vt:lpstr>
      <vt:lpstr>แบบสรุปงบ!Print_Titles</vt:lpstr>
      <vt:lpstr>'แบบสรุปงบ แพร่+ชุมพร'!Print_Titles</vt:lpstr>
      <vt:lpstr>'รด 104ก ค่าธรรมเนียม'!Print_Titles</vt:lpstr>
      <vt:lpstr>'รด101 รายรับหน่วยยอย '!Print_Titles</vt:lpstr>
      <vt:lpstr>'รด101 รายรับหน่วยยอย แพร่+ชุมพร'!Print_Titles</vt:lpstr>
      <vt:lpstr>'รด208ก (สกส) ทั้งหน่วยงาน'!Print_Titles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PeeKung</dc:creator>
  <cp:lastModifiedBy>Planning</cp:lastModifiedBy>
  <cp:lastPrinted>2021-08-10T07:14:04Z</cp:lastPrinted>
  <dcterms:created xsi:type="dcterms:W3CDTF">2013-02-20T06:16:58Z</dcterms:created>
  <dcterms:modified xsi:type="dcterms:W3CDTF">2021-11-09T05:07:51Z</dcterms:modified>
</cp:coreProperties>
</file>